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 tabRatio="871" activeTab="12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4525"/>
</workbook>
</file>

<file path=xl/calcChain.xml><?xml version="1.0" encoding="utf-8"?>
<calcChain xmlns="http://schemas.openxmlformats.org/spreadsheetml/2006/main">
  <c r="B308" i="13" l="1"/>
  <c r="B307" i="13"/>
  <c r="B306" i="13"/>
  <c r="B305" i="13"/>
  <c r="B304" i="13"/>
  <c r="B303" i="13"/>
  <c r="B302" i="13"/>
  <c r="B301" i="13"/>
  <c r="B300" i="13"/>
  <c r="B299" i="13"/>
  <c r="B298" i="13"/>
  <c r="B297" i="13"/>
  <c r="B296" i="13"/>
  <c r="B295" i="13"/>
  <c r="B294" i="13"/>
  <c r="B293" i="13"/>
  <c r="B292" i="13"/>
  <c r="B291" i="13"/>
  <c r="B290" i="13"/>
  <c r="B289" i="13"/>
  <c r="B288" i="13"/>
  <c r="B284" i="13"/>
  <c r="B283" i="13"/>
  <c r="B282" i="13"/>
  <c r="B281" i="13"/>
  <c r="B280" i="13"/>
  <c r="B279" i="13"/>
  <c r="B278" i="13"/>
  <c r="B277" i="13"/>
  <c r="B276" i="13"/>
  <c r="B275" i="13"/>
  <c r="B274" i="13"/>
  <c r="B273" i="13"/>
  <c r="B272" i="13"/>
  <c r="B271" i="13"/>
  <c r="B270" i="13"/>
  <c r="B269" i="13"/>
  <c r="B268" i="13"/>
  <c r="B267" i="13"/>
  <c r="B266" i="13"/>
  <c r="B265" i="13"/>
  <c r="B264" i="13"/>
  <c r="B263" i="13"/>
  <c r="B262" i="13"/>
  <c r="B261" i="13"/>
  <c r="B260" i="13"/>
  <c r="B259" i="13"/>
  <c r="B258" i="13"/>
  <c r="B254" i="13"/>
  <c r="B253" i="13"/>
  <c r="B252" i="13"/>
  <c r="B247" i="13"/>
  <c r="X213" i="13"/>
  <c r="W213" i="13"/>
  <c r="V213" i="13"/>
  <c r="U213" i="13"/>
  <c r="T213" i="13"/>
  <c r="S213" i="13"/>
  <c r="R213" i="13"/>
  <c r="Q213" i="13"/>
  <c r="P213" i="13"/>
  <c r="O213" i="13"/>
  <c r="N213" i="13"/>
  <c r="M213" i="13"/>
  <c r="L213" i="13"/>
  <c r="K213" i="13"/>
  <c r="J213" i="13"/>
  <c r="I213" i="13"/>
  <c r="H213" i="13"/>
  <c r="G213" i="13"/>
  <c r="F213" i="13"/>
  <c r="E213" i="13"/>
  <c r="D213" i="13"/>
  <c r="C213" i="13"/>
  <c r="CG212" i="13"/>
  <c r="Y212" i="13"/>
  <c r="B212" i="13"/>
  <c r="CB212" i="13" s="1"/>
  <c r="CG211" i="13"/>
  <c r="CB211" i="13"/>
  <c r="Y211" i="13"/>
  <c r="B211" i="13"/>
  <c r="CG210" i="13"/>
  <c r="CB210" i="13"/>
  <c r="Y210" i="13"/>
  <c r="B210" i="13"/>
  <c r="CG209" i="13"/>
  <c r="CB209" i="13"/>
  <c r="Y209" i="13"/>
  <c r="B209" i="13"/>
  <c r="B213" i="13" s="1"/>
  <c r="X204" i="13"/>
  <c r="W204" i="13"/>
  <c r="V204" i="13"/>
  <c r="U204" i="13"/>
  <c r="T204" i="13"/>
  <c r="S204" i="13"/>
  <c r="R204" i="13"/>
  <c r="Q204" i="13"/>
  <c r="P204" i="13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B203" i="13"/>
  <c r="CG203" i="13" s="1"/>
  <c r="B202" i="13"/>
  <c r="CG202" i="13" s="1"/>
  <c r="B201" i="13"/>
  <c r="CG201" i="13" s="1"/>
  <c r="CB200" i="13"/>
  <c r="Y200" i="13" s="1"/>
  <c r="B200" i="13"/>
  <c r="CG200" i="13" s="1"/>
  <c r="B199" i="13"/>
  <c r="CG199" i="13" s="1"/>
  <c r="B198" i="13"/>
  <c r="CG198" i="13" s="1"/>
  <c r="X193" i="13"/>
  <c r="W193" i="13"/>
  <c r="V193" i="13"/>
  <c r="U193" i="13"/>
  <c r="T193" i="13"/>
  <c r="S193" i="13"/>
  <c r="R193" i="13"/>
  <c r="Q193" i="13"/>
  <c r="P193" i="13"/>
  <c r="O193" i="13"/>
  <c r="N193" i="13"/>
  <c r="M193" i="13"/>
  <c r="L193" i="13"/>
  <c r="K193" i="13"/>
  <c r="J193" i="13"/>
  <c r="I193" i="13"/>
  <c r="H193" i="13"/>
  <c r="G193" i="13"/>
  <c r="F193" i="13"/>
  <c r="E193" i="13"/>
  <c r="D193" i="13"/>
  <c r="C193" i="13"/>
  <c r="CG192" i="13"/>
  <c r="Y192" i="13"/>
  <c r="B192" i="13"/>
  <c r="CB192" i="13" s="1"/>
  <c r="CG191" i="13"/>
  <c r="B191" i="13"/>
  <c r="CB191" i="13" s="1"/>
  <c r="Y191" i="13" s="1"/>
  <c r="CG190" i="13"/>
  <c r="B190" i="13"/>
  <c r="CB190" i="13" s="1"/>
  <c r="Y190" i="13" s="1"/>
  <c r="CG189" i="13"/>
  <c r="B189" i="13"/>
  <c r="CB189" i="13" s="1"/>
  <c r="Y189" i="13" s="1"/>
  <c r="CG188" i="13"/>
  <c r="Y188" i="13"/>
  <c r="B188" i="13"/>
  <c r="CB188" i="13" s="1"/>
  <c r="CG187" i="13"/>
  <c r="B187" i="13"/>
  <c r="CB187" i="13" s="1"/>
  <c r="Y187" i="13" s="1"/>
  <c r="CG186" i="13"/>
  <c r="B186" i="13"/>
  <c r="CB186" i="13" s="1"/>
  <c r="Y186" i="13" s="1"/>
  <c r="D181" i="13"/>
  <c r="C181" i="13"/>
  <c r="B181" i="13" s="1"/>
  <c r="CB181" i="13" s="1"/>
  <c r="AP181" i="13" s="1"/>
  <c r="D180" i="13"/>
  <c r="C180" i="13"/>
  <c r="B180" i="13" s="1"/>
  <c r="CB180" i="13" s="1"/>
  <c r="AP180" i="13" s="1"/>
  <c r="CG179" i="13"/>
  <c r="D179" i="13"/>
  <c r="C179" i="13"/>
  <c r="B179" i="13" s="1"/>
  <c r="CB179" i="13" s="1"/>
  <c r="AP179" i="13" s="1"/>
  <c r="CG178" i="13"/>
  <c r="D178" i="13"/>
  <c r="C178" i="13"/>
  <c r="B178" i="13" s="1"/>
  <c r="CB178" i="13" s="1"/>
  <c r="AP178" i="13" s="1"/>
  <c r="D177" i="13"/>
  <c r="C177" i="13"/>
  <c r="AO176" i="13"/>
  <c r="AN176" i="13"/>
  <c r="AM176" i="13"/>
  <c r="AL176" i="13"/>
  <c r="AK176" i="13"/>
  <c r="AJ176" i="13"/>
  <c r="AI176" i="13"/>
  <c r="AH176" i="13"/>
  <c r="AG176" i="13"/>
  <c r="AF176" i="13"/>
  <c r="AE176" i="13"/>
  <c r="AD176" i="13"/>
  <c r="AC176" i="13"/>
  <c r="AB176" i="13"/>
  <c r="AA176" i="13"/>
  <c r="Z176" i="13"/>
  <c r="Y176" i="13"/>
  <c r="X176" i="13"/>
  <c r="W176" i="13"/>
  <c r="V176" i="13"/>
  <c r="U176" i="13"/>
  <c r="T176" i="13"/>
  <c r="S176" i="13"/>
  <c r="R176" i="13"/>
  <c r="Q176" i="13"/>
  <c r="P176" i="13"/>
  <c r="O176" i="13"/>
  <c r="N176" i="13"/>
  <c r="M176" i="13"/>
  <c r="L176" i="13"/>
  <c r="K176" i="13"/>
  <c r="J176" i="13"/>
  <c r="I176" i="13"/>
  <c r="H176" i="13"/>
  <c r="G176" i="13"/>
  <c r="F176" i="13"/>
  <c r="E176" i="13"/>
  <c r="D176" i="13"/>
  <c r="CG175" i="13"/>
  <c r="AP175" i="13"/>
  <c r="D175" i="13"/>
  <c r="C175" i="13"/>
  <c r="B175" i="13" s="1"/>
  <c r="CB175" i="13" s="1"/>
  <c r="CG174" i="13"/>
  <c r="AP174" i="13"/>
  <c r="D174" i="13"/>
  <c r="C174" i="13"/>
  <c r="B174" i="13" s="1"/>
  <c r="CB174" i="13" s="1"/>
  <c r="CG173" i="13"/>
  <c r="AP173" i="13"/>
  <c r="D173" i="13"/>
  <c r="C173" i="13"/>
  <c r="B173" i="13" s="1"/>
  <c r="CB173" i="13" s="1"/>
  <c r="CG172" i="13"/>
  <c r="AP172" i="13"/>
  <c r="D172" i="13"/>
  <c r="C172" i="13"/>
  <c r="B172" i="13" s="1"/>
  <c r="CB172" i="13" s="1"/>
  <c r="CG171" i="13"/>
  <c r="AP171" i="13"/>
  <c r="D171" i="13"/>
  <c r="C171" i="13"/>
  <c r="B171" i="13" s="1"/>
  <c r="CB171" i="13" s="1"/>
  <c r="CG170" i="13"/>
  <c r="AP170" i="13"/>
  <c r="D170" i="13"/>
  <c r="C170" i="13"/>
  <c r="B170" i="13" s="1"/>
  <c r="CB170" i="13" s="1"/>
  <c r="CG169" i="13"/>
  <c r="AP169" i="13"/>
  <c r="D169" i="13"/>
  <c r="C169" i="13"/>
  <c r="B169" i="13" s="1"/>
  <c r="CB169" i="13" s="1"/>
  <c r="CG168" i="13"/>
  <c r="AP168" i="13"/>
  <c r="D168" i="13"/>
  <c r="C168" i="13"/>
  <c r="B168" i="13" s="1"/>
  <c r="CB168" i="13" s="1"/>
  <c r="CG167" i="13"/>
  <c r="AP167" i="13"/>
  <c r="D167" i="13"/>
  <c r="C167" i="13"/>
  <c r="B167" i="13" s="1"/>
  <c r="CB167" i="13" s="1"/>
  <c r="CG166" i="13"/>
  <c r="AP166" i="13"/>
  <c r="D166" i="13"/>
  <c r="C166" i="13"/>
  <c r="B166" i="13" s="1"/>
  <c r="CB166" i="13" s="1"/>
  <c r="CG165" i="13"/>
  <c r="AP165" i="13"/>
  <c r="D165" i="13"/>
  <c r="C165" i="13"/>
  <c r="B165" i="13" s="1"/>
  <c r="CB165" i="13" s="1"/>
  <c r="CG164" i="13"/>
  <c r="AP164" i="13"/>
  <c r="D164" i="13"/>
  <c r="C164" i="13"/>
  <c r="B164" i="13" s="1"/>
  <c r="CB164" i="13" s="1"/>
  <c r="CG163" i="13"/>
  <c r="AP163" i="13"/>
  <c r="D163" i="13"/>
  <c r="C163" i="13"/>
  <c r="B163" i="13" s="1"/>
  <c r="CB163" i="13" s="1"/>
  <c r="CG162" i="13"/>
  <c r="AP162" i="13"/>
  <c r="D162" i="13"/>
  <c r="C162" i="13"/>
  <c r="B162" i="13" s="1"/>
  <c r="CB162" i="13" s="1"/>
  <c r="CG161" i="13"/>
  <c r="AP161" i="13"/>
  <c r="D161" i="13"/>
  <c r="C161" i="13"/>
  <c r="B161" i="13" s="1"/>
  <c r="CB161" i="13" s="1"/>
  <c r="CG160" i="13"/>
  <c r="AP160" i="13"/>
  <c r="D160" i="13"/>
  <c r="C160" i="13"/>
  <c r="B160" i="13" s="1"/>
  <c r="CB160" i="13" s="1"/>
  <c r="CG159" i="13"/>
  <c r="AP159" i="13"/>
  <c r="D159" i="13"/>
  <c r="C159" i="13"/>
  <c r="B159" i="13" s="1"/>
  <c r="CB159" i="13" s="1"/>
  <c r="CG158" i="13"/>
  <c r="AP158" i="13"/>
  <c r="D158" i="13"/>
  <c r="C158" i="13"/>
  <c r="B158" i="13" s="1"/>
  <c r="CB158" i="13" s="1"/>
  <c r="CG157" i="13"/>
  <c r="AP157" i="13"/>
  <c r="D157" i="13"/>
  <c r="C157" i="13"/>
  <c r="B157" i="13" s="1"/>
  <c r="CB157" i="13" s="1"/>
  <c r="CG156" i="13"/>
  <c r="AP156" i="13"/>
  <c r="D156" i="13"/>
  <c r="C156" i="13"/>
  <c r="B156" i="13" s="1"/>
  <c r="CB156" i="13" s="1"/>
  <c r="CG155" i="13"/>
  <c r="AP155" i="13"/>
  <c r="D155" i="13"/>
  <c r="C155" i="13"/>
  <c r="B155" i="13" s="1"/>
  <c r="CB155" i="13" s="1"/>
  <c r="CG154" i="13"/>
  <c r="AP154" i="13"/>
  <c r="D154" i="13"/>
  <c r="C154" i="13"/>
  <c r="B154" i="13" s="1"/>
  <c r="CB154" i="13" s="1"/>
  <c r="CG153" i="13"/>
  <c r="AP153" i="13"/>
  <c r="D153" i="13"/>
  <c r="C153" i="13"/>
  <c r="B153" i="13" s="1"/>
  <c r="CB153" i="13" s="1"/>
  <c r="CG152" i="13"/>
  <c r="AP152" i="13"/>
  <c r="D152" i="13"/>
  <c r="C152" i="13"/>
  <c r="B152" i="13" s="1"/>
  <c r="CB152" i="13" s="1"/>
  <c r="CG151" i="13"/>
  <c r="AP151" i="13"/>
  <c r="D151" i="13"/>
  <c r="C151" i="13"/>
  <c r="B151" i="13" s="1"/>
  <c r="CB151" i="13" s="1"/>
  <c r="CG150" i="13"/>
  <c r="AP150" i="13"/>
  <c r="D150" i="13"/>
  <c r="C150" i="13"/>
  <c r="B150" i="13" s="1"/>
  <c r="CB150" i="13" s="1"/>
  <c r="CG149" i="13"/>
  <c r="AP149" i="13"/>
  <c r="D149" i="13"/>
  <c r="C149" i="13"/>
  <c r="B149" i="13" s="1"/>
  <c r="CB149" i="13" s="1"/>
  <c r="CG148" i="13"/>
  <c r="AP148" i="13"/>
  <c r="D148" i="13"/>
  <c r="C148" i="13"/>
  <c r="B148" i="13" s="1"/>
  <c r="CB148" i="13" s="1"/>
  <c r="CG147" i="13"/>
  <c r="AP147" i="13"/>
  <c r="D147" i="13"/>
  <c r="C147" i="13"/>
  <c r="B147" i="13" s="1"/>
  <c r="CB147" i="13" s="1"/>
  <c r="CG122" i="13"/>
  <c r="L122" i="13"/>
  <c r="B122" i="13"/>
  <c r="CB122" i="13" s="1"/>
  <c r="CG121" i="13"/>
  <c r="L121" i="13"/>
  <c r="B121" i="13"/>
  <c r="CB121" i="13" s="1"/>
  <c r="CG120" i="13"/>
  <c r="B120" i="13"/>
  <c r="CB120" i="13" s="1"/>
  <c r="L120" i="13" s="1"/>
  <c r="B116" i="13"/>
  <c r="B115" i="13"/>
  <c r="E111" i="13"/>
  <c r="D111" i="13"/>
  <c r="C111" i="13"/>
  <c r="B111" i="13"/>
  <c r="E103" i="13"/>
  <c r="D103" i="13"/>
  <c r="C103" i="13"/>
  <c r="B103" i="13"/>
  <c r="E95" i="13"/>
  <c r="D95" i="13"/>
  <c r="C95" i="13"/>
  <c r="B95" i="13"/>
  <c r="Z75" i="13"/>
  <c r="Y75" i="13"/>
  <c r="X75" i="13"/>
  <c r="W75" i="13"/>
  <c r="V75" i="13"/>
  <c r="U75" i="13"/>
  <c r="T75" i="13"/>
  <c r="S75" i="13"/>
  <c r="R75" i="13"/>
  <c r="Q75" i="13"/>
  <c r="P75" i="13"/>
  <c r="O75" i="13"/>
  <c r="N75" i="13"/>
  <c r="M75" i="13"/>
  <c r="L75" i="13"/>
  <c r="K75" i="13"/>
  <c r="J75" i="13"/>
  <c r="I75" i="13"/>
  <c r="H75" i="13"/>
  <c r="G75" i="13"/>
  <c r="F75" i="13"/>
  <c r="E75" i="13"/>
  <c r="D75" i="13"/>
  <c r="C75" i="13"/>
  <c r="CG74" i="13"/>
  <c r="CC74" i="13"/>
  <c r="B74" i="13"/>
  <c r="B73" i="13"/>
  <c r="B72" i="13"/>
  <c r="CG71" i="13"/>
  <c r="B71" i="13"/>
  <c r="Z67" i="13"/>
  <c r="Y67" i="13"/>
  <c r="X67" i="13"/>
  <c r="W67" i="13"/>
  <c r="V67" i="13"/>
  <c r="U67" i="13"/>
  <c r="T67" i="13"/>
  <c r="S67" i="13"/>
  <c r="R67" i="13"/>
  <c r="Q67" i="13"/>
  <c r="P67" i="13"/>
  <c r="O67" i="13"/>
  <c r="N67" i="13"/>
  <c r="M67" i="13"/>
  <c r="L67" i="13"/>
  <c r="K67" i="13"/>
  <c r="J67" i="13"/>
  <c r="I67" i="13"/>
  <c r="H67" i="13"/>
  <c r="G67" i="13"/>
  <c r="F67" i="13"/>
  <c r="E67" i="13"/>
  <c r="D67" i="13"/>
  <c r="C67" i="13"/>
  <c r="CH66" i="13"/>
  <c r="CD66" i="13"/>
  <c r="AA66" i="13" s="1"/>
  <c r="CC66" i="13"/>
  <c r="B66" i="13"/>
  <c r="CG66" i="13" s="1"/>
  <c r="CH65" i="13"/>
  <c r="CD65" i="13"/>
  <c r="B65" i="13"/>
  <c r="CC65" i="13" s="1"/>
  <c r="AA65" i="13" s="1"/>
  <c r="CH64" i="13"/>
  <c r="CD64" i="13"/>
  <c r="CC64" i="13"/>
  <c r="AA64" i="13"/>
  <c r="B64" i="13"/>
  <c r="CG64" i="13" s="1"/>
  <c r="CH63" i="13"/>
  <c r="CD63" i="13"/>
  <c r="AA63" i="13"/>
  <c r="B63" i="13"/>
  <c r="CC63" i="13" s="1"/>
  <c r="H59" i="13"/>
  <c r="G59" i="13"/>
  <c r="F59" i="13"/>
  <c r="E59" i="13"/>
  <c r="D59" i="13"/>
  <c r="C59" i="13"/>
  <c r="B58" i="13"/>
  <c r="B57" i="13"/>
  <c r="B56" i="13"/>
  <c r="B55" i="13"/>
  <c r="B59" i="13" s="1"/>
  <c r="B54" i="13"/>
  <c r="E50" i="13"/>
  <c r="D50" i="13"/>
  <c r="C50" i="13" s="1"/>
  <c r="CG50" i="13" s="1"/>
  <c r="CA50" i="13" s="1"/>
  <c r="AR50" i="13" s="1"/>
  <c r="E49" i="13"/>
  <c r="D49" i="13"/>
  <c r="C49" i="13" s="1"/>
  <c r="CG49" i="13" s="1"/>
  <c r="CA49" i="13" s="1"/>
  <c r="AR49" i="13" s="1"/>
  <c r="E48" i="13"/>
  <c r="D48" i="13"/>
  <c r="C48" i="13" s="1"/>
  <c r="CG48" i="13" s="1"/>
  <c r="CA48" i="13" s="1"/>
  <c r="AR48" i="13" s="1"/>
  <c r="E47" i="13"/>
  <c r="D47" i="13"/>
  <c r="C47" i="13" s="1"/>
  <c r="CG47" i="13" s="1"/>
  <c r="CA47" i="13" s="1"/>
  <c r="AR47" i="13" s="1"/>
  <c r="E46" i="13"/>
  <c r="D46" i="13"/>
  <c r="C46" i="13" s="1"/>
  <c r="CG46" i="13" s="1"/>
  <c r="CA46" i="13" s="1"/>
  <c r="AR46" i="13" s="1"/>
  <c r="E45" i="13"/>
  <c r="D45" i="13"/>
  <c r="C45" i="13" s="1"/>
  <c r="CG45" i="13" s="1"/>
  <c r="CA45" i="13" s="1"/>
  <c r="AR45" i="13" s="1"/>
  <c r="E44" i="13"/>
  <c r="D44" i="13"/>
  <c r="C44" i="13" s="1"/>
  <c r="CG44" i="13" s="1"/>
  <c r="CA44" i="13" s="1"/>
  <c r="AR44" i="13" s="1"/>
  <c r="E43" i="13"/>
  <c r="D43" i="13"/>
  <c r="C43" i="13" s="1"/>
  <c r="CG43" i="13" s="1"/>
  <c r="CA43" i="13" s="1"/>
  <c r="AR43" i="13" s="1"/>
  <c r="E42" i="13"/>
  <c r="D42" i="13"/>
  <c r="C42" i="13" s="1"/>
  <c r="CG42" i="13" s="1"/>
  <c r="CA42" i="13" s="1"/>
  <c r="AR42" i="13" s="1"/>
  <c r="AR41" i="13"/>
  <c r="E41" i="13"/>
  <c r="D41" i="13"/>
  <c r="C41" i="13" s="1"/>
  <c r="CG41" i="13" s="1"/>
  <c r="CA41" i="13" s="1"/>
  <c r="E40" i="13"/>
  <c r="D40" i="13"/>
  <c r="C40" i="13" s="1"/>
  <c r="CG40" i="13" s="1"/>
  <c r="CA40" i="13" s="1"/>
  <c r="AR40" i="13" s="1"/>
  <c r="E39" i="13"/>
  <c r="D39" i="13"/>
  <c r="C39" i="13" s="1"/>
  <c r="CG39" i="13" s="1"/>
  <c r="CA39" i="13" s="1"/>
  <c r="AR39" i="13" s="1"/>
  <c r="AR38" i="13"/>
  <c r="E38" i="13"/>
  <c r="D38" i="13"/>
  <c r="C38" i="13" s="1"/>
  <c r="CG38" i="13" s="1"/>
  <c r="CA38" i="13" s="1"/>
  <c r="AR37" i="13"/>
  <c r="E37" i="13"/>
  <c r="D37" i="13"/>
  <c r="C37" i="13" s="1"/>
  <c r="CG37" i="13" s="1"/>
  <c r="CA37" i="13" s="1"/>
  <c r="E36" i="13"/>
  <c r="D36" i="13"/>
  <c r="C36" i="13" s="1"/>
  <c r="CG36" i="13" s="1"/>
  <c r="CA36" i="13" s="1"/>
  <c r="AR36" i="13" s="1"/>
  <c r="E35" i="13"/>
  <c r="D35" i="13"/>
  <c r="C35" i="13" s="1"/>
  <c r="CG35" i="13" s="1"/>
  <c r="CA35" i="13" s="1"/>
  <c r="AR35" i="13" s="1"/>
  <c r="E34" i="13"/>
  <c r="D34" i="13"/>
  <c r="E33" i="13"/>
  <c r="D33" i="13"/>
  <c r="C33" i="13"/>
  <c r="CG33" i="13" s="1"/>
  <c r="CA33" i="13" s="1"/>
  <c r="AR33" i="13" s="1"/>
  <c r="E32" i="13"/>
  <c r="D32" i="13"/>
  <c r="CG31" i="13"/>
  <c r="CA31" i="13" s="1"/>
  <c r="AR31" i="13" s="1"/>
  <c r="E31" i="13"/>
  <c r="D31" i="13"/>
  <c r="C31" i="13" s="1"/>
  <c r="CK30" i="13"/>
  <c r="CE30" i="13" s="1"/>
  <c r="CJ30" i="13"/>
  <c r="CI30" i="13"/>
  <c r="CH30" i="13"/>
  <c r="CD30" i="13"/>
  <c r="CC30" i="13"/>
  <c r="CB30" i="13"/>
  <c r="E30" i="13"/>
  <c r="D30" i="13"/>
  <c r="C30" i="13" s="1"/>
  <c r="CG30" i="13" s="1"/>
  <c r="CA30" i="13" s="1"/>
  <c r="AR30" i="13" s="1"/>
  <c r="E29" i="13"/>
  <c r="C29" i="13" s="1"/>
  <c r="D29" i="13"/>
  <c r="D24" i="13"/>
  <c r="C24" i="13"/>
  <c r="D23" i="13"/>
  <c r="C23" i="13"/>
  <c r="B23" i="13" s="1"/>
  <c r="D22" i="13"/>
  <c r="C22" i="13"/>
  <c r="CK21" i="13"/>
  <c r="D21" i="13"/>
  <c r="C21" i="13"/>
  <c r="B21" i="13" s="1"/>
  <c r="CL21" i="13" s="1"/>
  <c r="D20" i="13"/>
  <c r="C20" i="13"/>
  <c r="AS19" i="13"/>
  <c r="AR19" i="13"/>
  <c r="AQ19" i="13"/>
  <c r="AP19" i="13"/>
  <c r="AO19" i="13"/>
  <c r="AN19" i="13"/>
  <c r="AM19" i="13"/>
  <c r="AL19" i="13"/>
  <c r="AK19" i="13"/>
  <c r="AJ19" i="13"/>
  <c r="AI19" i="13"/>
  <c r="AH19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C19" i="13" s="1"/>
  <c r="B19" i="13" s="1"/>
  <c r="D19" i="13"/>
  <c r="D18" i="13"/>
  <c r="C18" i="13"/>
  <c r="D17" i="13"/>
  <c r="C17" i="13"/>
  <c r="B17" i="13" s="1"/>
  <c r="CD17" i="13" s="1"/>
  <c r="D16" i="13"/>
  <c r="C16" i="13"/>
  <c r="CK15" i="13"/>
  <c r="D15" i="13"/>
  <c r="C15" i="13"/>
  <c r="B15" i="13" s="1"/>
  <c r="CL15" i="13" s="1"/>
  <c r="D14" i="13"/>
  <c r="C14" i="13"/>
  <c r="D13" i="13"/>
  <c r="C13" i="13"/>
  <c r="B13" i="13" s="1"/>
  <c r="A5" i="13"/>
  <c r="A4" i="13"/>
  <c r="A3" i="13"/>
  <c r="A2" i="13"/>
  <c r="CG29" i="13" l="1"/>
  <c r="CA29" i="13" s="1"/>
  <c r="CG13" i="13"/>
  <c r="CA13" i="13"/>
  <c r="CC13" i="13"/>
  <c r="CM13" i="13"/>
  <c r="CG23" i="13"/>
  <c r="CA23" i="13"/>
  <c r="CM23" i="13"/>
  <c r="CD13" i="13"/>
  <c r="B14" i="13"/>
  <c r="CB15" i="13"/>
  <c r="B18" i="13"/>
  <c r="B20" i="13"/>
  <c r="CB21" i="13"/>
  <c r="CD23" i="13"/>
  <c r="B24" i="13"/>
  <c r="CD72" i="13"/>
  <c r="CH72" i="13"/>
  <c r="CG72" i="13"/>
  <c r="CC72" i="13"/>
  <c r="AA72" i="13" s="1"/>
  <c r="CG181" i="13"/>
  <c r="CB202" i="13"/>
  <c r="Y202" i="13" s="1"/>
  <c r="CG17" i="13"/>
  <c r="CA17" i="13"/>
  <c r="CC17" i="13"/>
  <c r="CM17" i="13"/>
  <c r="CC23" i="13"/>
  <c r="CK13" i="13"/>
  <c r="CG15" i="13"/>
  <c r="CA15" i="13"/>
  <c r="CC15" i="13"/>
  <c r="CM15" i="13"/>
  <c r="CK17" i="13"/>
  <c r="CG21" i="13"/>
  <c r="CA21" i="13"/>
  <c r="AT21" i="13" s="1"/>
  <c r="CC21" i="13"/>
  <c r="CM21" i="13"/>
  <c r="CK23" i="13"/>
  <c r="CH73" i="13"/>
  <c r="CD73" i="13"/>
  <c r="CG73" i="13"/>
  <c r="CG180" i="13"/>
  <c r="CB13" i="13"/>
  <c r="CL13" i="13"/>
  <c r="CD15" i="13"/>
  <c r="B16" i="13"/>
  <c r="CB17" i="13"/>
  <c r="CL17" i="13"/>
  <c r="CD21" i="13"/>
  <c r="B22" i="13"/>
  <c r="CB23" i="13"/>
  <c r="CL23" i="13"/>
  <c r="C32" i="13"/>
  <c r="CG32" i="13" s="1"/>
  <c r="CA32" i="13" s="1"/>
  <c r="AR32" i="13" s="1"/>
  <c r="CC73" i="13"/>
  <c r="AA73" i="13" s="1"/>
  <c r="B177" i="13"/>
  <c r="C176" i="13"/>
  <c r="CB198" i="13"/>
  <c r="Y198" i="13" s="1"/>
  <c r="B204" i="13"/>
  <c r="CH71" i="13"/>
  <c r="CD71" i="13"/>
  <c r="B75" i="13"/>
  <c r="C34" i="13"/>
  <c r="CG34" i="13" s="1"/>
  <c r="CA34" i="13" s="1"/>
  <c r="AR34" i="13" s="1"/>
  <c r="CC71" i="13"/>
  <c r="CD74" i="13"/>
  <c r="AA74" i="13" s="1"/>
  <c r="CH74" i="13"/>
  <c r="CB199" i="13"/>
  <c r="Y199" i="13" s="1"/>
  <c r="CB201" i="13"/>
  <c r="Y201" i="13" s="1"/>
  <c r="CB203" i="13"/>
  <c r="Y203" i="13" s="1"/>
  <c r="CG63" i="13"/>
  <c r="CG65" i="13"/>
  <c r="B67" i="13"/>
  <c r="B193" i="13"/>
  <c r="A349" i="13" l="1"/>
  <c r="CB177" i="13"/>
  <c r="AP177" i="13" s="1"/>
  <c r="B176" i="13"/>
  <c r="CG177" i="13"/>
  <c r="CG24" i="13"/>
  <c r="CA24" i="13"/>
  <c r="CK24" i="13"/>
  <c r="CD24" i="13"/>
  <c r="CB24" i="13"/>
  <c r="CM24" i="13"/>
  <c r="CC24" i="13"/>
  <c r="CL24" i="13"/>
  <c r="CG18" i="13"/>
  <c r="CA18" i="13"/>
  <c r="CK18" i="13"/>
  <c r="CD18" i="13"/>
  <c r="CL18" i="13"/>
  <c r="CB18" i="13"/>
  <c r="CM18" i="13"/>
  <c r="CC18" i="13"/>
  <c r="CG28" i="13"/>
  <c r="CB29" i="13" s="1"/>
  <c r="AR29" i="13" s="1"/>
  <c r="CG22" i="13"/>
  <c r="CA22" i="13"/>
  <c r="CM22" i="13"/>
  <c r="CC22" i="13"/>
  <c r="CL22" i="13"/>
  <c r="CB22" i="13"/>
  <c r="CD22" i="13"/>
  <c r="CK22" i="13"/>
  <c r="CG16" i="13"/>
  <c r="CA16" i="13"/>
  <c r="CM16" i="13"/>
  <c r="CC16" i="13"/>
  <c r="CL16" i="13"/>
  <c r="CB16" i="13"/>
  <c r="CK16" i="13"/>
  <c r="CD16" i="13"/>
  <c r="AT15" i="13"/>
  <c r="AT23" i="13"/>
  <c r="AT13" i="13"/>
  <c r="CG14" i="13"/>
  <c r="B349" i="13" s="1"/>
  <c r="CA14" i="13"/>
  <c r="CK14" i="13"/>
  <c r="CD14" i="13"/>
  <c r="CM14" i="13"/>
  <c r="CC14" i="13"/>
  <c r="CL14" i="13"/>
  <c r="CB14" i="13"/>
  <c r="AA71" i="13"/>
  <c r="AT17" i="13"/>
  <c r="CG20" i="13"/>
  <c r="CA20" i="13"/>
  <c r="CK20" i="13"/>
  <c r="CD20" i="13"/>
  <c r="CL20" i="13"/>
  <c r="CB20" i="13"/>
  <c r="CM20" i="13"/>
  <c r="CC20" i="13"/>
  <c r="AT20" i="13" l="1"/>
  <c r="AT16" i="13"/>
  <c r="AT22" i="13"/>
  <c r="AT14" i="13"/>
  <c r="AT18" i="13"/>
  <c r="AT24" i="13"/>
  <c r="B308" i="12" l="1"/>
  <c r="B307" i="12"/>
  <c r="B306" i="12"/>
  <c r="B305" i="12"/>
  <c r="B304" i="12"/>
  <c r="B303" i="12"/>
  <c r="B302" i="12"/>
  <c r="B301" i="12"/>
  <c r="B300" i="12"/>
  <c r="B299" i="12"/>
  <c r="B298" i="12"/>
  <c r="B297" i="12"/>
  <c r="B296" i="12"/>
  <c r="B295" i="12"/>
  <c r="B294" i="12"/>
  <c r="B293" i="12"/>
  <c r="B292" i="12"/>
  <c r="B291" i="12"/>
  <c r="B290" i="12"/>
  <c r="B289" i="12"/>
  <c r="B288" i="12"/>
  <c r="B284" i="12"/>
  <c r="B283" i="12"/>
  <c r="B282" i="12"/>
  <c r="B281" i="12"/>
  <c r="B280" i="12"/>
  <c r="B279" i="12"/>
  <c r="B278" i="12"/>
  <c r="B277" i="12"/>
  <c r="B276" i="12"/>
  <c r="B275" i="12"/>
  <c r="B274" i="12"/>
  <c r="B273" i="12"/>
  <c r="B272" i="12"/>
  <c r="B271" i="12"/>
  <c r="B270" i="12"/>
  <c r="B269" i="12"/>
  <c r="B268" i="12"/>
  <c r="B267" i="12"/>
  <c r="B266" i="12"/>
  <c r="B265" i="12"/>
  <c r="B264" i="12"/>
  <c r="B263" i="12"/>
  <c r="B262" i="12"/>
  <c r="B261" i="12"/>
  <c r="B260" i="12"/>
  <c r="B259" i="12"/>
  <c r="B258" i="12"/>
  <c r="B254" i="12"/>
  <c r="B253" i="12"/>
  <c r="B252" i="12"/>
  <c r="B247" i="12"/>
  <c r="X213" i="12"/>
  <c r="W213" i="12"/>
  <c r="V213" i="12"/>
  <c r="U213" i="12"/>
  <c r="T213" i="12"/>
  <c r="S213" i="12"/>
  <c r="R213" i="12"/>
  <c r="Q213" i="12"/>
  <c r="P213" i="12"/>
  <c r="O213" i="12"/>
  <c r="N213" i="12"/>
  <c r="M213" i="12"/>
  <c r="L213" i="12"/>
  <c r="K213" i="12"/>
  <c r="J213" i="12"/>
  <c r="I213" i="12"/>
  <c r="H213" i="12"/>
  <c r="G213" i="12"/>
  <c r="F213" i="12"/>
  <c r="E213" i="12"/>
  <c r="D213" i="12"/>
  <c r="C213" i="12"/>
  <c r="CG212" i="12"/>
  <c r="CB212" i="12"/>
  <c r="Y212" i="12"/>
  <c r="B212" i="12"/>
  <c r="CG211" i="12"/>
  <c r="CB211" i="12"/>
  <c r="Y211" i="12"/>
  <c r="B211" i="12"/>
  <c r="CG210" i="12"/>
  <c r="CB210" i="12"/>
  <c r="Y210" i="12"/>
  <c r="B210" i="12"/>
  <c r="CG209" i="12"/>
  <c r="CB209" i="12"/>
  <c r="Y209" i="12"/>
  <c r="B209" i="12"/>
  <c r="B213" i="12" s="1"/>
  <c r="X204" i="12"/>
  <c r="W204" i="12"/>
  <c r="V204" i="12"/>
  <c r="U204" i="12"/>
  <c r="T204" i="12"/>
  <c r="S204" i="12"/>
  <c r="R204" i="12"/>
  <c r="Q204" i="12"/>
  <c r="P204" i="12"/>
  <c r="O204" i="12"/>
  <c r="N204" i="12"/>
  <c r="M204" i="12"/>
  <c r="L204" i="12"/>
  <c r="K204" i="12"/>
  <c r="J204" i="12"/>
  <c r="I204" i="12"/>
  <c r="H204" i="12"/>
  <c r="G204" i="12"/>
  <c r="F204" i="12"/>
  <c r="E204" i="12"/>
  <c r="D204" i="12"/>
  <c r="C204" i="12"/>
  <c r="B203" i="12"/>
  <c r="CG203" i="12" s="1"/>
  <c r="B202" i="12"/>
  <c r="CG202" i="12" s="1"/>
  <c r="B201" i="12"/>
  <c r="CG201" i="12" s="1"/>
  <c r="B200" i="12"/>
  <c r="CG200" i="12" s="1"/>
  <c r="B199" i="12"/>
  <c r="CG199" i="12" s="1"/>
  <c r="B198" i="12"/>
  <c r="CG198" i="12" s="1"/>
  <c r="X193" i="12"/>
  <c r="W193" i="12"/>
  <c r="V193" i="12"/>
  <c r="U193" i="12"/>
  <c r="T193" i="12"/>
  <c r="S193" i="12"/>
  <c r="R193" i="12"/>
  <c r="Q193" i="12"/>
  <c r="P193" i="12"/>
  <c r="O193" i="12"/>
  <c r="N193" i="12"/>
  <c r="M193" i="12"/>
  <c r="L193" i="12"/>
  <c r="K193" i="12"/>
  <c r="J193" i="12"/>
  <c r="I193" i="12"/>
  <c r="H193" i="12"/>
  <c r="G193" i="12"/>
  <c r="F193" i="12"/>
  <c r="E193" i="12"/>
  <c r="D193" i="12"/>
  <c r="C193" i="12"/>
  <c r="CG192" i="12"/>
  <c r="Y192" i="12"/>
  <c r="B192" i="12"/>
  <c r="CB192" i="12" s="1"/>
  <c r="CG191" i="12"/>
  <c r="B191" i="12"/>
  <c r="CB191" i="12" s="1"/>
  <c r="Y191" i="12" s="1"/>
  <c r="CG190" i="12"/>
  <c r="Y190" i="12"/>
  <c r="B190" i="12"/>
  <c r="CB190" i="12" s="1"/>
  <c r="CG189" i="12"/>
  <c r="B189" i="12"/>
  <c r="CB189" i="12" s="1"/>
  <c r="Y189" i="12" s="1"/>
  <c r="CG188" i="12"/>
  <c r="Y188" i="12"/>
  <c r="B188" i="12"/>
  <c r="CB188" i="12" s="1"/>
  <c r="CG187" i="12"/>
  <c r="B187" i="12"/>
  <c r="CB187" i="12" s="1"/>
  <c r="Y187" i="12" s="1"/>
  <c r="CG186" i="12"/>
  <c r="Y186" i="12"/>
  <c r="B186" i="12"/>
  <c r="CB186" i="12" s="1"/>
  <c r="CG181" i="12"/>
  <c r="D181" i="12"/>
  <c r="C181" i="12"/>
  <c r="B181" i="12" s="1"/>
  <c r="CB181" i="12" s="1"/>
  <c r="AP181" i="12" s="1"/>
  <c r="CG180" i="12"/>
  <c r="D180" i="12"/>
  <c r="C180" i="12"/>
  <c r="B180" i="12" s="1"/>
  <c r="CB180" i="12" s="1"/>
  <c r="AP180" i="12" s="1"/>
  <c r="CG179" i="12"/>
  <c r="D179" i="12"/>
  <c r="C179" i="12"/>
  <c r="B179" i="12" s="1"/>
  <c r="CB179" i="12" s="1"/>
  <c r="AP179" i="12" s="1"/>
  <c r="CG178" i="12"/>
  <c r="D178" i="12"/>
  <c r="C178" i="12"/>
  <c r="B178" i="12" s="1"/>
  <c r="CB178" i="12" s="1"/>
  <c r="AP178" i="12" s="1"/>
  <c r="CG177" i="12"/>
  <c r="D177" i="12"/>
  <c r="C177" i="12"/>
  <c r="B177" i="12" s="1"/>
  <c r="AO176" i="12"/>
  <c r="AN176" i="12"/>
  <c r="AM176" i="12"/>
  <c r="AL176" i="12"/>
  <c r="AK176" i="12"/>
  <c r="AJ176" i="12"/>
  <c r="AI176" i="12"/>
  <c r="AH176" i="12"/>
  <c r="AG176" i="12"/>
  <c r="AF176" i="12"/>
  <c r="AE176" i="12"/>
  <c r="AD176" i="12"/>
  <c r="AC176" i="12"/>
  <c r="AB176" i="12"/>
  <c r="AA176" i="12"/>
  <c r="Z176" i="12"/>
  <c r="Y176" i="12"/>
  <c r="X176" i="12"/>
  <c r="W176" i="12"/>
  <c r="V176" i="12"/>
  <c r="U176" i="12"/>
  <c r="T176" i="12"/>
  <c r="S176" i="12"/>
  <c r="R176" i="12"/>
  <c r="Q176" i="12"/>
  <c r="P176" i="12"/>
  <c r="O176" i="12"/>
  <c r="N176" i="12"/>
  <c r="M176" i="12"/>
  <c r="L176" i="12"/>
  <c r="K176" i="12"/>
  <c r="J176" i="12"/>
  <c r="I176" i="12"/>
  <c r="H176" i="12"/>
  <c r="G176" i="12"/>
  <c r="F176" i="12"/>
  <c r="E176" i="12"/>
  <c r="D176" i="12"/>
  <c r="C176" i="12"/>
  <c r="D175" i="12"/>
  <c r="C175" i="12"/>
  <c r="B175" i="12" s="1"/>
  <c r="CB175" i="12" s="1"/>
  <c r="AP175" i="12" s="1"/>
  <c r="D174" i="12"/>
  <c r="C174" i="12"/>
  <c r="B174" i="12" s="1"/>
  <c r="CB174" i="12" s="1"/>
  <c r="AP174" i="12" s="1"/>
  <c r="D173" i="12"/>
  <c r="C173" i="12"/>
  <c r="B173" i="12" s="1"/>
  <c r="CB173" i="12" s="1"/>
  <c r="AP173" i="12" s="1"/>
  <c r="D172" i="12"/>
  <c r="C172" i="12"/>
  <c r="B172" i="12" s="1"/>
  <c r="CB172" i="12" s="1"/>
  <c r="AP172" i="12" s="1"/>
  <c r="D171" i="12"/>
  <c r="C171" i="12"/>
  <c r="B171" i="12"/>
  <c r="CG171" i="12" s="1"/>
  <c r="AP170" i="12"/>
  <c r="D170" i="12"/>
  <c r="C170" i="12"/>
  <c r="B170" i="12" s="1"/>
  <c r="CB170" i="12" s="1"/>
  <c r="D169" i="12"/>
  <c r="C169" i="12"/>
  <c r="B169" i="12"/>
  <c r="CG169" i="12" s="1"/>
  <c r="D168" i="12"/>
  <c r="C168" i="12"/>
  <c r="B168" i="12" s="1"/>
  <c r="CB168" i="12" s="1"/>
  <c r="AP168" i="12" s="1"/>
  <c r="D167" i="12"/>
  <c r="C167" i="12"/>
  <c r="B167" i="12"/>
  <c r="CG167" i="12" s="1"/>
  <c r="AP166" i="12"/>
  <c r="D166" i="12"/>
  <c r="C166" i="12"/>
  <c r="B166" i="12" s="1"/>
  <c r="CB166" i="12" s="1"/>
  <c r="D165" i="12"/>
  <c r="C165" i="12"/>
  <c r="B165" i="12"/>
  <c r="CG165" i="12" s="1"/>
  <c r="D164" i="12"/>
  <c r="C164" i="12"/>
  <c r="B164" i="12" s="1"/>
  <c r="CB164" i="12" s="1"/>
  <c r="AP164" i="12" s="1"/>
  <c r="D163" i="12"/>
  <c r="C163" i="12"/>
  <c r="B163" i="12"/>
  <c r="CG163" i="12" s="1"/>
  <c r="AP162" i="12"/>
  <c r="D162" i="12"/>
  <c r="C162" i="12"/>
  <c r="B162" i="12" s="1"/>
  <c r="CB162" i="12" s="1"/>
  <c r="D161" i="12"/>
  <c r="C161" i="12"/>
  <c r="B161" i="12"/>
  <c r="CG161" i="12" s="1"/>
  <c r="D160" i="12"/>
  <c r="C160" i="12"/>
  <c r="B160" i="12" s="1"/>
  <c r="CB160" i="12" s="1"/>
  <c r="AP160" i="12" s="1"/>
  <c r="D159" i="12"/>
  <c r="C159" i="12"/>
  <c r="B159" i="12"/>
  <c r="CG159" i="12" s="1"/>
  <c r="AP158" i="12"/>
  <c r="D158" i="12"/>
  <c r="C158" i="12"/>
  <c r="B158" i="12" s="1"/>
  <c r="CB158" i="12" s="1"/>
  <c r="D157" i="12"/>
  <c r="C157" i="12"/>
  <c r="B157" i="12"/>
  <c r="CG157" i="12" s="1"/>
  <c r="D156" i="12"/>
  <c r="C156" i="12"/>
  <c r="B156" i="12" s="1"/>
  <c r="CB156" i="12" s="1"/>
  <c r="AP156" i="12" s="1"/>
  <c r="D155" i="12"/>
  <c r="C155" i="12"/>
  <c r="B155" i="12"/>
  <c r="CG155" i="12" s="1"/>
  <c r="AP154" i="12"/>
  <c r="D154" i="12"/>
  <c r="C154" i="12"/>
  <c r="B154" i="12" s="1"/>
  <c r="CB154" i="12" s="1"/>
  <c r="D153" i="12"/>
  <c r="C153" i="12"/>
  <c r="B153" i="12"/>
  <c r="CG153" i="12" s="1"/>
  <c r="D152" i="12"/>
  <c r="C152" i="12"/>
  <c r="B152" i="12" s="1"/>
  <c r="CB152" i="12" s="1"/>
  <c r="AP152" i="12" s="1"/>
  <c r="D151" i="12"/>
  <c r="C151" i="12"/>
  <c r="B151" i="12"/>
  <c r="CG151" i="12" s="1"/>
  <c r="AP150" i="12"/>
  <c r="D150" i="12"/>
  <c r="C150" i="12"/>
  <c r="B150" i="12" s="1"/>
  <c r="CB150" i="12" s="1"/>
  <c r="D149" i="12"/>
  <c r="C149" i="12"/>
  <c r="B149" i="12"/>
  <c r="CG149" i="12" s="1"/>
  <c r="D148" i="12"/>
  <c r="C148" i="12"/>
  <c r="B148" i="12" s="1"/>
  <c r="CB148" i="12" s="1"/>
  <c r="AP148" i="12" s="1"/>
  <c r="D147" i="12"/>
  <c r="C147" i="12"/>
  <c r="B147" i="12"/>
  <c r="CG147" i="12" s="1"/>
  <c r="L122" i="12"/>
  <c r="B122" i="12"/>
  <c r="CB122" i="12" s="1"/>
  <c r="B121" i="12"/>
  <c r="CB121" i="12" s="1"/>
  <c r="L121" i="12" s="1"/>
  <c r="CG120" i="12"/>
  <c r="L120" i="12"/>
  <c r="B120" i="12"/>
  <c r="CB120" i="12" s="1"/>
  <c r="B116" i="12"/>
  <c r="B115" i="12"/>
  <c r="E111" i="12"/>
  <c r="D111" i="12"/>
  <c r="C111" i="12"/>
  <c r="B111" i="12"/>
  <c r="E103" i="12"/>
  <c r="D103" i="12"/>
  <c r="C103" i="12"/>
  <c r="B103" i="12"/>
  <c r="E95" i="12"/>
  <c r="D95" i="12"/>
  <c r="C95" i="12"/>
  <c r="B95" i="12"/>
  <c r="Z75" i="12"/>
  <c r="Y75" i="12"/>
  <c r="X75" i="12"/>
  <c r="W75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C75" i="12"/>
  <c r="CG74" i="12"/>
  <c r="B74" i="12"/>
  <c r="CD74" i="12" s="1"/>
  <c r="CG73" i="12"/>
  <c r="CC73" i="12"/>
  <c r="B73" i="12"/>
  <c r="CH73" i="12" s="1"/>
  <c r="B72" i="12"/>
  <c r="B71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D67" i="12"/>
  <c r="C67" i="12"/>
  <c r="CH66" i="12"/>
  <c r="CD66" i="12"/>
  <c r="CC66" i="12"/>
  <c r="AA66" i="12" s="1"/>
  <c r="B66" i="12"/>
  <c r="CG66" i="12" s="1"/>
  <c r="CG65" i="12"/>
  <c r="B65" i="12"/>
  <c r="CC65" i="12" s="1"/>
  <c r="CH64" i="12"/>
  <c r="CD64" i="12"/>
  <c r="CC64" i="12"/>
  <c r="AA64" i="12" s="1"/>
  <c r="B64" i="12"/>
  <c r="CG64" i="12" s="1"/>
  <c r="CG63" i="12"/>
  <c r="CD63" i="12"/>
  <c r="AA63" i="12"/>
  <c r="B63" i="12"/>
  <c r="CC63" i="12" s="1"/>
  <c r="H59" i="12"/>
  <c r="G59" i="12"/>
  <c r="F59" i="12"/>
  <c r="E59" i="12"/>
  <c r="D59" i="12"/>
  <c r="C59" i="12"/>
  <c r="B58" i="12"/>
  <c r="B57" i="12"/>
  <c r="B56" i="12"/>
  <c r="B55" i="12"/>
  <c r="B59" i="12" s="1"/>
  <c r="B54" i="12"/>
  <c r="E50" i="12"/>
  <c r="D50" i="12"/>
  <c r="AR49" i="12"/>
  <c r="E49" i="12"/>
  <c r="D49" i="12"/>
  <c r="C49" i="12" s="1"/>
  <c r="CG49" i="12" s="1"/>
  <c r="CA49" i="12" s="1"/>
  <c r="E48" i="12"/>
  <c r="D48" i="12"/>
  <c r="E47" i="12"/>
  <c r="D47" i="12"/>
  <c r="C47" i="12" s="1"/>
  <c r="CG47" i="12" s="1"/>
  <c r="CA47" i="12" s="1"/>
  <c r="AR47" i="12" s="1"/>
  <c r="E46" i="12"/>
  <c r="D46" i="12"/>
  <c r="E45" i="12"/>
  <c r="D45" i="12"/>
  <c r="C45" i="12" s="1"/>
  <c r="CG45" i="12" s="1"/>
  <c r="CA45" i="12" s="1"/>
  <c r="AR45" i="12" s="1"/>
  <c r="E44" i="12"/>
  <c r="D44" i="12"/>
  <c r="CG43" i="12"/>
  <c r="CA43" i="12" s="1"/>
  <c r="AR43" i="12" s="1"/>
  <c r="E43" i="12"/>
  <c r="D43" i="12"/>
  <c r="C43" i="12" s="1"/>
  <c r="E42" i="12"/>
  <c r="D42" i="12"/>
  <c r="E41" i="12"/>
  <c r="D41" i="12"/>
  <c r="C41" i="12" s="1"/>
  <c r="CG41" i="12" s="1"/>
  <c r="CA41" i="12" s="1"/>
  <c r="AR41" i="12" s="1"/>
  <c r="E40" i="12"/>
  <c r="D40" i="12"/>
  <c r="CG39" i="12"/>
  <c r="CA39" i="12" s="1"/>
  <c r="AR39" i="12" s="1"/>
  <c r="E39" i="12"/>
  <c r="D39" i="12"/>
  <c r="C39" i="12" s="1"/>
  <c r="E38" i="12"/>
  <c r="D38" i="12"/>
  <c r="AR37" i="12"/>
  <c r="E37" i="12"/>
  <c r="D37" i="12"/>
  <c r="C37" i="12" s="1"/>
  <c r="CG37" i="12" s="1"/>
  <c r="CA37" i="12" s="1"/>
  <c r="E36" i="12"/>
  <c r="D36" i="12"/>
  <c r="E35" i="12"/>
  <c r="D35" i="12"/>
  <c r="C35" i="12" s="1"/>
  <c r="CG35" i="12" s="1"/>
  <c r="CA35" i="12" s="1"/>
  <c r="AR35" i="12" s="1"/>
  <c r="E34" i="12"/>
  <c r="D34" i="12"/>
  <c r="AR33" i="12"/>
  <c r="E33" i="12"/>
  <c r="D33" i="12"/>
  <c r="C33" i="12" s="1"/>
  <c r="CG33" i="12" s="1"/>
  <c r="CA33" i="12" s="1"/>
  <c r="E32" i="12"/>
  <c r="D32" i="12"/>
  <c r="E31" i="12"/>
  <c r="D31" i="12"/>
  <c r="C31" i="12" s="1"/>
  <c r="CG31" i="12" s="1"/>
  <c r="CA31" i="12" s="1"/>
  <c r="AR31" i="12" s="1"/>
  <c r="CK30" i="12"/>
  <c r="CE30" i="12" s="1"/>
  <c r="CJ30" i="12"/>
  <c r="CI30" i="12"/>
  <c r="CC30" i="12" s="1"/>
  <c r="AR30" i="12" s="1"/>
  <c r="CH30" i="12"/>
  <c r="CD30" i="12"/>
  <c r="CB30" i="12"/>
  <c r="E30" i="12"/>
  <c r="D30" i="12"/>
  <c r="C30" i="12" s="1"/>
  <c r="CG30" i="12" s="1"/>
  <c r="CA30" i="12" s="1"/>
  <c r="E29" i="12"/>
  <c r="C29" i="12" s="1"/>
  <c r="D29" i="12"/>
  <c r="CM24" i="12"/>
  <c r="CK24" i="12"/>
  <c r="CB24" i="12"/>
  <c r="D24" i="12"/>
  <c r="C24" i="12"/>
  <c r="B24" i="12" s="1"/>
  <c r="D23" i="12"/>
  <c r="C23" i="12"/>
  <c r="B23" i="12" s="1"/>
  <c r="CB22" i="12"/>
  <c r="D22" i="12"/>
  <c r="C22" i="12"/>
  <c r="B22" i="12" s="1"/>
  <c r="CM21" i="12"/>
  <c r="CB21" i="12"/>
  <c r="D21" i="12"/>
  <c r="C21" i="12"/>
  <c r="B21" i="12" s="1"/>
  <c r="CM20" i="12"/>
  <c r="CK20" i="12"/>
  <c r="CB20" i="12"/>
  <c r="D20" i="12"/>
  <c r="C20" i="12"/>
  <c r="B20" i="12" s="1"/>
  <c r="AS19" i="12"/>
  <c r="AR19" i="12"/>
  <c r="AQ19" i="12"/>
  <c r="AP19" i="12"/>
  <c r="AO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 s="1"/>
  <c r="CB18" i="12"/>
  <c r="D18" i="12"/>
  <c r="C18" i="12"/>
  <c r="B18" i="12" s="1"/>
  <c r="CM17" i="12"/>
  <c r="CB17" i="12"/>
  <c r="D17" i="12"/>
  <c r="C17" i="12"/>
  <c r="B17" i="12" s="1"/>
  <c r="CM16" i="12"/>
  <c r="CK16" i="12"/>
  <c r="CB16" i="12"/>
  <c r="D16" i="12"/>
  <c r="C16" i="12"/>
  <c r="B16" i="12" s="1"/>
  <c r="D15" i="12"/>
  <c r="C15" i="12"/>
  <c r="B15" i="12" s="1"/>
  <c r="CB14" i="12"/>
  <c r="D14" i="12"/>
  <c r="C14" i="12"/>
  <c r="B14" i="12" s="1"/>
  <c r="CM13" i="12"/>
  <c r="CB13" i="12"/>
  <c r="D13" i="12"/>
  <c r="C13" i="12"/>
  <c r="B13" i="12" s="1"/>
  <c r="A5" i="12"/>
  <c r="A4" i="12"/>
  <c r="A3" i="12"/>
  <c r="A2" i="12"/>
  <c r="CG29" i="12" l="1"/>
  <c r="CA29" i="12" s="1"/>
  <c r="CG15" i="12"/>
  <c r="CA15" i="12"/>
  <c r="CL15" i="12"/>
  <c r="CC15" i="12"/>
  <c r="CD15" i="12"/>
  <c r="CG23" i="12"/>
  <c r="CA23" i="12"/>
  <c r="AT23" i="12" s="1"/>
  <c r="CL23" i="12"/>
  <c r="CC23" i="12"/>
  <c r="CD23" i="12"/>
  <c r="CG14" i="12"/>
  <c r="CA14" i="12"/>
  <c r="AT14" i="12" s="1"/>
  <c r="CL14" i="12"/>
  <c r="CC14" i="12"/>
  <c r="CD14" i="12"/>
  <c r="CK15" i="12"/>
  <c r="CG18" i="12"/>
  <c r="CA18" i="12"/>
  <c r="CL18" i="12"/>
  <c r="CC18" i="12"/>
  <c r="CD18" i="12"/>
  <c r="CG22" i="12"/>
  <c r="CA22" i="12"/>
  <c r="CL22" i="12"/>
  <c r="CC22" i="12"/>
  <c r="CK23" i="12"/>
  <c r="CG13" i="12"/>
  <c r="CA13" i="12"/>
  <c r="CL13" i="12"/>
  <c r="CC13" i="12"/>
  <c r="CD13" i="12"/>
  <c r="CK14" i="12"/>
  <c r="CM15" i="12"/>
  <c r="CG17" i="12"/>
  <c r="CA17" i="12"/>
  <c r="AT17" i="12" s="1"/>
  <c r="CL17" i="12"/>
  <c r="CC17" i="12"/>
  <c r="CD17" i="12"/>
  <c r="CK18" i="12"/>
  <c r="CG21" i="12"/>
  <c r="CA21" i="12"/>
  <c r="CL21" i="12"/>
  <c r="CC21" i="12"/>
  <c r="CD21" i="12"/>
  <c r="CK22" i="12"/>
  <c r="CM23" i="12"/>
  <c r="CH71" i="12"/>
  <c r="CG71" i="12"/>
  <c r="B75" i="12"/>
  <c r="CD71" i="12"/>
  <c r="CC71" i="12"/>
  <c r="AA71" i="12" s="1"/>
  <c r="CK13" i="12"/>
  <c r="CM14" i="12"/>
  <c r="CB15" i="12"/>
  <c r="CG16" i="12"/>
  <c r="CA16" i="12"/>
  <c r="CL16" i="12"/>
  <c r="CC16" i="12"/>
  <c r="CD16" i="12"/>
  <c r="CK17" i="12"/>
  <c r="CM18" i="12"/>
  <c r="CG20" i="12"/>
  <c r="CA20" i="12"/>
  <c r="AT20" i="12" s="1"/>
  <c r="CL20" i="12"/>
  <c r="CC20" i="12"/>
  <c r="CD20" i="12"/>
  <c r="CK21" i="12"/>
  <c r="CM22" i="12"/>
  <c r="CB23" i="12"/>
  <c r="CG24" i="12"/>
  <c r="CA24" i="12"/>
  <c r="AT24" i="12" s="1"/>
  <c r="CL24" i="12"/>
  <c r="CC24" i="12"/>
  <c r="CD24" i="12"/>
  <c r="CD72" i="12"/>
  <c r="CG72" i="12"/>
  <c r="CC72" i="12"/>
  <c r="CH72" i="12"/>
  <c r="CD22" i="12"/>
  <c r="CB149" i="12"/>
  <c r="AP149" i="12" s="1"/>
  <c r="CB153" i="12"/>
  <c r="AP153" i="12" s="1"/>
  <c r="CB157" i="12"/>
  <c r="AP157" i="12" s="1"/>
  <c r="CB161" i="12"/>
  <c r="AP161" i="12" s="1"/>
  <c r="CB165" i="12"/>
  <c r="AP165" i="12" s="1"/>
  <c r="CB169" i="12"/>
  <c r="AP169" i="12" s="1"/>
  <c r="C32" i="12"/>
  <c r="CG32" i="12" s="1"/>
  <c r="CA32" i="12" s="1"/>
  <c r="AR32" i="12" s="1"/>
  <c r="C36" i="12"/>
  <c r="CG36" i="12" s="1"/>
  <c r="CA36" i="12" s="1"/>
  <c r="AR36" i="12" s="1"/>
  <c r="C40" i="12"/>
  <c r="CG40" i="12" s="1"/>
  <c r="CA40" i="12" s="1"/>
  <c r="AR40" i="12" s="1"/>
  <c r="C44" i="12"/>
  <c r="CG44" i="12" s="1"/>
  <c r="CA44" i="12" s="1"/>
  <c r="AR44" i="12" s="1"/>
  <c r="C48" i="12"/>
  <c r="CG48" i="12" s="1"/>
  <c r="CA48" i="12" s="1"/>
  <c r="AR48" i="12" s="1"/>
  <c r="CH65" i="12"/>
  <c r="CH74" i="12"/>
  <c r="CG122" i="12"/>
  <c r="CG150" i="12"/>
  <c r="CG154" i="12"/>
  <c r="CG158" i="12"/>
  <c r="CG162" i="12"/>
  <c r="CG166" i="12"/>
  <c r="CG170" i="12"/>
  <c r="CB199" i="12"/>
  <c r="Y199" i="12" s="1"/>
  <c r="CB201" i="12"/>
  <c r="Y201" i="12" s="1"/>
  <c r="CB203" i="12"/>
  <c r="Y203" i="12" s="1"/>
  <c r="AA73" i="12"/>
  <c r="CG121" i="12"/>
  <c r="CB147" i="12"/>
  <c r="AP147" i="12" s="1"/>
  <c r="CB151" i="12"/>
  <c r="AP151" i="12" s="1"/>
  <c r="CB155" i="12"/>
  <c r="AP155" i="12" s="1"/>
  <c r="CB159" i="12"/>
  <c r="AP159" i="12" s="1"/>
  <c r="CB163" i="12"/>
  <c r="AP163" i="12" s="1"/>
  <c r="CB167" i="12"/>
  <c r="AP167" i="12" s="1"/>
  <c r="CB171" i="12"/>
  <c r="AP171" i="12" s="1"/>
  <c r="B204" i="12"/>
  <c r="C34" i="12"/>
  <c r="CG34" i="12" s="1"/>
  <c r="CA34" i="12" s="1"/>
  <c r="AR34" i="12" s="1"/>
  <c r="C38" i="12"/>
  <c r="CG38" i="12" s="1"/>
  <c r="CA38" i="12" s="1"/>
  <c r="AR38" i="12" s="1"/>
  <c r="C42" i="12"/>
  <c r="CG42" i="12" s="1"/>
  <c r="CA42" i="12" s="1"/>
  <c r="AR42" i="12" s="1"/>
  <c r="C46" i="12"/>
  <c r="CG46" i="12" s="1"/>
  <c r="CA46" i="12" s="1"/>
  <c r="AR46" i="12" s="1"/>
  <c r="C50" i="12"/>
  <c r="CG50" i="12" s="1"/>
  <c r="CA50" i="12" s="1"/>
  <c r="AR50" i="12" s="1"/>
  <c r="CH63" i="12"/>
  <c r="CD65" i="12"/>
  <c r="AA65" i="12" s="1"/>
  <c r="B67" i="12"/>
  <c r="CD73" i="12"/>
  <c r="CC74" i="12"/>
  <c r="AA74" i="12" s="1"/>
  <c r="CG148" i="12"/>
  <c r="CG152" i="12"/>
  <c r="CG156" i="12"/>
  <c r="CG160" i="12"/>
  <c r="CG164" i="12"/>
  <c r="CG168" i="12"/>
  <c r="CG172" i="12"/>
  <c r="CG173" i="12"/>
  <c r="CG174" i="12"/>
  <c r="CG175" i="12"/>
  <c r="CB177" i="12"/>
  <c r="AP177" i="12" s="1"/>
  <c r="B176" i="12"/>
  <c r="CB198" i="12"/>
  <c r="Y198" i="12" s="1"/>
  <c r="CB200" i="12"/>
  <c r="Y200" i="12" s="1"/>
  <c r="CB202" i="12"/>
  <c r="Y202" i="12" s="1"/>
  <c r="B193" i="12"/>
  <c r="AR29" i="12" l="1"/>
  <c r="A349" i="12"/>
  <c r="AT22" i="12"/>
  <c r="CG28" i="12"/>
  <c r="CB29" i="12" s="1"/>
  <c r="AA72" i="12"/>
  <c r="AT21" i="12"/>
  <c r="AT18" i="12"/>
  <c r="AT15" i="12"/>
  <c r="AT16" i="12"/>
  <c r="AT13" i="12"/>
  <c r="B349" i="12" l="1"/>
  <c r="B308" i="11" l="1"/>
  <c r="B307" i="11"/>
  <c r="B306" i="11"/>
  <c r="B305" i="11"/>
  <c r="B304" i="11"/>
  <c r="B303" i="11"/>
  <c r="B302" i="11"/>
  <c r="B301" i="11"/>
  <c r="B300" i="11"/>
  <c r="B299" i="11"/>
  <c r="B298" i="11"/>
  <c r="B297" i="11"/>
  <c r="B296" i="11"/>
  <c r="B295" i="11"/>
  <c r="B294" i="11"/>
  <c r="B293" i="11"/>
  <c r="B292" i="11"/>
  <c r="B291" i="11"/>
  <c r="B290" i="11"/>
  <c r="B289" i="11"/>
  <c r="B288" i="11"/>
  <c r="B284" i="11"/>
  <c r="B283" i="11"/>
  <c r="B282" i="11"/>
  <c r="B281" i="11"/>
  <c r="B280" i="11"/>
  <c r="B279" i="11"/>
  <c r="B278" i="11"/>
  <c r="B277" i="11"/>
  <c r="B276" i="11"/>
  <c r="B275" i="11"/>
  <c r="B274" i="11"/>
  <c r="B273" i="11"/>
  <c r="B272" i="11"/>
  <c r="B271" i="11"/>
  <c r="B270" i="11"/>
  <c r="B269" i="11"/>
  <c r="B268" i="11"/>
  <c r="B267" i="11"/>
  <c r="B266" i="11"/>
  <c r="B265" i="11"/>
  <c r="B264" i="11"/>
  <c r="B263" i="11"/>
  <c r="B262" i="11"/>
  <c r="B261" i="11"/>
  <c r="B260" i="11"/>
  <c r="B259" i="11"/>
  <c r="B258" i="11"/>
  <c r="B254" i="11"/>
  <c r="B253" i="11"/>
  <c r="B252" i="11"/>
  <c r="B247" i="11"/>
  <c r="X213" i="11"/>
  <c r="W213" i="11"/>
  <c r="V213" i="11"/>
  <c r="U213" i="11"/>
  <c r="T213" i="11"/>
  <c r="S213" i="11"/>
  <c r="R213" i="11"/>
  <c r="Q213" i="11"/>
  <c r="P213" i="11"/>
  <c r="O213" i="11"/>
  <c r="N213" i="11"/>
  <c r="M213" i="11"/>
  <c r="L213" i="11"/>
  <c r="K213" i="11"/>
  <c r="J213" i="11"/>
  <c r="I213" i="11"/>
  <c r="H213" i="11"/>
  <c r="G213" i="11"/>
  <c r="F213" i="11"/>
  <c r="E213" i="11"/>
  <c r="D213" i="11"/>
  <c r="C213" i="11"/>
  <c r="B212" i="11"/>
  <c r="CB212" i="11" s="1"/>
  <c r="Y212" i="11" s="1"/>
  <c r="CG211" i="11"/>
  <c r="Y211" i="11"/>
  <c r="B211" i="11"/>
  <c r="CB211" i="11" s="1"/>
  <c r="B210" i="11"/>
  <c r="CB210" i="11" s="1"/>
  <c r="Y210" i="11" s="1"/>
  <c r="Y209" i="11"/>
  <c r="B209" i="11"/>
  <c r="CB209" i="11" s="1"/>
  <c r="X204" i="11"/>
  <c r="W204" i="11"/>
  <c r="V204" i="11"/>
  <c r="U204" i="11"/>
  <c r="T204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CG203" i="11"/>
  <c r="CB203" i="11"/>
  <c r="Y203" i="11" s="1"/>
  <c r="B203" i="11"/>
  <c r="B202" i="11"/>
  <c r="CB202" i="11" s="1"/>
  <c r="Y202" i="11" s="1"/>
  <c r="CB201" i="11"/>
  <c r="Y201" i="11" s="1"/>
  <c r="B201" i="11"/>
  <c r="CG201" i="11" s="1"/>
  <c r="B200" i="11"/>
  <c r="CB200" i="11" s="1"/>
  <c r="Y200" i="11" s="1"/>
  <c r="CG199" i="11"/>
  <c r="CB199" i="11"/>
  <c r="Y199" i="11" s="1"/>
  <c r="B199" i="11"/>
  <c r="B198" i="11"/>
  <c r="CB198" i="11" s="1"/>
  <c r="Y198" i="11" s="1"/>
  <c r="X193" i="11"/>
  <c r="W193" i="11"/>
  <c r="V193" i="11"/>
  <c r="U193" i="11"/>
  <c r="T193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G193" i="11"/>
  <c r="F193" i="11"/>
  <c r="E193" i="11"/>
  <c r="D193" i="11"/>
  <c r="C193" i="11"/>
  <c r="CG192" i="11"/>
  <c r="CB192" i="11"/>
  <c r="Y192" i="11" s="1"/>
  <c r="B192" i="11"/>
  <c r="CG191" i="11"/>
  <c r="CB191" i="11"/>
  <c r="Y191" i="11" s="1"/>
  <c r="B191" i="11"/>
  <c r="CG190" i="11"/>
  <c r="CB190" i="11"/>
  <c r="Y190" i="11" s="1"/>
  <c r="B190" i="11"/>
  <c r="CG189" i="11"/>
  <c r="CB189" i="11"/>
  <c r="Y189" i="11" s="1"/>
  <c r="B189" i="11"/>
  <c r="CG188" i="11"/>
  <c r="CB188" i="11"/>
  <c r="Y188" i="11" s="1"/>
  <c r="B188" i="11"/>
  <c r="CG187" i="11"/>
  <c r="CB187" i="11"/>
  <c r="Y187" i="11" s="1"/>
  <c r="B187" i="11"/>
  <c r="CG186" i="11"/>
  <c r="CB186" i="11"/>
  <c r="Y186" i="11" s="1"/>
  <c r="B186" i="11"/>
  <c r="B193" i="11" s="1"/>
  <c r="CB181" i="11"/>
  <c r="AP181" i="11" s="1"/>
  <c r="D181" i="11"/>
  <c r="C181" i="11"/>
  <c r="B181" i="11"/>
  <c r="CG181" i="11" s="1"/>
  <c r="D180" i="11"/>
  <c r="C180" i="11"/>
  <c r="B180" i="11" s="1"/>
  <c r="CB179" i="11"/>
  <c r="AP179" i="11" s="1"/>
  <c r="D179" i="11"/>
  <c r="C179" i="11"/>
  <c r="B179" i="11"/>
  <c r="CG179" i="11" s="1"/>
  <c r="D178" i="11"/>
  <c r="C178" i="11"/>
  <c r="B178" i="11" s="1"/>
  <c r="D177" i="11"/>
  <c r="C177" i="11"/>
  <c r="B177" i="11"/>
  <c r="AO176" i="11"/>
  <c r="AN176" i="11"/>
  <c r="AM176" i="11"/>
  <c r="AL176" i="11"/>
  <c r="AK176" i="11"/>
  <c r="AJ176" i="11"/>
  <c r="AI176" i="11"/>
  <c r="AH176" i="11"/>
  <c r="AG176" i="11"/>
  <c r="AF176" i="11"/>
  <c r="AE176" i="11"/>
  <c r="AD176" i="11"/>
  <c r="AC176" i="11"/>
  <c r="AB176" i="11"/>
  <c r="AA176" i="11"/>
  <c r="Z176" i="11"/>
  <c r="Y176" i="11"/>
  <c r="X176" i="11"/>
  <c r="W176" i="11"/>
  <c r="V176" i="11"/>
  <c r="U176" i="11"/>
  <c r="T176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D175" i="11"/>
  <c r="C175" i="11"/>
  <c r="CG174" i="11"/>
  <c r="AP174" i="11"/>
  <c r="D174" i="11"/>
  <c r="C174" i="11"/>
  <c r="B174" i="11" s="1"/>
  <c r="CB174" i="11" s="1"/>
  <c r="D173" i="11"/>
  <c r="C173" i="11"/>
  <c r="D172" i="11"/>
  <c r="C172" i="11"/>
  <c r="B172" i="11" s="1"/>
  <c r="CB172" i="11" s="1"/>
  <c r="AP172" i="11" s="1"/>
  <c r="D171" i="11"/>
  <c r="C171" i="11"/>
  <c r="CG170" i="11"/>
  <c r="D170" i="11"/>
  <c r="C170" i="11"/>
  <c r="B170" i="11" s="1"/>
  <c r="CB170" i="11" s="1"/>
  <c r="AP170" i="11" s="1"/>
  <c r="D169" i="11"/>
  <c r="C169" i="11"/>
  <c r="CG168" i="11"/>
  <c r="AP168" i="11"/>
  <c r="D168" i="11"/>
  <c r="C168" i="11"/>
  <c r="B168" i="11" s="1"/>
  <c r="CB168" i="11" s="1"/>
  <c r="D167" i="11"/>
  <c r="C167" i="11"/>
  <c r="CG166" i="11"/>
  <c r="AP166" i="11"/>
  <c r="D166" i="11"/>
  <c r="C166" i="11"/>
  <c r="B166" i="11" s="1"/>
  <c r="CB166" i="11" s="1"/>
  <c r="D165" i="11"/>
  <c r="C165" i="11"/>
  <c r="D164" i="11"/>
  <c r="C164" i="11"/>
  <c r="B164" i="11" s="1"/>
  <c r="CB164" i="11" s="1"/>
  <c r="AP164" i="11" s="1"/>
  <c r="D163" i="11"/>
  <c r="C163" i="11"/>
  <c r="CG162" i="11"/>
  <c r="D162" i="11"/>
  <c r="C162" i="11"/>
  <c r="B162" i="11" s="1"/>
  <c r="CB162" i="11" s="1"/>
  <c r="AP162" i="11" s="1"/>
  <c r="D161" i="11"/>
  <c r="C161" i="11"/>
  <c r="CG160" i="11"/>
  <c r="AP160" i="11"/>
  <c r="D160" i="11"/>
  <c r="C160" i="11"/>
  <c r="B160" i="11" s="1"/>
  <c r="CB160" i="11" s="1"/>
  <c r="D159" i="11"/>
  <c r="C159" i="11"/>
  <c r="CG158" i="11"/>
  <c r="AP158" i="11"/>
  <c r="D158" i="11"/>
  <c r="C158" i="11"/>
  <c r="B158" i="11" s="1"/>
  <c r="CB158" i="11" s="1"/>
  <c r="D157" i="11"/>
  <c r="C157" i="11"/>
  <c r="D156" i="11"/>
  <c r="C156" i="11"/>
  <c r="B156" i="11" s="1"/>
  <c r="CB156" i="11" s="1"/>
  <c r="AP156" i="11" s="1"/>
  <c r="D155" i="11"/>
  <c r="C155" i="11"/>
  <c r="CG154" i="11"/>
  <c r="D154" i="11"/>
  <c r="C154" i="11"/>
  <c r="B154" i="11" s="1"/>
  <c r="CB154" i="11" s="1"/>
  <c r="AP154" i="11" s="1"/>
  <c r="D153" i="11"/>
  <c r="C153" i="11"/>
  <c r="CG152" i="11"/>
  <c r="AP152" i="11"/>
  <c r="D152" i="11"/>
  <c r="C152" i="11"/>
  <c r="B152" i="11" s="1"/>
  <c r="CB152" i="11" s="1"/>
  <c r="D151" i="11"/>
  <c r="C151" i="11"/>
  <c r="CG150" i="11"/>
  <c r="AP150" i="11"/>
  <c r="D150" i="11"/>
  <c r="C150" i="11"/>
  <c r="B150" i="11" s="1"/>
  <c r="CB150" i="11" s="1"/>
  <c r="D149" i="11"/>
  <c r="C149" i="11"/>
  <c r="D148" i="11"/>
  <c r="C148" i="11"/>
  <c r="B148" i="11" s="1"/>
  <c r="CB148" i="11" s="1"/>
  <c r="AP148" i="11" s="1"/>
  <c r="D147" i="11"/>
  <c r="C147" i="11"/>
  <c r="CG122" i="11"/>
  <c r="CB122" i="11"/>
  <c r="L122" i="11"/>
  <c r="B122" i="11"/>
  <c r="CG121" i="11"/>
  <c r="CB121" i="11"/>
  <c r="L121" i="11"/>
  <c r="B121" i="11"/>
  <c r="CG120" i="11"/>
  <c r="CB120" i="11"/>
  <c r="L120" i="11"/>
  <c r="B120" i="11"/>
  <c r="B116" i="11"/>
  <c r="B115" i="11"/>
  <c r="E111" i="11"/>
  <c r="D111" i="11"/>
  <c r="C111" i="11"/>
  <c r="B111" i="11"/>
  <c r="E103" i="11"/>
  <c r="D103" i="11"/>
  <c r="C103" i="11"/>
  <c r="B103" i="11"/>
  <c r="E95" i="11"/>
  <c r="D95" i="11"/>
  <c r="C95" i="11"/>
  <c r="B9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B74" i="11"/>
  <c r="CG73" i="11"/>
  <c r="B73" i="11"/>
  <c r="CD73" i="11" s="1"/>
  <c r="CG72" i="11"/>
  <c r="CC72" i="11"/>
  <c r="B72" i="11"/>
  <c r="CH72" i="11" s="1"/>
  <c r="CH71" i="11"/>
  <c r="CC71" i="11"/>
  <c r="B71" i="11"/>
  <c r="Z67" i="11"/>
  <c r="Y67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CG66" i="11"/>
  <c r="CD66" i="11"/>
  <c r="AA66" i="11"/>
  <c r="B66" i="11"/>
  <c r="CC66" i="11" s="1"/>
  <c r="CH65" i="11"/>
  <c r="CD65" i="11"/>
  <c r="CC65" i="11"/>
  <c r="AA65" i="11" s="1"/>
  <c r="B65" i="11"/>
  <c r="CG65" i="11" s="1"/>
  <c r="CG64" i="11"/>
  <c r="B64" i="11"/>
  <c r="CC64" i="11" s="1"/>
  <c r="CH63" i="11"/>
  <c r="CD63" i="11"/>
  <c r="CC63" i="11"/>
  <c r="AA63" i="11" s="1"/>
  <c r="B63" i="11"/>
  <c r="B67" i="11" s="1"/>
  <c r="H59" i="11"/>
  <c r="G59" i="11"/>
  <c r="F59" i="11"/>
  <c r="E59" i="11"/>
  <c r="D59" i="11"/>
  <c r="C59" i="11"/>
  <c r="B58" i="11"/>
  <c r="B57" i="11"/>
  <c r="B56" i="11"/>
  <c r="B55" i="11"/>
  <c r="B59" i="11" s="1"/>
  <c r="B54" i="11"/>
  <c r="CA50" i="11"/>
  <c r="AR50" i="11" s="1"/>
  <c r="E50" i="11"/>
  <c r="D50" i="11"/>
  <c r="C50" i="11"/>
  <c r="CG50" i="11" s="1"/>
  <c r="AR49" i="11"/>
  <c r="E49" i="11"/>
  <c r="D49" i="11"/>
  <c r="C49" i="11" s="1"/>
  <c r="CG49" i="11" s="1"/>
  <c r="CA49" i="11" s="1"/>
  <c r="CA48" i="11"/>
  <c r="AR48" i="11" s="1"/>
  <c r="E48" i="11"/>
  <c r="D48" i="11"/>
  <c r="C48" i="11"/>
  <c r="CG48" i="11" s="1"/>
  <c r="AR47" i="11"/>
  <c r="E47" i="11"/>
  <c r="D47" i="11"/>
  <c r="C47" i="11" s="1"/>
  <c r="CG47" i="11" s="1"/>
  <c r="CA47" i="11" s="1"/>
  <c r="CA46" i="11"/>
  <c r="AR46" i="11" s="1"/>
  <c r="E46" i="11"/>
  <c r="D46" i="11"/>
  <c r="C46" i="11"/>
  <c r="CG46" i="11" s="1"/>
  <c r="E45" i="11"/>
  <c r="D45" i="11"/>
  <c r="C45" i="11" s="1"/>
  <c r="CG45" i="11" s="1"/>
  <c r="CA45" i="11" s="1"/>
  <c r="AR45" i="11" s="1"/>
  <c r="E44" i="11"/>
  <c r="D44" i="11"/>
  <c r="C44" i="11"/>
  <c r="CG44" i="11" s="1"/>
  <c r="CA44" i="11" s="1"/>
  <c r="AR44" i="11" s="1"/>
  <c r="E43" i="11"/>
  <c r="D43" i="11"/>
  <c r="C43" i="11" s="1"/>
  <c r="CG43" i="11" s="1"/>
  <c r="CA43" i="11" s="1"/>
  <c r="AR43" i="11" s="1"/>
  <c r="CA42" i="11"/>
  <c r="AR42" i="11" s="1"/>
  <c r="E42" i="11"/>
  <c r="D42" i="11"/>
  <c r="C42" i="11"/>
  <c r="CG42" i="11" s="1"/>
  <c r="AR41" i="11"/>
  <c r="E41" i="11"/>
  <c r="D41" i="11"/>
  <c r="C41" i="11" s="1"/>
  <c r="CG41" i="11" s="1"/>
  <c r="CA41" i="11" s="1"/>
  <c r="CA40" i="11"/>
  <c r="AR40" i="11" s="1"/>
  <c r="E40" i="11"/>
  <c r="D40" i="11"/>
  <c r="C40" i="11"/>
  <c r="CG40" i="11" s="1"/>
  <c r="AR39" i="11"/>
  <c r="E39" i="11"/>
  <c r="D39" i="11"/>
  <c r="C39" i="11" s="1"/>
  <c r="CG39" i="11" s="1"/>
  <c r="CA39" i="11" s="1"/>
  <c r="CA38" i="11"/>
  <c r="AR38" i="11" s="1"/>
  <c r="E38" i="11"/>
  <c r="D38" i="11"/>
  <c r="C38" i="11"/>
  <c r="CG38" i="11" s="1"/>
  <c r="E37" i="11"/>
  <c r="D37" i="11"/>
  <c r="C37" i="11" s="1"/>
  <c r="CG37" i="11" s="1"/>
  <c r="CA37" i="11" s="1"/>
  <c r="AR37" i="11" s="1"/>
  <c r="E36" i="11"/>
  <c r="D36" i="11"/>
  <c r="C36" i="11"/>
  <c r="CG36" i="11" s="1"/>
  <c r="CA36" i="11" s="1"/>
  <c r="AR36" i="11" s="1"/>
  <c r="E35" i="11"/>
  <c r="D35" i="11"/>
  <c r="C35" i="11" s="1"/>
  <c r="CG35" i="11" s="1"/>
  <c r="CA35" i="11" s="1"/>
  <c r="AR35" i="11" s="1"/>
  <c r="CA34" i="11"/>
  <c r="AR34" i="11" s="1"/>
  <c r="E34" i="11"/>
  <c r="D34" i="11"/>
  <c r="C34" i="11"/>
  <c r="CG34" i="11" s="1"/>
  <c r="AR33" i="11"/>
  <c r="E33" i="11"/>
  <c r="D33" i="11"/>
  <c r="C33" i="11" s="1"/>
  <c r="CG33" i="11" s="1"/>
  <c r="CA33" i="11" s="1"/>
  <c r="CA32" i="11"/>
  <c r="AR32" i="11" s="1"/>
  <c r="E32" i="11"/>
  <c r="D32" i="11"/>
  <c r="C32" i="11"/>
  <c r="CG32" i="11" s="1"/>
  <c r="AR31" i="11"/>
  <c r="E31" i="11"/>
  <c r="D31" i="11"/>
  <c r="C31" i="11" s="1"/>
  <c r="CG31" i="11" s="1"/>
  <c r="CA31" i="11" s="1"/>
  <c r="CK30" i="11"/>
  <c r="CJ30" i="11"/>
  <c r="CD30" i="11" s="1"/>
  <c r="CI30" i="11"/>
  <c r="CC30" i="11" s="1"/>
  <c r="CH30" i="11"/>
  <c r="CE30" i="11"/>
  <c r="CB30" i="11"/>
  <c r="AR30" i="11"/>
  <c r="E30" i="11"/>
  <c r="D30" i="11"/>
  <c r="C30" i="11" s="1"/>
  <c r="CG30" i="11" s="1"/>
  <c r="CA30" i="11" s="1"/>
  <c r="CG29" i="11"/>
  <c r="CA29" i="11" s="1"/>
  <c r="E29" i="11"/>
  <c r="D29" i="11"/>
  <c r="C29" i="11"/>
  <c r="CG28" i="11"/>
  <c r="CB29" i="11" s="1"/>
  <c r="AR29" i="11" s="1"/>
  <c r="CA24" i="11"/>
  <c r="D24" i="11"/>
  <c r="C24" i="11"/>
  <c r="B24" i="11"/>
  <c r="D23" i="11"/>
  <c r="C23" i="11"/>
  <c r="B23" i="11"/>
  <c r="D22" i="11"/>
  <c r="B22" i="11" s="1"/>
  <c r="C22" i="11"/>
  <c r="D21" i="11"/>
  <c r="B21" i="11" s="1"/>
  <c r="C21" i="11"/>
  <c r="D20" i="11"/>
  <c r="C20" i="11"/>
  <c r="B20" i="11"/>
  <c r="AS19" i="11"/>
  <c r="AR19" i="11"/>
  <c r="AQ19" i="11"/>
  <c r="AP19" i="11"/>
  <c r="AO19" i="11"/>
  <c r="AN19" i="11"/>
  <c r="AM19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D19" i="11" s="1"/>
  <c r="B19" i="11" s="1"/>
  <c r="E19" i="11"/>
  <c r="C19" i="11" s="1"/>
  <c r="D18" i="11"/>
  <c r="B18" i="11" s="1"/>
  <c r="C18" i="11"/>
  <c r="D17" i="11"/>
  <c r="B17" i="11" s="1"/>
  <c r="C17" i="11"/>
  <c r="D16" i="11"/>
  <c r="C16" i="11"/>
  <c r="B16" i="11"/>
  <c r="D15" i="11"/>
  <c r="C15" i="11"/>
  <c r="B15" i="11"/>
  <c r="CL15" i="11" s="1"/>
  <c r="D14" i="11"/>
  <c r="B14" i="11" s="1"/>
  <c r="C14" i="11"/>
  <c r="D13" i="11"/>
  <c r="C13" i="11"/>
  <c r="B13" i="11"/>
  <c r="A5" i="11"/>
  <c r="A4" i="11"/>
  <c r="A3" i="11"/>
  <c r="A2" i="11"/>
  <c r="CM18" i="11" l="1"/>
  <c r="CD18" i="11"/>
  <c r="CK18" i="11"/>
  <c r="CB18" i="11"/>
  <c r="CG18" i="11"/>
  <c r="CC18" i="11"/>
  <c r="CA18" i="11"/>
  <c r="CL18" i="11"/>
  <c r="CL22" i="11"/>
  <c r="CC22" i="11"/>
  <c r="CG22" i="11"/>
  <c r="CM22" i="11"/>
  <c r="CB22" i="11"/>
  <c r="CK22" i="11"/>
  <c r="CD22" i="11"/>
  <c r="CA22" i="11"/>
  <c r="CK14" i="11"/>
  <c r="CB14" i="11"/>
  <c r="CM14" i="11"/>
  <c r="CC14" i="11"/>
  <c r="CL14" i="11"/>
  <c r="CA14" i="11"/>
  <c r="AT14" i="11" s="1"/>
  <c r="CG14" i="11"/>
  <c r="CD14" i="11"/>
  <c r="CM17" i="11"/>
  <c r="CD17" i="11"/>
  <c r="CK17" i="11"/>
  <c r="CB17" i="11"/>
  <c r="CC17" i="11"/>
  <c r="CA17" i="11"/>
  <c r="AT17" i="11" s="1"/>
  <c r="CL17" i="11"/>
  <c r="CG17" i="11"/>
  <c r="CM21" i="11"/>
  <c r="CD21" i="11"/>
  <c r="CK21" i="11"/>
  <c r="CB21" i="11"/>
  <c r="CC21" i="11"/>
  <c r="CA21" i="11"/>
  <c r="AT21" i="11" s="1"/>
  <c r="CL21" i="11"/>
  <c r="CG21" i="11"/>
  <c r="CK13" i="11"/>
  <c r="CB13" i="11"/>
  <c r="CA15" i="11"/>
  <c r="CM16" i="11"/>
  <c r="CD16" i="11"/>
  <c r="CK16" i="11"/>
  <c r="CB16" i="11"/>
  <c r="CC16" i="11"/>
  <c r="CM20" i="11"/>
  <c r="CD20" i="11"/>
  <c r="CK20" i="11"/>
  <c r="CB20" i="11"/>
  <c r="CC20" i="11"/>
  <c r="CL23" i="11"/>
  <c r="CC23" i="11"/>
  <c r="CM23" i="11"/>
  <c r="CB23" i="11"/>
  <c r="CG23" i="11"/>
  <c r="CH74" i="11"/>
  <c r="CG74" i="11"/>
  <c r="CC74" i="11"/>
  <c r="AA74" i="11" s="1"/>
  <c r="CG177" i="11"/>
  <c r="B176" i="11"/>
  <c r="CC13" i="11"/>
  <c r="CM13" i="11"/>
  <c r="CC15" i="11"/>
  <c r="CK23" i="11"/>
  <c r="CD74" i="11"/>
  <c r="CD13" i="11"/>
  <c r="CG15" i="11"/>
  <c r="CL16" i="11"/>
  <c r="CL20" i="11"/>
  <c r="CL24" i="11"/>
  <c r="CC24" i="11"/>
  <c r="CG24" i="11"/>
  <c r="CM24" i="11"/>
  <c r="CB24" i="11"/>
  <c r="AT24" i="11" s="1"/>
  <c r="CD24" i="11"/>
  <c r="B75" i="11"/>
  <c r="A349" i="11" s="1"/>
  <c r="C176" i="11"/>
  <c r="CG198" i="11"/>
  <c r="CG212" i="11"/>
  <c r="CG13" i="11"/>
  <c r="CA16" i="11"/>
  <c r="AT16" i="11" s="1"/>
  <c r="CA20" i="11"/>
  <c r="AT20" i="11" s="1"/>
  <c r="CA23" i="11"/>
  <c r="CK24" i="11"/>
  <c r="CD71" i="11"/>
  <c r="AA71" i="11" s="1"/>
  <c r="CG71" i="11"/>
  <c r="CG148" i="11"/>
  <c r="CG156" i="11"/>
  <c r="CG164" i="11"/>
  <c r="CG172" i="11"/>
  <c r="CB177" i="11"/>
  <c r="AP177" i="11" s="1"/>
  <c r="CB180" i="11"/>
  <c r="AP180" i="11" s="1"/>
  <c r="CG180" i="11"/>
  <c r="CG200" i="11"/>
  <c r="CG202" i="11"/>
  <c r="B204" i="11"/>
  <c r="CA13" i="11"/>
  <c r="AT13" i="11" s="1"/>
  <c r="CL13" i="11"/>
  <c r="CM15" i="11"/>
  <c r="CD15" i="11"/>
  <c r="CK15" i="11"/>
  <c r="CB15" i="11"/>
  <c r="CD23" i="11"/>
  <c r="CB178" i="11"/>
  <c r="AP178" i="11" s="1"/>
  <c r="CG178" i="11"/>
  <c r="CG16" i="11"/>
  <c r="CG20" i="11"/>
  <c r="CG210" i="11"/>
  <c r="CD64" i="11"/>
  <c r="AA64" i="11" s="1"/>
  <c r="CH66" i="11"/>
  <c r="CD72" i="11"/>
  <c r="AA72" i="11" s="1"/>
  <c r="CC73" i="11"/>
  <c r="AA73" i="11" s="1"/>
  <c r="B149" i="11"/>
  <c r="B153" i="11"/>
  <c r="B157" i="11"/>
  <c r="B161" i="11"/>
  <c r="B165" i="11"/>
  <c r="B169" i="11"/>
  <c r="B173" i="11"/>
  <c r="D176" i="11"/>
  <c r="CG209" i="11"/>
  <c r="CH64" i="11"/>
  <c r="CH73" i="11"/>
  <c r="B147" i="11"/>
  <c r="B151" i="11"/>
  <c r="B155" i="11"/>
  <c r="B159" i="11"/>
  <c r="B163" i="11"/>
  <c r="B167" i="11"/>
  <c r="B171" i="11"/>
  <c r="B175" i="11"/>
  <c r="B213" i="11"/>
  <c r="CG63" i="11"/>
  <c r="CB159" i="11" l="1"/>
  <c r="AP159" i="11" s="1"/>
  <c r="CG159" i="11"/>
  <c r="CB173" i="11"/>
  <c r="AP173" i="11" s="1"/>
  <c r="CG173" i="11"/>
  <c r="CB171" i="11"/>
  <c r="AP171" i="11" s="1"/>
  <c r="CG171" i="11"/>
  <c r="CB169" i="11"/>
  <c r="AP169" i="11" s="1"/>
  <c r="CG169" i="11"/>
  <c r="CB153" i="11"/>
  <c r="AP153" i="11" s="1"/>
  <c r="CG153" i="11"/>
  <c r="CB167" i="11"/>
  <c r="AP167" i="11" s="1"/>
  <c r="CG167" i="11"/>
  <c r="CB151" i="11"/>
  <c r="AP151" i="11" s="1"/>
  <c r="CG151" i="11"/>
  <c r="CB165" i="11"/>
  <c r="AP165" i="11" s="1"/>
  <c r="CG165" i="11"/>
  <c r="CB149" i="11"/>
  <c r="AP149" i="11" s="1"/>
  <c r="CG149" i="11"/>
  <c r="AT22" i="11"/>
  <c r="CB163" i="11"/>
  <c r="AP163" i="11" s="1"/>
  <c r="CG163" i="11"/>
  <c r="CB147" i="11"/>
  <c r="AP147" i="11" s="1"/>
  <c r="CG147" i="11"/>
  <c r="B349" i="11" s="1"/>
  <c r="CB161" i="11"/>
  <c r="AP161" i="11" s="1"/>
  <c r="CG161" i="11"/>
  <c r="AT23" i="11"/>
  <c r="AT15" i="11"/>
  <c r="AT18" i="11"/>
  <c r="CB175" i="11"/>
  <c r="AP175" i="11" s="1"/>
  <c r="CG175" i="11"/>
  <c r="CB157" i="11"/>
  <c r="AP157" i="11" s="1"/>
  <c r="CG157" i="11"/>
  <c r="CB155" i="11"/>
  <c r="AP155" i="11" s="1"/>
  <c r="CG155" i="11"/>
  <c r="B308" i="10" l="1"/>
  <c r="B307" i="10"/>
  <c r="B306" i="10"/>
  <c r="B305" i="10"/>
  <c r="B304" i="10"/>
  <c r="B303" i="10"/>
  <c r="B302" i="10"/>
  <c r="B301" i="10"/>
  <c r="B300" i="10"/>
  <c r="B299" i="10"/>
  <c r="B298" i="10"/>
  <c r="B297" i="10"/>
  <c r="B296" i="10"/>
  <c r="B295" i="10"/>
  <c r="B294" i="10"/>
  <c r="B293" i="10"/>
  <c r="B292" i="10"/>
  <c r="B291" i="10"/>
  <c r="B290" i="10"/>
  <c r="B289" i="10"/>
  <c r="B288" i="10"/>
  <c r="B284" i="10"/>
  <c r="B283" i="10"/>
  <c r="B282" i="10"/>
  <c r="B281" i="10"/>
  <c r="B280" i="10"/>
  <c r="B279" i="10"/>
  <c r="B278" i="10"/>
  <c r="B277" i="10"/>
  <c r="B276" i="10"/>
  <c r="B275" i="10"/>
  <c r="B274" i="10"/>
  <c r="B273" i="10"/>
  <c r="B272" i="10"/>
  <c r="B271" i="10"/>
  <c r="B270" i="10"/>
  <c r="B269" i="10"/>
  <c r="B268" i="10"/>
  <c r="B267" i="10"/>
  <c r="B266" i="10"/>
  <c r="B265" i="10"/>
  <c r="B264" i="10"/>
  <c r="B263" i="10"/>
  <c r="B262" i="10"/>
  <c r="B261" i="10"/>
  <c r="B260" i="10"/>
  <c r="B259" i="10"/>
  <c r="B258" i="10"/>
  <c r="B254" i="10"/>
  <c r="B253" i="10"/>
  <c r="B252" i="10"/>
  <c r="B247" i="10"/>
  <c r="X213" i="10"/>
  <c r="W213" i="10"/>
  <c r="V213" i="10"/>
  <c r="U213" i="10"/>
  <c r="T213" i="10"/>
  <c r="S213" i="10"/>
  <c r="R213" i="10"/>
  <c r="Q213" i="10"/>
  <c r="P213" i="10"/>
  <c r="O213" i="10"/>
  <c r="N213" i="10"/>
  <c r="M213" i="10"/>
  <c r="L213" i="10"/>
  <c r="K213" i="10"/>
  <c r="J213" i="10"/>
  <c r="I213" i="10"/>
  <c r="H213" i="10"/>
  <c r="G213" i="10"/>
  <c r="F213" i="10"/>
  <c r="E213" i="10"/>
  <c r="D213" i="10"/>
  <c r="C213" i="10"/>
  <c r="CG212" i="10"/>
  <c r="CB212" i="10"/>
  <c r="Y212" i="10"/>
  <c r="B212" i="10"/>
  <c r="CG211" i="10"/>
  <c r="CB211" i="10"/>
  <c r="Y211" i="10"/>
  <c r="B211" i="10"/>
  <c r="CG210" i="10"/>
  <c r="CB210" i="10"/>
  <c r="Y210" i="10"/>
  <c r="B210" i="10"/>
  <c r="CG209" i="10"/>
  <c r="CB209" i="10"/>
  <c r="Y209" i="10"/>
  <c r="B209" i="10"/>
  <c r="B213" i="10" s="1"/>
  <c r="X204" i="10"/>
  <c r="W204" i="10"/>
  <c r="V204" i="10"/>
  <c r="U204" i="10"/>
  <c r="T204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B203" i="10"/>
  <c r="CG203" i="10" s="1"/>
  <c r="B202" i="10"/>
  <c r="CG202" i="10" s="1"/>
  <c r="B201" i="10"/>
  <c r="CG201" i="10" s="1"/>
  <c r="B200" i="10"/>
  <c r="CG200" i="10" s="1"/>
  <c r="B199" i="10"/>
  <c r="CG199" i="10" s="1"/>
  <c r="B198" i="10"/>
  <c r="CG198" i="10" s="1"/>
  <c r="X193" i="10"/>
  <c r="W193" i="10"/>
  <c r="V193" i="10"/>
  <c r="U193" i="10"/>
  <c r="T193" i="10"/>
  <c r="S193" i="10"/>
  <c r="R193" i="10"/>
  <c r="Q193" i="10"/>
  <c r="P193" i="10"/>
  <c r="O193" i="10"/>
  <c r="N193" i="10"/>
  <c r="M193" i="10"/>
  <c r="L193" i="10"/>
  <c r="K193" i="10"/>
  <c r="J193" i="10"/>
  <c r="I193" i="10"/>
  <c r="H193" i="10"/>
  <c r="G193" i="10"/>
  <c r="F193" i="10"/>
  <c r="E193" i="10"/>
  <c r="D193" i="10"/>
  <c r="C193" i="10"/>
  <c r="CG192" i="10"/>
  <c r="Y192" i="10"/>
  <c r="B192" i="10"/>
  <c r="CB192" i="10" s="1"/>
  <c r="CG191" i="10"/>
  <c r="B191" i="10"/>
  <c r="CB191" i="10" s="1"/>
  <c r="Y191" i="10" s="1"/>
  <c r="CG190" i="10"/>
  <c r="Y190" i="10"/>
  <c r="B190" i="10"/>
  <c r="CB190" i="10" s="1"/>
  <c r="CG189" i="10"/>
  <c r="B189" i="10"/>
  <c r="CB189" i="10" s="1"/>
  <c r="Y189" i="10" s="1"/>
  <c r="CG188" i="10"/>
  <c r="Y188" i="10"/>
  <c r="B188" i="10"/>
  <c r="CB188" i="10" s="1"/>
  <c r="CG187" i="10"/>
  <c r="B187" i="10"/>
  <c r="CB187" i="10" s="1"/>
  <c r="Y187" i="10" s="1"/>
  <c r="CG186" i="10"/>
  <c r="Y186" i="10"/>
  <c r="B186" i="10"/>
  <c r="CB186" i="10" s="1"/>
  <c r="CG181" i="10"/>
  <c r="D181" i="10"/>
  <c r="C181" i="10"/>
  <c r="B181" i="10" s="1"/>
  <c r="CB181" i="10" s="1"/>
  <c r="AP181" i="10" s="1"/>
  <c r="CG180" i="10"/>
  <c r="D180" i="10"/>
  <c r="C180" i="10"/>
  <c r="B180" i="10" s="1"/>
  <c r="CB180" i="10" s="1"/>
  <c r="AP180" i="10" s="1"/>
  <c r="CG179" i="10"/>
  <c r="D179" i="10"/>
  <c r="C179" i="10"/>
  <c r="B179" i="10" s="1"/>
  <c r="CB179" i="10" s="1"/>
  <c r="AP179" i="10" s="1"/>
  <c r="CG178" i="10"/>
  <c r="D178" i="10"/>
  <c r="C178" i="10"/>
  <c r="B178" i="10" s="1"/>
  <c r="CB178" i="10" s="1"/>
  <c r="AP178" i="10" s="1"/>
  <c r="CG177" i="10"/>
  <c r="D177" i="10"/>
  <c r="C177" i="10"/>
  <c r="B177" i="10" s="1"/>
  <c r="AO176" i="10"/>
  <c r="AN176" i="10"/>
  <c r="AM176" i="10"/>
  <c r="AL176" i="10"/>
  <c r="AK176" i="10"/>
  <c r="AJ176" i="10"/>
  <c r="AI176" i="10"/>
  <c r="AH176" i="10"/>
  <c r="AG176" i="10"/>
  <c r="AF176" i="10"/>
  <c r="AE176" i="10"/>
  <c r="AD176" i="10"/>
  <c r="AC176" i="10"/>
  <c r="AB176" i="10"/>
  <c r="AA176" i="10"/>
  <c r="Z176" i="10"/>
  <c r="Y176" i="10"/>
  <c r="X176" i="10"/>
  <c r="W176" i="10"/>
  <c r="V176" i="10"/>
  <c r="U176" i="10"/>
  <c r="T176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D175" i="10"/>
  <c r="C175" i="10"/>
  <c r="B175" i="10" s="1"/>
  <c r="CB175" i="10" s="1"/>
  <c r="AP175" i="10" s="1"/>
  <c r="D174" i="10"/>
  <c r="C174" i="10"/>
  <c r="B174" i="10" s="1"/>
  <c r="CB174" i="10" s="1"/>
  <c r="AP174" i="10" s="1"/>
  <c r="D173" i="10"/>
  <c r="C173" i="10"/>
  <c r="B173" i="10" s="1"/>
  <c r="CB173" i="10" s="1"/>
  <c r="AP173" i="10" s="1"/>
  <c r="D172" i="10"/>
  <c r="C172" i="10"/>
  <c r="B172" i="10" s="1"/>
  <c r="CB172" i="10" s="1"/>
  <c r="AP172" i="10" s="1"/>
  <c r="D171" i="10"/>
  <c r="C171" i="10"/>
  <c r="B171" i="10" s="1"/>
  <c r="CB171" i="10" s="1"/>
  <c r="AP171" i="10" s="1"/>
  <c r="D170" i="10"/>
  <c r="C170" i="10"/>
  <c r="B170" i="10" s="1"/>
  <c r="CB170" i="10" s="1"/>
  <c r="AP170" i="10" s="1"/>
  <c r="D169" i="10"/>
  <c r="C169" i="10"/>
  <c r="B169" i="10" s="1"/>
  <c r="CB169" i="10" s="1"/>
  <c r="AP169" i="10" s="1"/>
  <c r="D168" i="10"/>
  <c r="C168" i="10"/>
  <c r="B168" i="10" s="1"/>
  <c r="CB168" i="10" s="1"/>
  <c r="AP168" i="10" s="1"/>
  <c r="D167" i="10"/>
  <c r="C167" i="10"/>
  <c r="B167" i="10" s="1"/>
  <c r="CB167" i="10" s="1"/>
  <c r="AP167" i="10" s="1"/>
  <c r="D166" i="10"/>
  <c r="C166" i="10"/>
  <c r="B166" i="10" s="1"/>
  <c r="CB166" i="10" s="1"/>
  <c r="AP166" i="10" s="1"/>
  <c r="D165" i="10"/>
  <c r="C165" i="10"/>
  <c r="B165" i="10" s="1"/>
  <c r="CB165" i="10" s="1"/>
  <c r="AP165" i="10" s="1"/>
  <c r="D164" i="10"/>
  <c r="C164" i="10"/>
  <c r="B164" i="10" s="1"/>
  <c r="CB164" i="10" s="1"/>
  <c r="AP164" i="10" s="1"/>
  <c r="D163" i="10"/>
  <c r="C163" i="10"/>
  <c r="B163" i="10" s="1"/>
  <c r="CB163" i="10" s="1"/>
  <c r="AP163" i="10" s="1"/>
  <c r="D162" i="10"/>
  <c r="C162" i="10"/>
  <c r="B162" i="10" s="1"/>
  <c r="CB162" i="10" s="1"/>
  <c r="AP162" i="10" s="1"/>
  <c r="D161" i="10"/>
  <c r="C161" i="10"/>
  <c r="B161" i="10" s="1"/>
  <c r="CB161" i="10" s="1"/>
  <c r="AP161" i="10" s="1"/>
  <c r="D160" i="10"/>
  <c r="C160" i="10"/>
  <c r="B160" i="10" s="1"/>
  <c r="CB160" i="10" s="1"/>
  <c r="AP160" i="10" s="1"/>
  <c r="D159" i="10"/>
  <c r="C159" i="10"/>
  <c r="B159" i="10" s="1"/>
  <c r="CB159" i="10" s="1"/>
  <c r="AP159" i="10" s="1"/>
  <c r="D158" i="10"/>
  <c r="C158" i="10"/>
  <c r="B158" i="10" s="1"/>
  <c r="CB158" i="10" s="1"/>
  <c r="AP158" i="10" s="1"/>
  <c r="D157" i="10"/>
  <c r="C157" i="10"/>
  <c r="B157" i="10" s="1"/>
  <c r="D156" i="10"/>
  <c r="C156" i="10"/>
  <c r="D155" i="10"/>
  <c r="C155" i="10"/>
  <c r="B155" i="10" s="1"/>
  <c r="D154" i="10"/>
  <c r="C154" i="10"/>
  <c r="D153" i="10"/>
  <c r="C153" i="10"/>
  <c r="B153" i="10" s="1"/>
  <c r="D152" i="10"/>
  <c r="C152" i="10"/>
  <c r="D151" i="10"/>
  <c r="C151" i="10"/>
  <c r="B151" i="10" s="1"/>
  <c r="D150" i="10"/>
  <c r="C150" i="10"/>
  <c r="CG149" i="10"/>
  <c r="D149" i="10"/>
  <c r="C149" i="10"/>
  <c r="B149" i="10" s="1"/>
  <c r="CB149" i="10" s="1"/>
  <c r="AP149" i="10" s="1"/>
  <c r="D148" i="10"/>
  <c r="C148" i="10"/>
  <c r="D147" i="10"/>
  <c r="C147" i="10"/>
  <c r="B147" i="10" s="1"/>
  <c r="CG122" i="10"/>
  <c r="B122" i="10"/>
  <c r="CB122" i="10" s="1"/>
  <c r="L122" i="10" s="1"/>
  <c r="L121" i="10"/>
  <c r="B121" i="10"/>
  <c r="CB121" i="10" s="1"/>
  <c r="B120" i="10"/>
  <c r="B116" i="10"/>
  <c r="B115" i="10"/>
  <c r="E111" i="10"/>
  <c r="D111" i="10"/>
  <c r="C111" i="10"/>
  <c r="B111" i="10"/>
  <c r="E103" i="10"/>
  <c r="D103" i="10"/>
  <c r="C103" i="10"/>
  <c r="B103" i="10"/>
  <c r="E95" i="10"/>
  <c r="D95" i="10"/>
  <c r="C95" i="10"/>
  <c r="B9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H74" i="10"/>
  <c r="B74" i="10"/>
  <c r="B73" i="10"/>
  <c r="CG72" i="10"/>
  <c r="B72" i="10"/>
  <c r="CD72" i="10" s="1"/>
  <c r="CG71" i="10"/>
  <c r="CC71" i="10"/>
  <c r="B71" i="10"/>
  <c r="CH71" i="10" s="1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CH66" i="10"/>
  <c r="CD66" i="10"/>
  <c r="AA66" i="10" s="1"/>
  <c r="CC66" i="10"/>
  <c r="B66" i="10"/>
  <c r="CG66" i="10" s="1"/>
  <c r="B65" i="10"/>
  <c r="CH64" i="10"/>
  <c r="CD64" i="10"/>
  <c r="CC64" i="10"/>
  <c r="AA64" i="10"/>
  <c r="B64" i="10"/>
  <c r="CG64" i="10" s="1"/>
  <c r="CD63" i="10"/>
  <c r="B63" i="10"/>
  <c r="CC63" i="10" s="1"/>
  <c r="H59" i="10"/>
  <c r="G59" i="10"/>
  <c r="F59" i="10"/>
  <c r="E59" i="10"/>
  <c r="D59" i="10"/>
  <c r="C59" i="10"/>
  <c r="B58" i="10"/>
  <c r="B57" i="10"/>
  <c r="B56" i="10"/>
  <c r="B55" i="10"/>
  <c r="B54" i="10"/>
  <c r="B59" i="10" s="1"/>
  <c r="AR50" i="10"/>
  <c r="E50" i="10"/>
  <c r="D50" i="10"/>
  <c r="C50" i="10" s="1"/>
  <c r="CG50" i="10" s="1"/>
  <c r="CA50" i="10" s="1"/>
  <c r="CA49" i="10"/>
  <c r="AR49" i="10" s="1"/>
  <c r="E49" i="10"/>
  <c r="D49" i="10"/>
  <c r="C49" i="10"/>
  <c r="CG49" i="10" s="1"/>
  <c r="E48" i="10"/>
  <c r="D48" i="10"/>
  <c r="C48" i="10" s="1"/>
  <c r="CG48" i="10" s="1"/>
  <c r="CA48" i="10" s="1"/>
  <c r="AR48" i="10" s="1"/>
  <c r="E47" i="10"/>
  <c r="D47" i="10"/>
  <c r="C47" i="10"/>
  <c r="CG47" i="10" s="1"/>
  <c r="CA47" i="10" s="1"/>
  <c r="AR47" i="10" s="1"/>
  <c r="AR46" i="10"/>
  <c r="E46" i="10"/>
  <c r="D46" i="10"/>
  <c r="C46" i="10" s="1"/>
  <c r="CG46" i="10" s="1"/>
  <c r="CA46" i="10" s="1"/>
  <c r="CA45" i="10"/>
  <c r="AR45" i="10" s="1"/>
  <c r="E45" i="10"/>
  <c r="D45" i="10"/>
  <c r="C45" i="10"/>
  <c r="CG45" i="10" s="1"/>
  <c r="E44" i="10"/>
  <c r="D44" i="10"/>
  <c r="C44" i="10" s="1"/>
  <c r="CG44" i="10" s="1"/>
  <c r="CA44" i="10" s="1"/>
  <c r="AR44" i="10" s="1"/>
  <c r="E43" i="10"/>
  <c r="D43" i="10"/>
  <c r="C43" i="10"/>
  <c r="CG43" i="10" s="1"/>
  <c r="CA43" i="10" s="1"/>
  <c r="AR43" i="10" s="1"/>
  <c r="AR42" i="10"/>
  <c r="E42" i="10"/>
  <c r="D42" i="10"/>
  <c r="C42" i="10" s="1"/>
  <c r="CG42" i="10" s="1"/>
  <c r="CA42" i="10" s="1"/>
  <c r="CA41" i="10"/>
  <c r="AR41" i="10" s="1"/>
  <c r="E41" i="10"/>
  <c r="D41" i="10"/>
  <c r="C41" i="10"/>
  <c r="CG41" i="10" s="1"/>
  <c r="E40" i="10"/>
  <c r="D40" i="10"/>
  <c r="C40" i="10" s="1"/>
  <c r="CG40" i="10" s="1"/>
  <c r="CA40" i="10" s="1"/>
  <c r="AR40" i="10" s="1"/>
  <c r="E39" i="10"/>
  <c r="D39" i="10"/>
  <c r="C39" i="10"/>
  <c r="CG39" i="10" s="1"/>
  <c r="CA39" i="10" s="1"/>
  <c r="AR39" i="10" s="1"/>
  <c r="AR38" i="10"/>
  <c r="E38" i="10"/>
  <c r="D38" i="10"/>
  <c r="C38" i="10" s="1"/>
  <c r="CG38" i="10" s="1"/>
  <c r="CA38" i="10" s="1"/>
  <c r="CA37" i="10"/>
  <c r="AR37" i="10" s="1"/>
  <c r="E37" i="10"/>
  <c r="D37" i="10"/>
  <c r="C37" i="10"/>
  <c r="CG37" i="10" s="1"/>
  <c r="E36" i="10"/>
  <c r="D36" i="10"/>
  <c r="C36" i="10" s="1"/>
  <c r="CG36" i="10" s="1"/>
  <c r="CA36" i="10" s="1"/>
  <c r="AR36" i="10" s="1"/>
  <c r="E35" i="10"/>
  <c r="D35" i="10"/>
  <c r="C35" i="10"/>
  <c r="CG35" i="10" s="1"/>
  <c r="CA35" i="10" s="1"/>
  <c r="AR35" i="10" s="1"/>
  <c r="AR34" i="10"/>
  <c r="E34" i="10"/>
  <c r="D34" i="10"/>
  <c r="C34" i="10" s="1"/>
  <c r="CG34" i="10" s="1"/>
  <c r="CA34" i="10" s="1"/>
  <c r="CA33" i="10"/>
  <c r="AR33" i="10" s="1"/>
  <c r="E33" i="10"/>
  <c r="D33" i="10"/>
  <c r="C33" i="10"/>
  <c r="CG33" i="10" s="1"/>
  <c r="E32" i="10"/>
  <c r="D32" i="10"/>
  <c r="C32" i="10" s="1"/>
  <c r="CG32" i="10" s="1"/>
  <c r="CA32" i="10" s="1"/>
  <c r="AR32" i="10" s="1"/>
  <c r="E31" i="10"/>
  <c r="D31" i="10"/>
  <c r="C31" i="10"/>
  <c r="CG31" i="10" s="1"/>
  <c r="CA31" i="10" s="1"/>
  <c r="AR31" i="10" s="1"/>
  <c r="CK30" i="10"/>
  <c r="CE30" i="10" s="1"/>
  <c r="CJ30" i="10"/>
  <c r="CI30" i="10"/>
  <c r="CH30" i="10"/>
  <c r="CD30" i="10"/>
  <c r="CC30" i="10"/>
  <c r="CB30" i="10"/>
  <c r="E30" i="10"/>
  <c r="C30" i="10" s="1"/>
  <c r="CG30" i="10" s="1"/>
  <c r="CA30" i="10" s="1"/>
  <c r="D30" i="10"/>
  <c r="E29" i="10"/>
  <c r="D29" i="10"/>
  <c r="C29" i="10" s="1"/>
  <c r="CL24" i="10"/>
  <c r="CC24" i="10"/>
  <c r="D24" i="10"/>
  <c r="B24" i="10" s="1"/>
  <c r="C24" i="10"/>
  <c r="CL23" i="10"/>
  <c r="CC23" i="10"/>
  <c r="D23" i="10"/>
  <c r="B23" i="10" s="1"/>
  <c r="C23" i="10"/>
  <c r="CL22" i="10"/>
  <c r="CC22" i="10"/>
  <c r="D22" i="10"/>
  <c r="B22" i="10" s="1"/>
  <c r="C22" i="10"/>
  <c r="CL21" i="10"/>
  <c r="CC21" i="10"/>
  <c r="D21" i="10"/>
  <c r="B21" i="10" s="1"/>
  <c r="C21" i="10"/>
  <c r="CL20" i="10"/>
  <c r="CC20" i="10"/>
  <c r="D20" i="10"/>
  <c r="B20" i="10" s="1"/>
  <c r="C20" i="10"/>
  <c r="AS19" i="10"/>
  <c r="AR19" i="10"/>
  <c r="AQ19" i="10"/>
  <c r="AP19" i="10"/>
  <c r="AO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C19" i="10" s="1"/>
  <c r="D19" i="10"/>
  <c r="D18" i="10"/>
  <c r="B18" i="10" s="1"/>
  <c r="C18" i="10"/>
  <c r="D17" i="10"/>
  <c r="B17" i="10" s="1"/>
  <c r="C17" i="10"/>
  <c r="D16" i="10"/>
  <c r="B16" i="10" s="1"/>
  <c r="C16" i="10"/>
  <c r="D15" i="10"/>
  <c r="B15" i="10" s="1"/>
  <c r="C15" i="10"/>
  <c r="D14" i="10"/>
  <c r="B14" i="10" s="1"/>
  <c r="CL14" i="10" s="1"/>
  <c r="C14" i="10"/>
  <c r="D13" i="10"/>
  <c r="B13" i="10" s="1"/>
  <c r="C13" i="10"/>
  <c r="A5" i="10"/>
  <c r="A4" i="10"/>
  <c r="A3" i="10"/>
  <c r="A2" i="10"/>
  <c r="CC65" i="10" l="1"/>
  <c r="AA65" i="10" s="1"/>
  <c r="CG65" i="10"/>
  <c r="CD65" i="10"/>
  <c r="CG151" i="10"/>
  <c r="CB151" i="10"/>
  <c r="AP151" i="10" s="1"/>
  <c r="CB153" i="10"/>
  <c r="AP153" i="10" s="1"/>
  <c r="CG153" i="10"/>
  <c r="CB157" i="10"/>
  <c r="AP157" i="10" s="1"/>
  <c r="CG157" i="10"/>
  <c r="CK13" i="10"/>
  <c r="CB13" i="10"/>
  <c r="CG13" i="10"/>
  <c r="CA13" i="10"/>
  <c r="CM13" i="10"/>
  <c r="CD13" i="10"/>
  <c r="CK15" i="10"/>
  <c r="CB15" i="10"/>
  <c r="CG15" i="10"/>
  <c r="CA15" i="10"/>
  <c r="AT15" i="10" s="1"/>
  <c r="CM15" i="10"/>
  <c r="CD15" i="10"/>
  <c r="CK16" i="10"/>
  <c r="CB16" i="10"/>
  <c r="CG16" i="10"/>
  <c r="CA16" i="10"/>
  <c r="CM16" i="10"/>
  <c r="CD16" i="10"/>
  <c r="CK17" i="10"/>
  <c r="CB17" i="10"/>
  <c r="CG17" i="10"/>
  <c r="CA17" i="10"/>
  <c r="CM17" i="10"/>
  <c r="CD17" i="10"/>
  <c r="CK18" i="10"/>
  <c r="CB18" i="10"/>
  <c r="CG18" i="10"/>
  <c r="CA18" i="10"/>
  <c r="CM18" i="10"/>
  <c r="CD18" i="10"/>
  <c r="CC13" i="10"/>
  <c r="CC14" i="10"/>
  <c r="CC15" i="10"/>
  <c r="CC16" i="10"/>
  <c r="CC17" i="10"/>
  <c r="CC18" i="10"/>
  <c r="CG28" i="10"/>
  <c r="CB29" i="10" s="1"/>
  <c r="CG29" i="10"/>
  <c r="CA29" i="10" s="1"/>
  <c r="AR29" i="10" s="1"/>
  <c r="AR30" i="10"/>
  <c r="CG147" i="10"/>
  <c r="CB147" i="10"/>
  <c r="AP147" i="10" s="1"/>
  <c r="CL13" i="10"/>
  <c r="CL15" i="10"/>
  <c r="CL16" i="10"/>
  <c r="CL17" i="10"/>
  <c r="CL18" i="10"/>
  <c r="CK20" i="10"/>
  <c r="CB20" i="10"/>
  <c r="CG20" i="10"/>
  <c r="CA20" i="10"/>
  <c r="AT20" i="10" s="1"/>
  <c r="CM20" i="10"/>
  <c r="CD20" i="10"/>
  <c r="CK21" i="10"/>
  <c r="CB21" i="10"/>
  <c r="CG21" i="10"/>
  <c r="CA21" i="10"/>
  <c r="CM21" i="10"/>
  <c r="CD21" i="10"/>
  <c r="CK22" i="10"/>
  <c r="CB22" i="10"/>
  <c r="CG22" i="10"/>
  <c r="CA22" i="10"/>
  <c r="AT22" i="10" s="1"/>
  <c r="CM22" i="10"/>
  <c r="CD22" i="10"/>
  <c r="CK23" i="10"/>
  <c r="CB23" i="10"/>
  <c r="CG23" i="10"/>
  <c r="CA23" i="10"/>
  <c r="CM23" i="10"/>
  <c r="CD23" i="10"/>
  <c r="CK24" i="10"/>
  <c r="CB24" i="10"/>
  <c r="CG24" i="10"/>
  <c r="CA24" i="10"/>
  <c r="AT24" i="10" s="1"/>
  <c r="CM24" i="10"/>
  <c r="CD24" i="10"/>
  <c r="CH73" i="10"/>
  <c r="CG73" i="10"/>
  <c r="CD73" i="10"/>
  <c r="CC73" i="10"/>
  <c r="AA73" i="10" s="1"/>
  <c r="CG155" i="10"/>
  <c r="CB155" i="10"/>
  <c r="AP155" i="10" s="1"/>
  <c r="CK14" i="10"/>
  <c r="CB14" i="10"/>
  <c r="CG14" i="10"/>
  <c r="CA14" i="10"/>
  <c r="AT14" i="10" s="1"/>
  <c r="CM14" i="10"/>
  <c r="CD14" i="10"/>
  <c r="B19" i="10"/>
  <c r="A349" i="10" s="1"/>
  <c r="AA63" i="10"/>
  <c r="CH65" i="10"/>
  <c r="CD74" i="10"/>
  <c r="CG74" i="10"/>
  <c r="CC74" i="10"/>
  <c r="AA74" i="10" s="1"/>
  <c r="CB120" i="10"/>
  <c r="L120" i="10" s="1"/>
  <c r="CG120" i="10"/>
  <c r="CG63" i="10"/>
  <c r="CD71" i="10"/>
  <c r="AA71" i="10" s="1"/>
  <c r="CC72" i="10"/>
  <c r="AA72" i="10" s="1"/>
  <c r="B75" i="10"/>
  <c r="CG121" i="10"/>
  <c r="B150" i="10"/>
  <c r="B154" i="10"/>
  <c r="CB199" i="10"/>
  <c r="Y199" i="10" s="1"/>
  <c r="CB201" i="10"/>
  <c r="Y201" i="10" s="1"/>
  <c r="CB203" i="10"/>
  <c r="Y203" i="10" s="1"/>
  <c r="CH63" i="10"/>
  <c r="B67" i="10"/>
  <c r="B204" i="10"/>
  <c r="CH72" i="10"/>
  <c r="B148" i="10"/>
  <c r="B152" i="10"/>
  <c r="B156" i="10"/>
  <c r="CG158" i="10"/>
  <c r="CG159" i="10"/>
  <c r="CG160" i="10"/>
  <c r="CG161" i="10"/>
  <c r="CG162" i="10"/>
  <c r="CG163" i="10"/>
  <c r="CG164" i="10"/>
  <c r="CG165" i="10"/>
  <c r="CG166" i="10"/>
  <c r="CG167" i="10"/>
  <c r="CG168" i="10"/>
  <c r="CG169" i="10"/>
  <c r="CG170" i="10"/>
  <c r="CG171" i="10"/>
  <c r="CG172" i="10"/>
  <c r="CG173" i="10"/>
  <c r="CG174" i="10"/>
  <c r="CG175" i="10"/>
  <c r="CB177" i="10"/>
  <c r="AP177" i="10" s="1"/>
  <c r="B176" i="10"/>
  <c r="CB198" i="10"/>
  <c r="Y198" i="10" s="1"/>
  <c r="CB200" i="10"/>
  <c r="Y200" i="10" s="1"/>
  <c r="CB202" i="10"/>
  <c r="Y202" i="10" s="1"/>
  <c r="B193" i="10"/>
  <c r="CB150" i="10" l="1"/>
  <c r="AP150" i="10" s="1"/>
  <c r="CG150" i="10"/>
  <c r="CB156" i="10"/>
  <c r="AP156" i="10" s="1"/>
  <c r="CG156" i="10"/>
  <c r="B349" i="10"/>
  <c r="AT17" i="10"/>
  <c r="CB152" i="10"/>
  <c r="AP152" i="10" s="1"/>
  <c r="CG152" i="10"/>
  <c r="CB148" i="10"/>
  <c r="AP148" i="10" s="1"/>
  <c r="CG148" i="10"/>
  <c r="CB154" i="10"/>
  <c r="AP154" i="10" s="1"/>
  <c r="CG154" i="10"/>
  <c r="AT23" i="10"/>
  <c r="AT21" i="10"/>
  <c r="AT18" i="10"/>
  <c r="AT16" i="10"/>
  <c r="AT13" i="10"/>
  <c r="B308" i="9" l="1"/>
  <c r="B307" i="9"/>
  <c r="B306" i="9"/>
  <c r="B305" i="9"/>
  <c r="B304" i="9"/>
  <c r="B303" i="9"/>
  <c r="B302" i="9"/>
  <c r="B301" i="9"/>
  <c r="B300" i="9"/>
  <c r="B299" i="9"/>
  <c r="B298" i="9"/>
  <c r="B297" i="9"/>
  <c r="B296" i="9"/>
  <c r="B295" i="9"/>
  <c r="B294" i="9"/>
  <c r="B293" i="9"/>
  <c r="B292" i="9"/>
  <c r="B291" i="9"/>
  <c r="B290" i="9"/>
  <c r="B289" i="9"/>
  <c r="B288" i="9"/>
  <c r="B284" i="9"/>
  <c r="B283" i="9"/>
  <c r="B282" i="9"/>
  <c r="B281" i="9"/>
  <c r="B280" i="9"/>
  <c r="B279" i="9"/>
  <c r="B278" i="9"/>
  <c r="B277" i="9"/>
  <c r="B276" i="9"/>
  <c r="B275" i="9"/>
  <c r="B274" i="9"/>
  <c r="B273" i="9"/>
  <c r="B272" i="9"/>
  <c r="B271" i="9"/>
  <c r="B270" i="9"/>
  <c r="B269" i="9"/>
  <c r="B268" i="9"/>
  <c r="B267" i="9"/>
  <c r="B266" i="9"/>
  <c r="B265" i="9"/>
  <c r="B264" i="9"/>
  <c r="B263" i="9"/>
  <c r="B262" i="9"/>
  <c r="B261" i="9"/>
  <c r="B260" i="9"/>
  <c r="B259" i="9"/>
  <c r="B258" i="9"/>
  <c r="B254" i="9"/>
  <c r="B253" i="9"/>
  <c r="B252" i="9"/>
  <c r="B247" i="9"/>
  <c r="X213" i="9"/>
  <c r="W213" i="9"/>
  <c r="V213" i="9"/>
  <c r="U213" i="9"/>
  <c r="T213" i="9"/>
  <c r="S213" i="9"/>
  <c r="R213" i="9"/>
  <c r="Q213" i="9"/>
  <c r="P213" i="9"/>
  <c r="O213" i="9"/>
  <c r="N213" i="9"/>
  <c r="M213" i="9"/>
  <c r="L213" i="9"/>
  <c r="K213" i="9"/>
  <c r="J213" i="9"/>
  <c r="I213" i="9"/>
  <c r="H213" i="9"/>
  <c r="G213" i="9"/>
  <c r="F213" i="9"/>
  <c r="E213" i="9"/>
  <c r="D213" i="9"/>
  <c r="C213" i="9"/>
  <c r="CG212" i="9"/>
  <c r="CB212" i="9"/>
  <c r="Y212" i="9"/>
  <c r="B212" i="9"/>
  <c r="CG211" i="9"/>
  <c r="CB211" i="9"/>
  <c r="Y211" i="9"/>
  <c r="B211" i="9"/>
  <c r="CG210" i="9"/>
  <c r="CB210" i="9"/>
  <c r="Y210" i="9"/>
  <c r="B210" i="9"/>
  <c r="CG209" i="9"/>
  <c r="CB209" i="9"/>
  <c r="Y209" i="9"/>
  <c r="B209" i="9"/>
  <c r="B213" i="9" s="1"/>
  <c r="X204" i="9"/>
  <c r="W204" i="9"/>
  <c r="V204" i="9"/>
  <c r="U204" i="9"/>
  <c r="T204" i="9"/>
  <c r="S204" i="9"/>
  <c r="R204" i="9"/>
  <c r="Q204" i="9"/>
  <c r="P204" i="9"/>
  <c r="O204" i="9"/>
  <c r="N204" i="9"/>
  <c r="M204" i="9"/>
  <c r="L204" i="9"/>
  <c r="K204" i="9"/>
  <c r="J204" i="9"/>
  <c r="I204" i="9"/>
  <c r="H204" i="9"/>
  <c r="G204" i="9"/>
  <c r="F204" i="9"/>
  <c r="E204" i="9"/>
  <c r="D204" i="9"/>
  <c r="C204" i="9"/>
  <c r="B203" i="9"/>
  <c r="CG203" i="9" s="1"/>
  <c r="B202" i="9"/>
  <c r="CG202" i="9" s="1"/>
  <c r="B201" i="9"/>
  <c r="CG201" i="9" s="1"/>
  <c r="B200" i="9"/>
  <c r="CG200" i="9" s="1"/>
  <c r="B199" i="9"/>
  <c r="CG199" i="9" s="1"/>
  <c r="B198" i="9"/>
  <c r="CG198" i="9" s="1"/>
  <c r="X193" i="9"/>
  <c r="W193" i="9"/>
  <c r="V193" i="9"/>
  <c r="U193" i="9"/>
  <c r="T193" i="9"/>
  <c r="S193" i="9"/>
  <c r="R193" i="9"/>
  <c r="Q193" i="9"/>
  <c r="P193" i="9"/>
  <c r="O193" i="9"/>
  <c r="N193" i="9"/>
  <c r="M193" i="9"/>
  <c r="L193" i="9"/>
  <c r="K193" i="9"/>
  <c r="J193" i="9"/>
  <c r="I193" i="9"/>
  <c r="H193" i="9"/>
  <c r="G193" i="9"/>
  <c r="F193" i="9"/>
  <c r="E193" i="9"/>
  <c r="D193" i="9"/>
  <c r="C193" i="9"/>
  <c r="CG192" i="9"/>
  <c r="Y192" i="9"/>
  <c r="B192" i="9"/>
  <c r="CB192" i="9" s="1"/>
  <c r="CG191" i="9"/>
  <c r="B191" i="9"/>
  <c r="CB191" i="9" s="1"/>
  <c r="Y191" i="9" s="1"/>
  <c r="CG190" i="9"/>
  <c r="Y190" i="9"/>
  <c r="B190" i="9"/>
  <c r="CB190" i="9" s="1"/>
  <c r="CG189" i="9"/>
  <c r="B189" i="9"/>
  <c r="CB189" i="9" s="1"/>
  <c r="Y189" i="9" s="1"/>
  <c r="CG188" i="9"/>
  <c r="Y188" i="9"/>
  <c r="B188" i="9"/>
  <c r="CB188" i="9" s="1"/>
  <c r="CG187" i="9"/>
  <c r="B187" i="9"/>
  <c r="CB187" i="9" s="1"/>
  <c r="Y187" i="9" s="1"/>
  <c r="CG186" i="9"/>
  <c r="Y186" i="9"/>
  <c r="B186" i="9"/>
  <c r="CB186" i="9" s="1"/>
  <c r="CG181" i="9"/>
  <c r="AP181" i="9"/>
  <c r="D181" i="9"/>
  <c r="C181" i="9"/>
  <c r="B181" i="9" s="1"/>
  <c r="CB181" i="9" s="1"/>
  <c r="CG180" i="9"/>
  <c r="AP180" i="9"/>
  <c r="D180" i="9"/>
  <c r="C180" i="9"/>
  <c r="B180" i="9" s="1"/>
  <c r="CB180" i="9" s="1"/>
  <c r="CG179" i="9"/>
  <c r="AP179" i="9"/>
  <c r="D179" i="9"/>
  <c r="C179" i="9"/>
  <c r="B179" i="9" s="1"/>
  <c r="CB179" i="9" s="1"/>
  <c r="CG178" i="9"/>
  <c r="AP178" i="9"/>
  <c r="D178" i="9"/>
  <c r="C178" i="9"/>
  <c r="B178" i="9" s="1"/>
  <c r="CB178" i="9" s="1"/>
  <c r="CG177" i="9"/>
  <c r="D177" i="9"/>
  <c r="C177" i="9"/>
  <c r="B177" i="9" s="1"/>
  <c r="AO176" i="9"/>
  <c r="AN176" i="9"/>
  <c r="AM176" i="9"/>
  <c r="AL176" i="9"/>
  <c r="AK176" i="9"/>
  <c r="AJ176" i="9"/>
  <c r="AI176" i="9"/>
  <c r="AH176" i="9"/>
  <c r="AG176" i="9"/>
  <c r="AF176" i="9"/>
  <c r="AE176" i="9"/>
  <c r="AD176" i="9"/>
  <c r="AC176" i="9"/>
  <c r="AB176" i="9"/>
  <c r="AA176" i="9"/>
  <c r="Z176" i="9"/>
  <c r="Y176" i="9"/>
  <c r="X176" i="9"/>
  <c r="W176" i="9"/>
  <c r="V176" i="9"/>
  <c r="U176" i="9"/>
  <c r="T176" i="9"/>
  <c r="S176" i="9"/>
  <c r="R176" i="9"/>
  <c r="Q176" i="9"/>
  <c r="P176" i="9"/>
  <c r="O176" i="9"/>
  <c r="N176" i="9"/>
  <c r="M176" i="9"/>
  <c r="L176" i="9"/>
  <c r="K176" i="9"/>
  <c r="J176" i="9"/>
  <c r="I176" i="9"/>
  <c r="H176" i="9"/>
  <c r="G176" i="9"/>
  <c r="F176" i="9"/>
  <c r="E176" i="9"/>
  <c r="D176" i="9"/>
  <c r="C176" i="9"/>
  <c r="D175" i="9"/>
  <c r="C175" i="9"/>
  <c r="B175" i="9" s="1"/>
  <c r="CB175" i="9" s="1"/>
  <c r="AP175" i="9" s="1"/>
  <c r="D174" i="9"/>
  <c r="C174" i="9"/>
  <c r="B174" i="9" s="1"/>
  <c r="CB174" i="9" s="1"/>
  <c r="AP174" i="9" s="1"/>
  <c r="D173" i="9"/>
  <c r="C173" i="9"/>
  <c r="B173" i="9" s="1"/>
  <c r="CB173" i="9" s="1"/>
  <c r="AP173" i="9" s="1"/>
  <c r="D172" i="9"/>
  <c r="C172" i="9"/>
  <c r="B172" i="9" s="1"/>
  <c r="CB172" i="9" s="1"/>
  <c r="AP172" i="9" s="1"/>
  <c r="D171" i="9"/>
  <c r="C171" i="9"/>
  <c r="B171" i="9" s="1"/>
  <c r="CB171" i="9" s="1"/>
  <c r="AP171" i="9" s="1"/>
  <c r="D170" i="9"/>
  <c r="C170" i="9"/>
  <c r="B170" i="9" s="1"/>
  <c r="CB170" i="9" s="1"/>
  <c r="AP170" i="9" s="1"/>
  <c r="D169" i="9"/>
  <c r="C169" i="9"/>
  <c r="B169" i="9" s="1"/>
  <c r="CB169" i="9" s="1"/>
  <c r="AP169" i="9" s="1"/>
  <c r="D168" i="9"/>
  <c r="C168" i="9"/>
  <c r="B168" i="9" s="1"/>
  <c r="CB168" i="9" s="1"/>
  <c r="AP168" i="9" s="1"/>
  <c r="D167" i="9"/>
  <c r="C167" i="9"/>
  <c r="B167" i="9" s="1"/>
  <c r="D166" i="9"/>
  <c r="C166" i="9"/>
  <c r="D165" i="9"/>
  <c r="C165" i="9"/>
  <c r="B165" i="9" s="1"/>
  <c r="D164" i="9"/>
  <c r="C164" i="9"/>
  <c r="D163" i="9"/>
  <c r="C163" i="9"/>
  <c r="B163" i="9" s="1"/>
  <c r="D162" i="9"/>
  <c r="C162" i="9"/>
  <c r="D161" i="9"/>
  <c r="C161" i="9"/>
  <c r="B161" i="9" s="1"/>
  <c r="D160" i="9"/>
  <c r="C160" i="9"/>
  <c r="D159" i="9"/>
  <c r="C159" i="9"/>
  <c r="B159" i="9" s="1"/>
  <c r="D158" i="9"/>
  <c r="C158" i="9"/>
  <c r="D157" i="9"/>
  <c r="C157" i="9"/>
  <c r="B157" i="9" s="1"/>
  <c r="D156" i="9"/>
  <c r="C156" i="9"/>
  <c r="D155" i="9"/>
  <c r="C155" i="9"/>
  <c r="B155" i="9" s="1"/>
  <c r="D154" i="9"/>
  <c r="C154" i="9"/>
  <c r="D153" i="9"/>
  <c r="C153" i="9"/>
  <c r="B153" i="9" s="1"/>
  <c r="D152" i="9"/>
  <c r="C152" i="9"/>
  <c r="D151" i="9"/>
  <c r="C151" i="9"/>
  <c r="B151" i="9" s="1"/>
  <c r="D150" i="9"/>
  <c r="C150" i="9"/>
  <c r="D149" i="9"/>
  <c r="C149" i="9"/>
  <c r="B149" i="9" s="1"/>
  <c r="D148" i="9"/>
  <c r="C148" i="9"/>
  <c r="CG147" i="9"/>
  <c r="D147" i="9"/>
  <c r="C147" i="9"/>
  <c r="B147" i="9" s="1"/>
  <c r="CB147" i="9" s="1"/>
  <c r="AP147" i="9" s="1"/>
  <c r="B122" i="9"/>
  <c r="L121" i="9"/>
  <c r="B121" i="9"/>
  <c r="CB121" i="9" s="1"/>
  <c r="CG120" i="9"/>
  <c r="B120" i="9"/>
  <c r="CB120" i="9" s="1"/>
  <c r="L120" i="9" s="1"/>
  <c r="B116" i="9"/>
  <c r="B115" i="9"/>
  <c r="E111" i="9"/>
  <c r="D111" i="9"/>
  <c r="C111" i="9"/>
  <c r="B111" i="9"/>
  <c r="E103" i="9"/>
  <c r="D103" i="9"/>
  <c r="C103" i="9"/>
  <c r="B103" i="9"/>
  <c r="E95" i="9"/>
  <c r="D95" i="9"/>
  <c r="C95" i="9"/>
  <c r="B9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C75" i="9"/>
  <c r="CC74" i="9"/>
  <c r="AA74" i="9" s="1"/>
  <c r="B74" i="9"/>
  <c r="CD74" i="9" s="1"/>
  <c r="CD73" i="9"/>
  <c r="B73" i="9"/>
  <c r="CH73" i="9" s="1"/>
  <c r="CG72" i="9"/>
  <c r="B72" i="9"/>
  <c r="CD72" i="9" s="1"/>
  <c r="CG71" i="9"/>
  <c r="CC71" i="9"/>
  <c r="B71" i="9"/>
  <c r="CH71" i="9" s="1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C67" i="9"/>
  <c r="CH66" i="9"/>
  <c r="CD66" i="9"/>
  <c r="CC66" i="9"/>
  <c r="AA66" i="9"/>
  <c r="B66" i="9"/>
  <c r="CG66" i="9" s="1"/>
  <c r="CD65" i="9"/>
  <c r="B65" i="9"/>
  <c r="CC65" i="9" s="1"/>
  <c r="CH64" i="9"/>
  <c r="CD64" i="9"/>
  <c r="AA64" i="9" s="1"/>
  <c r="CC64" i="9"/>
  <c r="B64" i="9"/>
  <c r="CG64" i="9" s="1"/>
  <c r="B63" i="9"/>
  <c r="H59" i="9"/>
  <c r="G59" i="9"/>
  <c r="F59" i="9"/>
  <c r="E59" i="9"/>
  <c r="D59" i="9"/>
  <c r="C59" i="9"/>
  <c r="B58" i="9"/>
  <c r="B57" i="9"/>
  <c r="B56" i="9"/>
  <c r="B55" i="9"/>
  <c r="B54" i="9"/>
  <c r="B59" i="9" s="1"/>
  <c r="E50" i="9"/>
  <c r="D50" i="9"/>
  <c r="C50" i="9" s="1"/>
  <c r="CG50" i="9" s="1"/>
  <c r="CA50" i="9" s="1"/>
  <c r="AR50" i="9" s="1"/>
  <c r="E49" i="9"/>
  <c r="D49" i="9"/>
  <c r="C49" i="9"/>
  <c r="CG49" i="9" s="1"/>
  <c r="CA49" i="9" s="1"/>
  <c r="AR49" i="9" s="1"/>
  <c r="AR48" i="9"/>
  <c r="E48" i="9"/>
  <c r="D48" i="9"/>
  <c r="C48" i="9" s="1"/>
  <c r="CG48" i="9" s="1"/>
  <c r="CA48" i="9" s="1"/>
  <c r="CA47" i="9"/>
  <c r="AR47" i="9" s="1"/>
  <c r="E47" i="9"/>
  <c r="D47" i="9"/>
  <c r="C47" i="9"/>
  <c r="CG47" i="9" s="1"/>
  <c r="E46" i="9"/>
  <c r="D46" i="9"/>
  <c r="C46" i="9" s="1"/>
  <c r="CG46" i="9" s="1"/>
  <c r="CA46" i="9" s="1"/>
  <c r="AR46" i="9" s="1"/>
  <c r="E45" i="9"/>
  <c r="D45" i="9"/>
  <c r="C45" i="9"/>
  <c r="CG45" i="9" s="1"/>
  <c r="CA45" i="9" s="1"/>
  <c r="AR45" i="9" s="1"/>
  <c r="AR44" i="9"/>
  <c r="E44" i="9"/>
  <c r="D44" i="9"/>
  <c r="C44" i="9" s="1"/>
  <c r="CG44" i="9" s="1"/>
  <c r="CA44" i="9" s="1"/>
  <c r="CA43" i="9"/>
  <c r="AR43" i="9" s="1"/>
  <c r="E43" i="9"/>
  <c r="D43" i="9"/>
  <c r="C43" i="9"/>
  <c r="CG43" i="9" s="1"/>
  <c r="E42" i="9"/>
  <c r="D42" i="9"/>
  <c r="C42" i="9" s="1"/>
  <c r="CG42" i="9" s="1"/>
  <c r="CA42" i="9" s="1"/>
  <c r="AR42" i="9" s="1"/>
  <c r="E41" i="9"/>
  <c r="D41" i="9"/>
  <c r="C41" i="9"/>
  <c r="CG41" i="9" s="1"/>
  <c r="CA41" i="9" s="1"/>
  <c r="AR41" i="9" s="1"/>
  <c r="AR40" i="9"/>
  <c r="E40" i="9"/>
  <c r="D40" i="9"/>
  <c r="C40" i="9" s="1"/>
  <c r="CG40" i="9" s="1"/>
  <c r="CA40" i="9" s="1"/>
  <c r="CA39" i="9"/>
  <c r="AR39" i="9" s="1"/>
  <c r="E39" i="9"/>
  <c r="D39" i="9"/>
  <c r="C39" i="9"/>
  <c r="CG39" i="9" s="1"/>
  <c r="E38" i="9"/>
  <c r="D38" i="9"/>
  <c r="C38" i="9" s="1"/>
  <c r="CG38" i="9" s="1"/>
  <c r="CA38" i="9" s="1"/>
  <c r="AR38" i="9" s="1"/>
  <c r="E37" i="9"/>
  <c r="D37" i="9"/>
  <c r="C37" i="9"/>
  <c r="CG37" i="9" s="1"/>
  <c r="CA37" i="9" s="1"/>
  <c r="AR37" i="9" s="1"/>
  <c r="AR36" i="9"/>
  <c r="E36" i="9"/>
  <c r="D36" i="9"/>
  <c r="C36" i="9" s="1"/>
  <c r="CG36" i="9" s="1"/>
  <c r="CA36" i="9" s="1"/>
  <c r="CA35" i="9"/>
  <c r="AR35" i="9" s="1"/>
  <c r="E35" i="9"/>
  <c r="D35" i="9"/>
  <c r="C35" i="9"/>
  <c r="CG35" i="9" s="1"/>
  <c r="E34" i="9"/>
  <c r="D34" i="9"/>
  <c r="C34" i="9" s="1"/>
  <c r="CG34" i="9" s="1"/>
  <c r="CA34" i="9" s="1"/>
  <c r="AR34" i="9" s="1"/>
  <c r="E33" i="9"/>
  <c r="D33" i="9"/>
  <c r="C33" i="9"/>
  <c r="CG33" i="9" s="1"/>
  <c r="CA33" i="9" s="1"/>
  <c r="AR33" i="9" s="1"/>
  <c r="AR32" i="9"/>
  <c r="E32" i="9"/>
  <c r="D32" i="9"/>
  <c r="C32" i="9" s="1"/>
  <c r="CG32" i="9" s="1"/>
  <c r="CA32" i="9" s="1"/>
  <c r="CA31" i="9"/>
  <c r="AR31" i="9" s="1"/>
  <c r="E31" i="9"/>
  <c r="D31" i="9"/>
  <c r="C31" i="9"/>
  <c r="CG31" i="9" s="1"/>
  <c r="CK30" i="9"/>
  <c r="CE30" i="9" s="1"/>
  <c r="CJ30" i="9"/>
  <c r="CI30" i="9"/>
  <c r="CH30" i="9"/>
  <c r="CB30" i="9" s="1"/>
  <c r="CD30" i="9"/>
  <c r="CC30" i="9"/>
  <c r="E30" i="9"/>
  <c r="D30" i="9"/>
  <c r="C30" i="9"/>
  <c r="CG30" i="9" s="1"/>
  <c r="CA30" i="9" s="1"/>
  <c r="E29" i="9"/>
  <c r="D29" i="9"/>
  <c r="C29" i="9" s="1"/>
  <c r="CG29" i="9" s="1"/>
  <c r="CA29" i="9" s="1"/>
  <c r="AR29" i="9" s="1"/>
  <c r="CG28" i="9"/>
  <c r="CB29" i="9" s="1"/>
  <c r="CA24" i="9"/>
  <c r="D24" i="9"/>
  <c r="C24" i="9"/>
  <c r="B24" i="9"/>
  <c r="CA23" i="9"/>
  <c r="D23" i="9"/>
  <c r="C23" i="9"/>
  <c r="B23" i="9"/>
  <c r="CA22" i="9"/>
  <c r="D22" i="9"/>
  <c r="C22" i="9"/>
  <c r="B22" i="9"/>
  <c r="D21" i="9"/>
  <c r="C21" i="9"/>
  <c r="B21" i="9"/>
  <c r="CA21" i="9" s="1"/>
  <c r="CA20" i="9"/>
  <c r="D20" i="9"/>
  <c r="C20" i="9"/>
  <c r="B20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D19" i="9" s="1"/>
  <c r="E19" i="9"/>
  <c r="C19" i="9"/>
  <c r="B19" i="9"/>
  <c r="CA18" i="9"/>
  <c r="D18" i="9"/>
  <c r="C18" i="9"/>
  <c r="B18" i="9"/>
  <c r="CA17" i="9"/>
  <c r="D17" i="9"/>
  <c r="C17" i="9"/>
  <c r="B17" i="9"/>
  <c r="CA16" i="9"/>
  <c r="D16" i="9"/>
  <c r="C16" i="9"/>
  <c r="B16" i="9"/>
  <c r="D15" i="9"/>
  <c r="B15" i="9" s="1"/>
  <c r="C15" i="9"/>
  <c r="D14" i="9"/>
  <c r="B14" i="9" s="1"/>
  <c r="C14" i="9"/>
  <c r="D13" i="9"/>
  <c r="C13" i="9"/>
  <c r="B13" i="9"/>
  <c r="A5" i="9"/>
  <c r="A4" i="9"/>
  <c r="A3" i="9"/>
  <c r="A2" i="9"/>
  <c r="CM15" i="9" l="1"/>
  <c r="CD15" i="9"/>
  <c r="CK15" i="9"/>
  <c r="CB15" i="9"/>
  <c r="CL15" i="9"/>
  <c r="CG15" i="9"/>
  <c r="CC15" i="9"/>
  <c r="CA15" i="9"/>
  <c r="CM14" i="9"/>
  <c r="CD14" i="9"/>
  <c r="CK14" i="9"/>
  <c r="CB14" i="9"/>
  <c r="CC14" i="9"/>
  <c r="CA14" i="9"/>
  <c r="CL14" i="9"/>
  <c r="CG14" i="9"/>
  <c r="CM13" i="9"/>
  <c r="CD13" i="9"/>
  <c r="CK13" i="9"/>
  <c r="CB13" i="9"/>
  <c r="CC13" i="9"/>
  <c r="AT16" i="9"/>
  <c r="CG21" i="9"/>
  <c r="CG149" i="9"/>
  <c r="CB149" i="9"/>
  <c r="AP149" i="9" s="1"/>
  <c r="CG153" i="9"/>
  <c r="CB153" i="9"/>
  <c r="AP153" i="9" s="1"/>
  <c r="CB155" i="9"/>
  <c r="AP155" i="9" s="1"/>
  <c r="CG155" i="9"/>
  <c r="CG157" i="9"/>
  <c r="CB157" i="9"/>
  <c r="AP157" i="9" s="1"/>
  <c r="CB159" i="9"/>
  <c r="AP159" i="9" s="1"/>
  <c r="CG159" i="9"/>
  <c r="CG161" i="9"/>
  <c r="CB161" i="9"/>
  <c r="AP161" i="9" s="1"/>
  <c r="CB163" i="9"/>
  <c r="AP163" i="9" s="1"/>
  <c r="CG163" i="9"/>
  <c r="CG165" i="9"/>
  <c r="CB165" i="9"/>
  <c r="AP165" i="9" s="1"/>
  <c r="CM16" i="9"/>
  <c r="CD16" i="9"/>
  <c r="CL16" i="9"/>
  <c r="CC16" i="9"/>
  <c r="CK16" i="9"/>
  <c r="CB16" i="9"/>
  <c r="CG16" i="9"/>
  <c r="CM22" i="9"/>
  <c r="CD22" i="9"/>
  <c r="CL22" i="9"/>
  <c r="CC22" i="9"/>
  <c r="AT22" i="9" s="1"/>
  <c r="CK22" i="9"/>
  <c r="CB22" i="9"/>
  <c r="CG22" i="9"/>
  <c r="CC63" i="9"/>
  <c r="AA63" i="9" s="1"/>
  <c r="CG63" i="9"/>
  <c r="CD63" i="9"/>
  <c r="CL13" i="9"/>
  <c r="CM17" i="9"/>
  <c r="CD17" i="9"/>
  <c r="CL17" i="9"/>
  <c r="CC17" i="9"/>
  <c r="CK17" i="9"/>
  <c r="CB17" i="9"/>
  <c r="AT17" i="9" s="1"/>
  <c r="CG17" i="9"/>
  <c r="CM23" i="9"/>
  <c r="CD23" i="9"/>
  <c r="CL23" i="9"/>
  <c r="CC23" i="9"/>
  <c r="CK23" i="9"/>
  <c r="CB23" i="9"/>
  <c r="CG23" i="9"/>
  <c r="CH63" i="9"/>
  <c r="B67" i="9"/>
  <c r="CB122" i="9"/>
  <c r="L122" i="9" s="1"/>
  <c r="CG122" i="9"/>
  <c r="CA13" i="9"/>
  <c r="AT13" i="9" s="1"/>
  <c r="CM18" i="9"/>
  <c r="CD18" i="9"/>
  <c r="CL18" i="9"/>
  <c r="CC18" i="9"/>
  <c r="CK18" i="9"/>
  <c r="CB18" i="9"/>
  <c r="AT18" i="9" s="1"/>
  <c r="CG18" i="9"/>
  <c r="CM20" i="9"/>
  <c r="CD20" i="9"/>
  <c r="CL20" i="9"/>
  <c r="CC20" i="9"/>
  <c r="AT20" i="9" s="1"/>
  <c r="CK20" i="9"/>
  <c r="CB20" i="9"/>
  <c r="CG20" i="9"/>
  <c r="CM24" i="9"/>
  <c r="CD24" i="9"/>
  <c r="CL24" i="9"/>
  <c r="CC24" i="9"/>
  <c r="CK24" i="9"/>
  <c r="CB24" i="9"/>
  <c r="AT24" i="9" s="1"/>
  <c r="CG24" i="9"/>
  <c r="AA65" i="9"/>
  <c r="CM21" i="9"/>
  <c r="CD21" i="9"/>
  <c r="CL21" i="9"/>
  <c r="CC21" i="9"/>
  <c r="CK21" i="9"/>
  <c r="CB21" i="9"/>
  <c r="AT21" i="9" s="1"/>
  <c r="AR30" i="9"/>
  <c r="CB151" i="9"/>
  <c r="AP151" i="9" s="1"/>
  <c r="CG151" i="9"/>
  <c r="CB167" i="9"/>
  <c r="AP167" i="9" s="1"/>
  <c r="CG167" i="9"/>
  <c r="CG13" i="9"/>
  <c r="AT23" i="9"/>
  <c r="CG65" i="9"/>
  <c r="CH72" i="9"/>
  <c r="CG73" i="9"/>
  <c r="CG74" i="9"/>
  <c r="B148" i="9"/>
  <c r="B152" i="9"/>
  <c r="B156" i="9"/>
  <c r="B160" i="9"/>
  <c r="B164" i="9"/>
  <c r="CB199" i="9"/>
  <c r="Y199" i="9" s="1"/>
  <c r="CB201" i="9"/>
  <c r="Y201" i="9" s="1"/>
  <c r="CB203" i="9"/>
  <c r="Y203" i="9" s="1"/>
  <c r="CH65" i="9"/>
  <c r="AA71" i="9"/>
  <c r="CH74" i="9"/>
  <c r="B204" i="9"/>
  <c r="CD71" i="9"/>
  <c r="CC72" i="9"/>
  <c r="AA72" i="9" s="1"/>
  <c r="CC73" i="9"/>
  <c r="AA73" i="9" s="1"/>
  <c r="B75" i="9"/>
  <c r="A349" i="9" s="1"/>
  <c r="CG121" i="9"/>
  <c r="B150" i="9"/>
  <c r="B154" i="9"/>
  <c r="B158" i="9"/>
  <c r="B162" i="9"/>
  <c r="B166" i="9"/>
  <c r="CG168" i="9"/>
  <c r="CG169" i="9"/>
  <c r="CG170" i="9"/>
  <c r="CG171" i="9"/>
  <c r="CG172" i="9"/>
  <c r="CG173" i="9"/>
  <c r="CG174" i="9"/>
  <c r="CG175" i="9"/>
  <c r="CB177" i="9"/>
  <c r="AP177" i="9" s="1"/>
  <c r="B176" i="9"/>
  <c r="CB198" i="9"/>
  <c r="Y198" i="9" s="1"/>
  <c r="CB200" i="9"/>
  <c r="Y200" i="9" s="1"/>
  <c r="CB202" i="9"/>
  <c r="Y202" i="9" s="1"/>
  <c r="B193" i="9"/>
  <c r="CB158" i="9" l="1"/>
  <c r="AP158" i="9" s="1"/>
  <c r="CG158" i="9"/>
  <c r="CB160" i="9"/>
  <c r="AP160" i="9" s="1"/>
  <c r="CG160" i="9"/>
  <c r="CB166" i="9"/>
  <c r="AP166" i="9" s="1"/>
  <c r="CG166" i="9"/>
  <c r="CB150" i="9"/>
  <c r="AP150" i="9" s="1"/>
  <c r="CG150" i="9"/>
  <c r="B349" i="9" s="1"/>
  <c r="CB152" i="9"/>
  <c r="AP152" i="9" s="1"/>
  <c r="CG152" i="9"/>
  <c r="AT15" i="9"/>
  <c r="CB162" i="9"/>
  <c r="AP162" i="9" s="1"/>
  <c r="CG162" i="9"/>
  <c r="CB164" i="9"/>
  <c r="AP164" i="9" s="1"/>
  <c r="CG164" i="9"/>
  <c r="CB148" i="9"/>
  <c r="AP148" i="9" s="1"/>
  <c r="CG148" i="9"/>
  <c r="AT14" i="9"/>
  <c r="CB154" i="9"/>
  <c r="AP154" i="9" s="1"/>
  <c r="CG154" i="9"/>
  <c r="CB156" i="9"/>
  <c r="AP156" i="9" s="1"/>
  <c r="CG156" i="9"/>
  <c r="B308" i="8" l="1"/>
  <c r="B307" i="8"/>
  <c r="B306" i="8"/>
  <c r="B305" i="8"/>
  <c r="B304" i="8"/>
  <c r="B303" i="8"/>
  <c r="B302" i="8"/>
  <c r="B301" i="8"/>
  <c r="B300" i="8"/>
  <c r="B299" i="8"/>
  <c r="B298" i="8"/>
  <c r="B297" i="8"/>
  <c r="B296" i="8"/>
  <c r="B295" i="8"/>
  <c r="B294" i="8"/>
  <c r="B293" i="8"/>
  <c r="B292" i="8"/>
  <c r="B291" i="8"/>
  <c r="B290" i="8"/>
  <c r="B289" i="8"/>
  <c r="B288" i="8"/>
  <c r="B284" i="8"/>
  <c r="B283" i="8"/>
  <c r="B282" i="8"/>
  <c r="B281" i="8"/>
  <c r="B280" i="8"/>
  <c r="B279" i="8"/>
  <c r="B278" i="8"/>
  <c r="B277" i="8"/>
  <c r="B276" i="8"/>
  <c r="B275" i="8"/>
  <c r="B274" i="8"/>
  <c r="B273" i="8"/>
  <c r="B272" i="8"/>
  <c r="B271" i="8"/>
  <c r="B270" i="8"/>
  <c r="B269" i="8"/>
  <c r="B268" i="8"/>
  <c r="B267" i="8"/>
  <c r="B266" i="8"/>
  <c r="B265" i="8"/>
  <c r="B264" i="8"/>
  <c r="B263" i="8"/>
  <c r="B262" i="8"/>
  <c r="B261" i="8"/>
  <c r="B260" i="8"/>
  <c r="B259" i="8"/>
  <c r="B258" i="8"/>
  <c r="B254" i="8"/>
  <c r="B253" i="8"/>
  <c r="B252" i="8"/>
  <c r="B247" i="8"/>
  <c r="X213" i="8"/>
  <c r="W213" i="8"/>
  <c r="V213" i="8"/>
  <c r="U213" i="8"/>
  <c r="T213" i="8"/>
  <c r="S213" i="8"/>
  <c r="R213" i="8"/>
  <c r="Q213" i="8"/>
  <c r="P213" i="8"/>
  <c r="O213" i="8"/>
  <c r="N213" i="8"/>
  <c r="M213" i="8"/>
  <c r="L213" i="8"/>
  <c r="K213" i="8"/>
  <c r="J213" i="8"/>
  <c r="I213" i="8"/>
  <c r="H213" i="8"/>
  <c r="G213" i="8"/>
  <c r="F213" i="8"/>
  <c r="E213" i="8"/>
  <c r="D213" i="8"/>
  <c r="C213" i="8"/>
  <c r="CG212" i="8"/>
  <c r="B212" i="8"/>
  <c r="CB212" i="8" s="1"/>
  <c r="Y212" i="8" s="1"/>
  <c r="CG211" i="8"/>
  <c r="Y211" i="8"/>
  <c r="B211" i="8"/>
  <c r="CB211" i="8" s="1"/>
  <c r="CG210" i="8"/>
  <c r="B210" i="8"/>
  <c r="CB210" i="8" s="1"/>
  <c r="Y210" i="8" s="1"/>
  <c r="CG209" i="8"/>
  <c r="B209" i="8"/>
  <c r="B213" i="8" s="1"/>
  <c r="X204" i="8"/>
  <c r="W204" i="8"/>
  <c r="V204" i="8"/>
  <c r="U204" i="8"/>
  <c r="T204" i="8"/>
  <c r="S204" i="8"/>
  <c r="R204" i="8"/>
  <c r="Q204" i="8"/>
  <c r="P204" i="8"/>
  <c r="O204" i="8"/>
  <c r="N204" i="8"/>
  <c r="M204" i="8"/>
  <c r="L204" i="8"/>
  <c r="K204" i="8"/>
  <c r="J204" i="8"/>
  <c r="I204" i="8"/>
  <c r="H204" i="8"/>
  <c r="G204" i="8"/>
  <c r="F204" i="8"/>
  <c r="E204" i="8"/>
  <c r="D204" i="8"/>
  <c r="C204" i="8"/>
  <c r="B203" i="8"/>
  <c r="CG203" i="8" s="1"/>
  <c r="B202" i="8"/>
  <c r="CG202" i="8" s="1"/>
  <c r="B201" i="8"/>
  <c r="CG201" i="8" s="1"/>
  <c r="B200" i="8"/>
  <c r="CG200" i="8" s="1"/>
  <c r="B199" i="8"/>
  <c r="CG199" i="8" s="1"/>
  <c r="B198" i="8"/>
  <c r="CG198" i="8" s="1"/>
  <c r="X193" i="8"/>
  <c r="W193" i="8"/>
  <c r="V193" i="8"/>
  <c r="U193" i="8"/>
  <c r="T193" i="8"/>
  <c r="S193" i="8"/>
  <c r="R193" i="8"/>
  <c r="Q193" i="8"/>
  <c r="P193" i="8"/>
  <c r="O193" i="8"/>
  <c r="N193" i="8"/>
  <c r="M193" i="8"/>
  <c r="L193" i="8"/>
  <c r="K193" i="8"/>
  <c r="J193" i="8"/>
  <c r="I193" i="8"/>
  <c r="H193" i="8"/>
  <c r="G193" i="8"/>
  <c r="F193" i="8"/>
  <c r="E193" i="8"/>
  <c r="D193" i="8"/>
  <c r="C193" i="8"/>
  <c r="CG192" i="8"/>
  <c r="CB192" i="8"/>
  <c r="Y192" i="8"/>
  <c r="B192" i="8"/>
  <c r="CG191" i="8"/>
  <c r="CB191" i="8"/>
  <c r="Y191" i="8"/>
  <c r="B191" i="8"/>
  <c r="CG190" i="8"/>
  <c r="CB190" i="8"/>
  <c r="Y190" i="8"/>
  <c r="B190" i="8"/>
  <c r="CG189" i="8"/>
  <c r="CB189" i="8"/>
  <c r="Y189" i="8"/>
  <c r="B189" i="8"/>
  <c r="CG188" i="8"/>
  <c r="CB188" i="8"/>
  <c r="Y188" i="8"/>
  <c r="B188" i="8"/>
  <c r="CG187" i="8"/>
  <c r="CB187" i="8"/>
  <c r="Y187" i="8"/>
  <c r="B187" i="8"/>
  <c r="CG186" i="8"/>
  <c r="CB186" i="8"/>
  <c r="Y186" i="8"/>
  <c r="B186" i="8"/>
  <c r="B193" i="8" s="1"/>
  <c r="AP181" i="8"/>
  <c r="D181" i="8"/>
  <c r="C181" i="8"/>
  <c r="B181" i="8" s="1"/>
  <c r="CB181" i="8" s="1"/>
  <c r="AP180" i="8"/>
  <c r="D180" i="8"/>
  <c r="C180" i="8"/>
  <c r="B180" i="8" s="1"/>
  <c r="CB180" i="8" s="1"/>
  <c r="AP179" i="8"/>
  <c r="D179" i="8"/>
  <c r="C179" i="8"/>
  <c r="B179" i="8" s="1"/>
  <c r="CB179" i="8" s="1"/>
  <c r="AP178" i="8"/>
  <c r="D178" i="8"/>
  <c r="D176" i="8" s="1"/>
  <c r="C178" i="8"/>
  <c r="B178" i="8" s="1"/>
  <c r="CB178" i="8" s="1"/>
  <c r="D177" i="8"/>
  <c r="C177" i="8"/>
  <c r="B177" i="8" s="1"/>
  <c r="AO176" i="8"/>
  <c r="AN176" i="8"/>
  <c r="AM176" i="8"/>
  <c r="AL176" i="8"/>
  <c r="AK176" i="8"/>
  <c r="AJ176" i="8"/>
  <c r="AI176" i="8"/>
  <c r="AH176" i="8"/>
  <c r="AG176" i="8"/>
  <c r="AF176" i="8"/>
  <c r="AE176" i="8"/>
  <c r="AD176" i="8"/>
  <c r="AC176" i="8"/>
  <c r="AB176" i="8"/>
  <c r="AA176" i="8"/>
  <c r="Z176" i="8"/>
  <c r="Y176" i="8"/>
  <c r="X176" i="8"/>
  <c r="W176" i="8"/>
  <c r="V176" i="8"/>
  <c r="U176" i="8"/>
  <c r="T176" i="8"/>
  <c r="S176" i="8"/>
  <c r="R176" i="8"/>
  <c r="Q176" i="8"/>
  <c r="P176" i="8"/>
  <c r="O176" i="8"/>
  <c r="N176" i="8"/>
  <c r="M176" i="8"/>
  <c r="L176" i="8"/>
  <c r="K176" i="8"/>
  <c r="J176" i="8"/>
  <c r="I176" i="8"/>
  <c r="H176" i="8"/>
  <c r="G176" i="8"/>
  <c r="F176" i="8"/>
  <c r="E176" i="8"/>
  <c r="C176" i="8"/>
  <c r="D175" i="8"/>
  <c r="C175" i="8"/>
  <c r="B175" i="8" s="1"/>
  <c r="CB175" i="8" s="1"/>
  <c r="AP175" i="8" s="1"/>
  <c r="D174" i="8"/>
  <c r="C174" i="8"/>
  <c r="B174" i="8" s="1"/>
  <c r="CB174" i="8" s="1"/>
  <c r="AP174" i="8" s="1"/>
  <c r="D173" i="8"/>
  <c r="C173" i="8"/>
  <c r="B173" i="8" s="1"/>
  <c r="CB173" i="8" s="1"/>
  <c r="AP173" i="8" s="1"/>
  <c r="D172" i="8"/>
  <c r="C172" i="8"/>
  <c r="B172" i="8"/>
  <c r="CG172" i="8" s="1"/>
  <c r="AP171" i="8"/>
  <c r="D171" i="8"/>
  <c r="C171" i="8"/>
  <c r="B171" i="8" s="1"/>
  <c r="CB171" i="8" s="1"/>
  <c r="D170" i="8"/>
  <c r="C170" i="8"/>
  <c r="B170" i="8"/>
  <c r="CG170" i="8" s="1"/>
  <c r="D169" i="8"/>
  <c r="C169" i="8"/>
  <c r="B169" i="8" s="1"/>
  <c r="CB169" i="8" s="1"/>
  <c r="AP169" i="8" s="1"/>
  <c r="D168" i="8"/>
  <c r="C168" i="8"/>
  <c r="B168" i="8"/>
  <c r="CG168" i="8" s="1"/>
  <c r="AP167" i="8"/>
  <c r="D167" i="8"/>
  <c r="C167" i="8"/>
  <c r="B167" i="8" s="1"/>
  <c r="CB167" i="8" s="1"/>
  <c r="D166" i="8"/>
  <c r="C166" i="8"/>
  <c r="B166" i="8"/>
  <c r="CG166" i="8" s="1"/>
  <c r="D165" i="8"/>
  <c r="C165" i="8"/>
  <c r="B165" i="8" s="1"/>
  <c r="CB165" i="8" s="1"/>
  <c r="AP165" i="8" s="1"/>
  <c r="D164" i="8"/>
  <c r="C164" i="8"/>
  <c r="B164" i="8"/>
  <c r="CG164" i="8" s="1"/>
  <c r="AP163" i="8"/>
  <c r="D163" i="8"/>
  <c r="C163" i="8"/>
  <c r="B163" i="8" s="1"/>
  <c r="CB163" i="8" s="1"/>
  <c r="D162" i="8"/>
  <c r="C162" i="8"/>
  <c r="B162" i="8"/>
  <c r="D161" i="8"/>
  <c r="C161" i="8"/>
  <c r="B161" i="8" s="1"/>
  <c r="D160" i="8"/>
  <c r="C160" i="8"/>
  <c r="B160" i="8"/>
  <c r="CG160" i="8" s="1"/>
  <c r="AP159" i="8"/>
  <c r="D159" i="8"/>
  <c r="C159" i="8"/>
  <c r="B159" i="8" s="1"/>
  <c r="CB159" i="8" s="1"/>
  <c r="CB158" i="8"/>
  <c r="AP158" i="8" s="1"/>
  <c r="D158" i="8"/>
  <c r="C158" i="8"/>
  <c r="B158" i="8"/>
  <c r="CG158" i="8" s="1"/>
  <c r="D157" i="8"/>
  <c r="C157" i="8"/>
  <c r="B157" i="8" s="1"/>
  <c r="D156" i="8"/>
  <c r="C156" i="8"/>
  <c r="B156" i="8"/>
  <c r="CG156" i="8" s="1"/>
  <c r="AP155" i="8"/>
  <c r="D155" i="8"/>
  <c r="C155" i="8"/>
  <c r="B155" i="8" s="1"/>
  <c r="CB155" i="8" s="1"/>
  <c r="CB154" i="8"/>
  <c r="AP154" i="8" s="1"/>
  <c r="D154" i="8"/>
  <c r="C154" i="8"/>
  <c r="B154" i="8"/>
  <c r="CG154" i="8" s="1"/>
  <c r="D153" i="8"/>
  <c r="C153" i="8"/>
  <c r="B153" i="8" s="1"/>
  <c r="D152" i="8"/>
  <c r="C152" i="8"/>
  <c r="B152" i="8"/>
  <c r="CG152" i="8" s="1"/>
  <c r="AP151" i="8"/>
  <c r="D151" i="8"/>
  <c r="C151" i="8"/>
  <c r="B151" i="8" s="1"/>
  <c r="CB151" i="8" s="1"/>
  <c r="CB150" i="8"/>
  <c r="AP150" i="8" s="1"/>
  <c r="D150" i="8"/>
  <c r="C150" i="8"/>
  <c r="B150" i="8"/>
  <c r="CG150" i="8" s="1"/>
  <c r="D149" i="8"/>
  <c r="C149" i="8"/>
  <c r="B149" i="8" s="1"/>
  <c r="D148" i="8"/>
  <c r="C148" i="8"/>
  <c r="B148" i="8"/>
  <c r="CG148" i="8" s="1"/>
  <c r="AP147" i="8"/>
  <c r="D147" i="8"/>
  <c r="C147" i="8"/>
  <c r="B147" i="8" s="1"/>
  <c r="CB147" i="8" s="1"/>
  <c r="CG122" i="8"/>
  <c r="CB122" i="8"/>
  <c r="L122" i="8" s="1"/>
  <c r="B122" i="8"/>
  <c r="CG121" i="8"/>
  <c r="CB121" i="8"/>
  <c r="L121" i="8" s="1"/>
  <c r="B121" i="8"/>
  <c r="CG120" i="8"/>
  <c r="CB120" i="8"/>
  <c r="L120" i="8" s="1"/>
  <c r="B120" i="8"/>
  <c r="B116" i="8"/>
  <c r="B115" i="8"/>
  <c r="E111" i="8"/>
  <c r="D111" i="8"/>
  <c r="C111" i="8"/>
  <c r="B111" i="8"/>
  <c r="E103" i="8"/>
  <c r="D103" i="8"/>
  <c r="C103" i="8"/>
  <c r="B103" i="8"/>
  <c r="E95" i="8"/>
  <c r="D95" i="8"/>
  <c r="C95" i="8"/>
  <c r="B9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CG74" i="8"/>
  <c r="CD74" i="8"/>
  <c r="CC74" i="8"/>
  <c r="AA74" i="8" s="1"/>
  <c r="B74" i="8"/>
  <c r="CH74" i="8" s="1"/>
  <c r="CC73" i="8"/>
  <c r="AA73" i="8" s="1"/>
  <c r="B73" i="8"/>
  <c r="CD73" i="8" s="1"/>
  <c r="CD72" i="8"/>
  <c r="B72" i="8"/>
  <c r="CH72" i="8" s="1"/>
  <c r="CG71" i="8"/>
  <c r="B71" i="8"/>
  <c r="CD71" i="8" s="1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CH66" i="8"/>
  <c r="B66" i="8"/>
  <c r="CH65" i="8"/>
  <c r="CD65" i="8"/>
  <c r="CC65" i="8"/>
  <c r="AA65" i="8"/>
  <c r="B65" i="8"/>
  <c r="CG65" i="8" s="1"/>
  <c r="CD64" i="8"/>
  <c r="B64" i="8"/>
  <c r="CC64" i="8" s="1"/>
  <c r="AA64" i="8" s="1"/>
  <c r="CH63" i="8"/>
  <c r="CD63" i="8"/>
  <c r="AA63" i="8" s="1"/>
  <c r="CC63" i="8"/>
  <c r="B63" i="8"/>
  <c r="H59" i="8"/>
  <c r="G59" i="8"/>
  <c r="F59" i="8"/>
  <c r="E59" i="8"/>
  <c r="D59" i="8"/>
  <c r="C59" i="8"/>
  <c r="B58" i="8"/>
  <c r="B57" i="8"/>
  <c r="B56" i="8"/>
  <c r="B55" i="8"/>
  <c r="B54" i="8"/>
  <c r="CG50" i="8"/>
  <c r="CA50" i="8" s="1"/>
  <c r="AR50" i="8" s="1"/>
  <c r="E50" i="8"/>
  <c r="D50" i="8"/>
  <c r="C50" i="8" s="1"/>
  <c r="E49" i="8"/>
  <c r="D49" i="8"/>
  <c r="E48" i="8"/>
  <c r="D48" i="8"/>
  <c r="C48" i="8" s="1"/>
  <c r="CG48" i="8" s="1"/>
  <c r="CA48" i="8" s="1"/>
  <c r="AR48" i="8" s="1"/>
  <c r="E47" i="8"/>
  <c r="D47" i="8"/>
  <c r="CG46" i="8"/>
  <c r="CA46" i="8" s="1"/>
  <c r="AR46" i="8" s="1"/>
  <c r="E46" i="8"/>
  <c r="D46" i="8"/>
  <c r="C46" i="8" s="1"/>
  <c r="E45" i="8"/>
  <c r="D45" i="8"/>
  <c r="AR44" i="8"/>
  <c r="E44" i="8"/>
  <c r="D44" i="8"/>
  <c r="C44" i="8" s="1"/>
  <c r="CG44" i="8" s="1"/>
  <c r="CA44" i="8" s="1"/>
  <c r="E43" i="8"/>
  <c r="D43" i="8"/>
  <c r="E42" i="8"/>
  <c r="D42" i="8"/>
  <c r="C42" i="8" s="1"/>
  <c r="CG42" i="8" s="1"/>
  <c r="CA42" i="8" s="1"/>
  <c r="AR42" i="8" s="1"/>
  <c r="E41" i="8"/>
  <c r="D41" i="8"/>
  <c r="AR40" i="8"/>
  <c r="E40" i="8"/>
  <c r="D40" i="8"/>
  <c r="C40" i="8" s="1"/>
  <c r="CG40" i="8" s="1"/>
  <c r="CA40" i="8" s="1"/>
  <c r="E39" i="8"/>
  <c r="D39" i="8"/>
  <c r="E38" i="8"/>
  <c r="D38" i="8"/>
  <c r="C38" i="8" s="1"/>
  <c r="CG38" i="8" s="1"/>
  <c r="CA38" i="8" s="1"/>
  <c r="AR38" i="8" s="1"/>
  <c r="E37" i="8"/>
  <c r="D37" i="8"/>
  <c r="CG36" i="8"/>
  <c r="CA36" i="8" s="1"/>
  <c r="AR36" i="8" s="1"/>
  <c r="E36" i="8"/>
  <c r="D36" i="8"/>
  <c r="C36" i="8" s="1"/>
  <c r="E35" i="8"/>
  <c r="D35" i="8"/>
  <c r="CG34" i="8"/>
  <c r="CA34" i="8" s="1"/>
  <c r="AR34" i="8"/>
  <c r="E34" i="8"/>
  <c r="D34" i="8"/>
  <c r="C34" i="8" s="1"/>
  <c r="E33" i="8"/>
  <c r="D33" i="8"/>
  <c r="CG32" i="8"/>
  <c r="CA32" i="8" s="1"/>
  <c r="AR32" i="8"/>
  <c r="E32" i="8"/>
  <c r="D32" i="8"/>
  <c r="C32" i="8" s="1"/>
  <c r="E31" i="8"/>
  <c r="D31" i="8"/>
  <c r="CK30" i="8"/>
  <c r="CE30" i="8" s="1"/>
  <c r="CJ30" i="8"/>
  <c r="CI30" i="8"/>
  <c r="CC30" i="8" s="1"/>
  <c r="CH30" i="8"/>
  <c r="CD30" i="8"/>
  <c r="CB30" i="8"/>
  <c r="E30" i="8"/>
  <c r="D30" i="8"/>
  <c r="C30" i="8"/>
  <c r="CG30" i="8" s="1"/>
  <c r="CA30" i="8" s="1"/>
  <c r="AR30" i="8" s="1"/>
  <c r="E29" i="8"/>
  <c r="D29" i="8"/>
  <c r="C29" i="8"/>
  <c r="CM24" i="8"/>
  <c r="CB24" i="8"/>
  <c r="D24" i="8"/>
  <c r="C24" i="8"/>
  <c r="B24" i="8" s="1"/>
  <c r="CB23" i="8"/>
  <c r="D23" i="8"/>
  <c r="C23" i="8"/>
  <c r="B23" i="8" s="1"/>
  <c r="CM22" i="8"/>
  <c r="CB22" i="8"/>
  <c r="D22" i="8"/>
  <c r="C22" i="8"/>
  <c r="B22" i="8" s="1"/>
  <c r="D21" i="8"/>
  <c r="C21" i="8"/>
  <c r="B21" i="8" s="1"/>
  <c r="CB20" i="8"/>
  <c r="D20" i="8"/>
  <c r="C20" i="8"/>
  <c r="B20" i="8" s="1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C19" i="8" s="1"/>
  <c r="B19" i="8" s="1"/>
  <c r="D19" i="8"/>
  <c r="CM18" i="8"/>
  <c r="CK18" i="8"/>
  <c r="CB18" i="8"/>
  <c r="D18" i="8"/>
  <c r="C18" i="8"/>
  <c r="B18" i="8" s="1"/>
  <c r="D17" i="8"/>
  <c r="C17" i="8"/>
  <c r="B17" i="8" s="1"/>
  <c r="CB16" i="8"/>
  <c r="D16" i="8"/>
  <c r="C16" i="8"/>
  <c r="B16" i="8" s="1"/>
  <c r="CM15" i="8"/>
  <c r="CB15" i="8"/>
  <c r="D15" i="8"/>
  <c r="C15" i="8"/>
  <c r="B15" i="8" s="1"/>
  <c r="CM14" i="8"/>
  <c r="CK14" i="8"/>
  <c r="CB14" i="8"/>
  <c r="D14" i="8"/>
  <c r="C14" i="8"/>
  <c r="B14" i="8" s="1"/>
  <c r="D13" i="8"/>
  <c r="C13" i="8"/>
  <c r="B13" i="8" s="1"/>
  <c r="A5" i="8"/>
  <c r="A4" i="8"/>
  <c r="A3" i="8"/>
  <c r="A2" i="8"/>
  <c r="CL21" i="8" l="1"/>
  <c r="CC21" i="8"/>
  <c r="CG21" i="8"/>
  <c r="CA21" i="8"/>
  <c r="CB153" i="8"/>
  <c r="AP153" i="8" s="1"/>
  <c r="CG153" i="8"/>
  <c r="CL13" i="8"/>
  <c r="CC13" i="8"/>
  <c r="CG13" i="8"/>
  <c r="CA13" i="8"/>
  <c r="CD13" i="8"/>
  <c r="CL17" i="8"/>
  <c r="CC17" i="8"/>
  <c r="CG17" i="8"/>
  <c r="CA17" i="8"/>
  <c r="CD17" i="8"/>
  <c r="CD21" i="8"/>
  <c r="CB149" i="8"/>
  <c r="AP149" i="8" s="1"/>
  <c r="CG149" i="8"/>
  <c r="CB157" i="8"/>
  <c r="AP157" i="8" s="1"/>
  <c r="CG157" i="8"/>
  <c r="CB161" i="8"/>
  <c r="AP161" i="8" s="1"/>
  <c r="CG161" i="8"/>
  <c r="CK13" i="8"/>
  <c r="CL16" i="8"/>
  <c r="CC16" i="8"/>
  <c r="CG16" i="8"/>
  <c r="CA16" i="8"/>
  <c r="CD16" i="8"/>
  <c r="CK17" i="8"/>
  <c r="CL20" i="8"/>
  <c r="CC20" i="8"/>
  <c r="CG20" i="8"/>
  <c r="CA20" i="8"/>
  <c r="CD20" i="8"/>
  <c r="CK21" i="8"/>
  <c r="CL23" i="8"/>
  <c r="CC23" i="8"/>
  <c r="CK23" i="8"/>
  <c r="CA23" i="8"/>
  <c r="CD23" i="8"/>
  <c r="CG23" i="8"/>
  <c r="CG29" i="8"/>
  <c r="CA29" i="8" s="1"/>
  <c r="CM13" i="8"/>
  <c r="CL15" i="8"/>
  <c r="CC15" i="8"/>
  <c r="CG15" i="8"/>
  <c r="CA15" i="8"/>
  <c r="AT15" i="8" s="1"/>
  <c r="CD15" i="8"/>
  <c r="CK16" i="8"/>
  <c r="CM17" i="8"/>
  <c r="CK20" i="8"/>
  <c r="CM21" i="8"/>
  <c r="CM23" i="8"/>
  <c r="B59" i="8"/>
  <c r="CG162" i="8"/>
  <c r="CB162" i="8"/>
  <c r="AP162" i="8" s="1"/>
  <c r="CB13" i="8"/>
  <c r="CL14" i="8"/>
  <c r="CC14" i="8"/>
  <c r="CG14" i="8"/>
  <c r="CA14" i="8"/>
  <c r="CD14" i="8"/>
  <c r="CK15" i="8"/>
  <c r="CM16" i="8"/>
  <c r="CB17" i="8"/>
  <c r="CL18" i="8"/>
  <c r="CC18" i="8"/>
  <c r="CG18" i="8"/>
  <c r="CA18" i="8"/>
  <c r="CD18" i="8"/>
  <c r="CM20" i="8"/>
  <c r="CB21" i="8"/>
  <c r="CL22" i="8"/>
  <c r="CC22" i="8"/>
  <c r="CD22" i="8"/>
  <c r="CK22" i="8"/>
  <c r="CA22" i="8"/>
  <c r="CG22" i="8"/>
  <c r="CL24" i="8"/>
  <c r="CC24" i="8"/>
  <c r="CD24" i="8"/>
  <c r="CK24" i="8"/>
  <c r="CA24" i="8"/>
  <c r="AT24" i="8" s="1"/>
  <c r="CG24" i="8"/>
  <c r="CC66" i="8"/>
  <c r="CG66" i="8"/>
  <c r="CD66" i="8"/>
  <c r="CH64" i="8"/>
  <c r="CH73" i="8"/>
  <c r="CB148" i="8"/>
  <c r="AP148" i="8" s="1"/>
  <c r="CB152" i="8"/>
  <c r="AP152" i="8" s="1"/>
  <c r="CB156" i="8"/>
  <c r="AP156" i="8" s="1"/>
  <c r="CB160" i="8"/>
  <c r="AP160" i="8" s="1"/>
  <c r="CB164" i="8"/>
  <c r="AP164" i="8" s="1"/>
  <c r="CB168" i="8"/>
  <c r="AP168" i="8" s="1"/>
  <c r="CB172" i="8"/>
  <c r="AP172" i="8" s="1"/>
  <c r="CB177" i="8"/>
  <c r="AP177" i="8" s="1"/>
  <c r="B176" i="8"/>
  <c r="C33" i="8"/>
  <c r="CG33" i="8" s="1"/>
  <c r="CA33" i="8" s="1"/>
  <c r="AR33" i="8" s="1"/>
  <c r="C37" i="8"/>
  <c r="CG37" i="8" s="1"/>
  <c r="CA37" i="8" s="1"/>
  <c r="AR37" i="8" s="1"/>
  <c r="C41" i="8"/>
  <c r="CG41" i="8" s="1"/>
  <c r="CA41" i="8" s="1"/>
  <c r="AR41" i="8" s="1"/>
  <c r="C45" i="8"/>
  <c r="CG45" i="8" s="1"/>
  <c r="CA45" i="8" s="1"/>
  <c r="AR45" i="8" s="1"/>
  <c r="C49" i="8"/>
  <c r="CG49" i="8" s="1"/>
  <c r="CA49" i="8" s="1"/>
  <c r="AR49" i="8" s="1"/>
  <c r="CC71" i="8"/>
  <c r="AA71" i="8" s="1"/>
  <c r="CC72" i="8"/>
  <c r="AA72" i="8" s="1"/>
  <c r="B75" i="8"/>
  <c r="CG165" i="8"/>
  <c r="CG169" i="8"/>
  <c r="CG173" i="8"/>
  <c r="CG174" i="8"/>
  <c r="CG175" i="8"/>
  <c r="CB199" i="8"/>
  <c r="Y199" i="8" s="1"/>
  <c r="CB201" i="8"/>
  <c r="Y201" i="8" s="1"/>
  <c r="CB203" i="8"/>
  <c r="Y203" i="8" s="1"/>
  <c r="CB166" i="8"/>
  <c r="AP166" i="8" s="1"/>
  <c r="CB170" i="8"/>
  <c r="AP170" i="8" s="1"/>
  <c r="B204" i="8"/>
  <c r="C31" i="8"/>
  <c r="CG31" i="8" s="1"/>
  <c r="CA31" i="8" s="1"/>
  <c r="AR31" i="8" s="1"/>
  <c r="C35" i="8"/>
  <c r="CG35" i="8" s="1"/>
  <c r="CA35" i="8" s="1"/>
  <c r="AR35" i="8" s="1"/>
  <c r="C39" i="8"/>
  <c r="CG39" i="8" s="1"/>
  <c r="CA39" i="8" s="1"/>
  <c r="AR39" i="8" s="1"/>
  <c r="C43" i="8"/>
  <c r="CG43" i="8" s="1"/>
  <c r="CA43" i="8" s="1"/>
  <c r="AR43" i="8" s="1"/>
  <c r="C47" i="8"/>
  <c r="CG47" i="8" s="1"/>
  <c r="CA47" i="8" s="1"/>
  <c r="AR47" i="8" s="1"/>
  <c r="B67" i="8"/>
  <c r="CG64" i="8"/>
  <c r="CH71" i="8"/>
  <c r="CG72" i="8"/>
  <c r="CG73" i="8"/>
  <c r="CG147" i="8"/>
  <c r="CG151" i="8"/>
  <c r="CG155" i="8"/>
  <c r="CG159" i="8"/>
  <c r="CG163" i="8"/>
  <c r="CG167" i="8"/>
  <c r="CG171" i="8"/>
  <c r="CG177" i="8"/>
  <c r="CG178" i="8"/>
  <c r="CG179" i="8"/>
  <c r="CG180" i="8"/>
  <c r="CG181" i="8"/>
  <c r="CB198" i="8"/>
  <c r="Y198" i="8" s="1"/>
  <c r="CB200" i="8"/>
  <c r="Y200" i="8" s="1"/>
  <c r="CB202" i="8"/>
  <c r="Y202" i="8" s="1"/>
  <c r="CG63" i="8"/>
  <c r="CB209" i="8"/>
  <c r="Y209" i="8" s="1"/>
  <c r="AA66" i="8" l="1"/>
  <c r="AT22" i="8"/>
  <c r="AT18" i="8"/>
  <c r="AT14" i="8"/>
  <c r="CG28" i="8"/>
  <c r="CB29" i="8" s="1"/>
  <c r="AT17" i="8"/>
  <c r="AT21" i="8"/>
  <c r="AT20" i="8"/>
  <c r="AT13" i="8"/>
  <c r="A349" i="8"/>
  <c r="AR29" i="8"/>
  <c r="AT23" i="8"/>
  <c r="AT16" i="8"/>
  <c r="B349" i="8" l="1"/>
  <c r="B308" i="7" l="1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4" i="7"/>
  <c r="B253" i="7"/>
  <c r="B252" i="7"/>
  <c r="B247" i="7"/>
  <c r="X213" i="7"/>
  <c r="W213" i="7"/>
  <c r="V213" i="7"/>
  <c r="U213" i="7"/>
  <c r="T213" i="7"/>
  <c r="S213" i="7"/>
  <c r="R213" i="7"/>
  <c r="Q213" i="7"/>
  <c r="P213" i="7"/>
  <c r="O213" i="7"/>
  <c r="N213" i="7"/>
  <c r="M213" i="7"/>
  <c r="L213" i="7"/>
  <c r="K213" i="7"/>
  <c r="J213" i="7"/>
  <c r="I213" i="7"/>
  <c r="H213" i="7"/>
  <c r="G213" i="7"/>
  <c r="F213" i="7"/>
  <c r="E213" i="7"/>
  <c r="D213" i="7"/>
  <c r="C213" i="7"/>
  <c r="CG212" i="7"/>
  <c r="B212" i="7"/>
  <c r="CB212" i="7" s="1"/>
  <c r="Y212" i="7" s="1"/>
  <c r="CG211" i="7"/>
  <c r="Y211" i="7"/>
  <c r="B211" i="7"/>
  <c r="CB211" i="7" s="1"/>
  <c r="CG210" i="7"/>
  <c r="B210" i="7"/>
  <c r="CB210" i="7" s="1"/>
  <c r="Y210" i="7" s="1"/>
  <c r="CG209" i="7"/>
  <c r="B209" i="7"/>
  <c r="B213" i="7" s="1"/>
  <c r="X204" i="7"/>
  <c r="W204" i="7"/>
  <c r="V204" i="7"/>
  <c r="U204" i="7"/>
  <c r="T204" i="7"/>
  <c r="S204" i="7"/>
  <c r="R204" i="7"/>
  <c r="Q204" i="7"/>
  <c r="P204" i="7"/>
  <c r="O204" i="7"/>
  <c r="N204" i="7"/>
  <c r="M204" i="7"/>
  <c r="L204" i="7"/>
  <c r="K204" i="7"/>
  <c r="J204" i="7"/>
  <c r="I204" i="7"/>
  <c r="H204" i="7"/>
  <c r="G204" i="7"/>
  <c r="F204" i="7"/>
  <c r="E204" i="7"/>
  <c r="D204" i="7"/>
  <c r="C204" i="7"/>
  <c r="B203" i="7"/>
  <c r="B202" i="7"/>
  <c r="B201" i="7"/>
  <c r="B200" i="7"/>
  <c r="B199" i="7"/>
  <c r="B198" i="7"/>
  <c r="B204" i="7" s="1"/>
  <c r="X193" i="7"/>
  <c r="W193" i="7"/>
  <c r="V193" i="7"/>
  <c r="U193" i="7"/>
  <c r="T193" i="7"/>
  <c r="S193" i="7"/>
  <c r="R193" i="7"/>
  <c r="Q193" i="7"/>
  <c r="P193" i="7"/>
  <c r="O193" i="7"/>
  <c r="N193" i="7"/>
  <c r="M193" i="7"/>
  <c r="L193" i="7"/>
  <c r="K193" i="7"/>
  <c r="J193" i="7"/>
  <c r="I193" i="7"/>
  <c r="H193" i="7"/>
  <c r="G193" i="7"/>
  <c r="F193" i="7"/>
  <c r="E193" i="7"/>
  <c r="D193" i="7"/>
  <c r="C193" i="7"/>
  <c r="CG192" i="7"/>
  <c r="CB192" i="7"/>
  <c r="Y192" i="7"/>
  <c r="B192" i="7"/>
  <c r="CG191" i="7"/>
  <c r="CB191" i="7"/>
  <c r="Y191" i="7"/>
  <c r="B191" i="7"/>
  <c r="CG190" i="7"/>
  <c r="CB190" i="7"/>
  <c r="Y190" i="7"/>
  <c r="B190" i="7"/>
  <c r="CG189" i="7"/>
  <c r="CB189" i="7"/>
  <c r="Y189" i="7"/>
  <c r="B189" i="7"/>
  <c r="CG188" i="7"/>
  <c r="CB188" i="7"/>
  <c r="Y188" i="7"/>
  <c r="B188" i="7"/>
  <c r="CG187" i="7"/>
  <c r="CB187" i="7"/>
  <c r="Y187" i="7"/>
  <c r="B187" i="7"/>
  <c r="CG186" i="7"/>
  <c r="CB186" i="7"/>
  <c r="Y186" i="7"/>
  <c r="B186" i="7"/>
  <c r="B193" i="7" s="1"/>
  <c r="D181" i="7"/>
  <c r="C181" i="7"/>
  <c r="B181" i="7" s="1"/>
  <c r="D180" i="7"/>
  <c r="C180" i="7"/>
  <c r="B180" i="7" s="1"/>
  <c r="D179" i="7"/>
  <c r="C179" i="7"/>
  <c r="B179" i="7" s="1"/>
  <c r="D178" i="7"/>
  <c r="D176" i="7" s="1"/>
  <c r="C178" i="7"/>
  <c r="B178" i="7" s="1"/>
  <c r="D177" i="7"/>
  <c r="C177" i="7"/>
  <c r="B177" i="7" s="1"/>
  <c r="AO176" i="7"/>
  <c r="AN176" i="7"/>
  <c r="AM176" i="7"/>
  <c r="AL176" i="7"/>
  <c r="AK176" i="7"/>
  <c r="AJ176" i="7"/>
  <c r="AI176" i="7"/>
  <c r="AH176" i="7"/>
  <c r="AG176" i="7"/>
  <c r="AF176" i="7"/>
  <c r="AE176" i="7"/>
  <c r="AD176" i="7"/>
  <c r="AC176" i="7"/>
  <c r="AB176" i="7"/>
  <c r="AA176" i="7"/>
  <c r="Z176" i="7"/>
  <c r="Y176" i="7"/>
  <c r="X176" i="7"/>
  <c r="W176" i="7"/>
  <c r="V176" i="7"/>
  <c r="U176" i="7"/>
  <c r="T176" i="7"/>
  <c r="S176" i="7"/>
  <c r="R176" i="7"/>
  <c r="Q176" i="7"/>
  <c r="P176" i="7"/>
  <c r="O176" i="7"/>
  <c r="N176" i="7"/>
  <c r="M176" i="7"/>
  <c r="L176" i="7"/>
  <c r="K176" i="7"/>
  <c r="J176" i="7"/>
  <c r="I176" i="7"/>
  <c r="H176" i="7"/>
  <c r="G176" i="7"/>
  <c r="F176" i="7"/>
  <c r="E176" i="7"/>
  <c r="D175" i="7"/>
  <c r="C175" i="7"/>
  <c r="B175" i="7" s="1"/>
  <c r="CB174" i="7"/>
  <c r="AP174" i="7" s="1"/>
  <c r="D174" i="7"/>
  <c r="C174" i="7"/>
  <c r="B174" i="7"/>
  <c r="CG174" i="7" s="1"/>
  <c r="D173" i="7"/>
  <c r="C173" i="7"/>
  <c r="B173" i="7" s="1"/>
  <c r="D172" i="7"/>
  <c r="C172" i="7"/>
  <c r="B172" i="7"/>
  <c r="CG172" i="7" s="1"/>
  <c r="D171" i="7"/>
  <c r="C171" i="7"/>
  <c r="B171" i="7" s="1"/>
  <c r="CB170" i="7"/>
  <c r="AP170" i="7" s="1"/>
  <c r="D170" i="7"/>
  <c r="C170" i="7"/>
  <c r="B170" i="7"/>
  <c r="CG170" i="7" s="1"/>
  <c r="D169" i="7"/>
  <c r="C169" i="7"/>
  <c r="B169" i="7" s="1"/>
  <c r="CB168" i="7"/>
  <c r="AP168" i="7" s="1"/>
  <c r="D168" i="7"/>
  <c r="C168" i="7"/>
  <c r="B168" i="7"/>
  <c r="CG168" i="7" s="1"/>
  <c r="D167" i="7"/>
  <c r="C167" i="7"/>
  <c r="B167" i="7" s="1"/>
  <c r="CB166" i="7"/>
  <c r="AP166" i="7" s="1"/>
  <c r="D166" i="7"/>
  <c r="C166" i="7"/>
  <c r="B166" i="7"/>
  <c r="CG166" i="7" s="1"/>
  <c r="D165" i="7"/>
  <c r="C165" i="7"/>
  <c r="B165" i="7" s="1"/>
  <c r="D164" i="7"/>
  <c r="C164" i="7"/>
  <c r="B164" i="7"/>
  <c r="CG164" i="7" s="1"/>
  <c r="D163" i="7"/>
  <c r="C163" i="7"/>
  <c r="B163" i="7" s="1"/>
  <c r="CB162" i="7"/>
  <c r="AP162" i="7" s="1"/>
  <c r="D162" i="7"/>
  <c r="C162" i="7"/>
  <c r="B162" i="7"/>
  <c r="CG162" i="7" s="1"/>
  <c r="D161" i="7"/>
  <c r="C161" i="7"/>
  <c r="B161" i="7" s="1"/>
  <c r="CB160" i="7"/>
  <c r="AP160" i="7" s="1"/>
  <c r="D160" i="7"/>
  <c r="C160" i="7"/>
  <c r="B160" i="7"/>
  <c r="CG160" i="7" s="1"/>
  <c r="D159" i="7"/>
  <c r="C159" i="7"/>
  <c r="B159" i="7" s="1"/>
  <c r="CB158" i="7"/>
  <c r="AP158" i="7" s="1"/>
  <c r="D158" i="7"/>
  <c r="C158" i="7"/>
  <c r="B158" i="7"/>
  <c r="CG158" i="7" s="1"/>
  <c r="D157" i="7"/>
  <c r="C157" i="7"/>
  <c r="B157" i="7" s="1"/>
  <c r="D156" i="7"/>
  <c r="C156" i="7"/>
  <c r="B156" i="7"/>
  <c r="CG156" i="7" s="1"/>
  <c r="D155" i="7"/>
  <c r="C155" i="7"/>
  <c r="B155" i="7" s="1"/>
  <c r="CB154" i="7"/>
  <c r="AP154" i="7" s="1"/>
  <c r="D154" i="7"/>
  <c r="C154" i="7"/>
  <c r="B154" i="7"/>
  <c r="CG154" i="7" s="1"/>
  <c r="D153" i="7"/>
  <c r="C153" i="7"/>
  <c r="B153" i="7" s="1"/>
  <c r="CB152" i="7"/>
  <c r="AP152" i="7" s="1"/>
  <c r="D152" i="7"/>
  <c r="C152" i="7"/>
  <c r="B152" i="7"/>
  <c r="CG152" i="7" s="1"/>
  <c r="D151" i="7"/>
  <c r="C151" i="7"/>
  <c r="B151" i="7" s="1"/>
  <c r="CB150" i="7"/>
  <c r="AP150" i="7" s="1"/>
  <c r="D150" i="7"/>
  <c r="C150" i="7"/>
  <c r="B150" i="7"/>
  <c r="CG150" i="7" s="1"/>
  <c r="D149" i="7"/>
  <c r="C149" i="7"/>
  <c r="B149" i="7" s="1"/>
  <c r="D148" i="7"/>
  <c r="C148" i="7"/>
  <c r="B148" i="7"/>
  <c r="CG148" i="7" s="1"/>
  <c r="D147" i="7"/>
  <c r="C147" i="7"/>
  <c r="B147" i="7" s="1"/>
  <c r="CG122" i="7"/>
  <c r="CB122" i="7"/>
  <c r="L122" i="7" s="1"/>
  <c r="B122" i="7"/>
  <c r="CG121" i="7"/>
  <c r="CB121" i="7"/>
  <c r="L121" i="7" s="1"/>
  <c r="B121" i="7"/>
  <c r="CG120" i="7"/>
  <c r="CB120" i="7"/>
  <c r="L120" i="7" s="1"/>
  <c r="B120" i="7"/>
  <c r="B116" i="7"/>
  <c r="B115" i="7"/>
  <c r="E111" i="7"/>
  <c r="D111" i="7"/>
  <c r="C111" i="7"/>
  <c r="B111" i="7"/>
  <c r="E103" i="7"/>
  <c r="D103" i="7"/>
  <c r="C103" i="7"/>
  <c r="B103" i="7"/>
  <c r="E95" i="7"/>
  <c r="D95" i="7"/>
  <c r="C95" i="7"/>
  <c r="B95" i="7"/>
  <c r="Z75" i="7"/>
  <c r="Y75" i="7"/>
  <c r="X75" i="7"/>
  <c r="W75" i="7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CG74" i="7"/>
  <c r="CC74" i="7"/>
  <c r="B74" i="7"/>
  <c r="CH74" i="7" s="1"/>
  <c r="B73" i="7"/>
  <c r="B72" i="7"/>
  <c r="CG71" i="7"/>
  <c r="CC71" i="7"/>
  <c r="AA71" i="7"/>
  <c r="B71" i="7"/>
  <c r="CD71" i="7" s="1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CH66" i="7"/>
  <c r="CD66" i="7"/>
  <c r="B66" i="7"/>
  <c r="CH65" i="7"/>
  <c r="CD65" i="7"/>
  <c r="AA65" i="7" s="1"/>
  <c r="CC65" i="7"/>
  <c r="B65" i="7"/>
  <c r="CG65" i="7" s="1"/>
  <c r="CH64" i="7"/>
  <c r="CD64" i="7"/>
  <c r="B64" i="7"/>
  <c r="CH63" i="7"/>
  <c r="CD63" i="7"/>
  <c r="AA63" i="7" s="1"/>
  <c r="CC63" i="7"/>
  <c r="B63" i="7"/>
  <c r="H59" i="7"/>
  <c r="G59" i="7"/>
  <c r="F59" i="7"/>
  <c r="E59" i="7"/>
  <c r="D59" i="7"/>
  <c r="C59" i="7"/>
  <c r="B58" i="7"/>
  <c r="B57" i="7"/>
  <c r="B56" i="7"/>
  <c r="B55" i="7"/>
  <c r="B59" i="7" s="1"/>
  <c r="B54" i="7"/>
  <c r="CG50" i="7"/>
  <c r="CA50" i="7" s="1"/>
  <c r="AR50" i="7"/>
  <c r="E50" i="7"/>
  <c r="D50" i="7"/>
  <c r="C50" i="7" s="1"/>
  <c r="E49" i="7"/>
  <c r="D49" i="7"/>
  <c r="CG48" i="7"/>
  <c r="CA48" i="7" s="1"/>
  <c r="AR48" i="7"/>
  <c r="E48" i="7"/>
  <c r="D48" i="7"/>
  <c r="C48" i="7" s="1"/>
  <c r="E47" i="7"/>
  <c r="D47" i="7"/>
  <c r="E46" i="7"/>
  <c r="D46" i="7"/>
  <c r="C46" i="7" s="1"/>
  <c r="CG46" i="7" s="1"/>
  <c r="CA46" i="7" s="1"/>
  <c r="AR46" i="7" s="1"/>
  <c r="E45" i="7"/>
  <c r="D45" i="7"/>
  <c r="CG44" i="7"/>
  <c r="CA44" i="7" s="1"/>
  <c r="AR44" i="7" s="1"/>
  <c r="E44" i="7"/>
  <c r="D44" i="7"/>
  <c r="C44" i="7" s="1"/>
  <c r="E43" i="7"/>
  <c r="D43" i="7"/>
  <c r="CG42" i="7"/>
  <c r="CA42" i="7" s="1"/>
  <c r="AR42" i="7"/>
  <c r="E42" i="7"/>
  <c r="D42" i="7"/>
  <c r="C42" i="7" s="1"/>
  <c r="E41" i="7"/>
  <c r="D41" i="7"/>
  <c r="CG40" i="7"/>
  <c r="CA40" i="7" s="1"/>
  <c r="AR40" i="7"/>
  <c r="E40" i="7"/>
  <c r="D40" i="7"/>
  <c r="C40" i="7" s="1"/>
  <c r="E39" i="7"/>
  <c r="D39" i="7"/>
  <c r="E38" i="7"/>
  <c r="D38" i="7"/>
  <c r="C38" i="7" s="1"/>
  <c r="CG38" i="7" s="1"/>
  <c r="CA38" i="7" s="1"/>
  <c r="AR38" i="7" s="1"/>
  <c r="E37" i="7"/>
  <c r="D37" i="7"/>
  <c r="CG36" i="7"/>
  <c r="CA36" i="7" s="1"/>
  <c r="AR36" i="7" s="1"/>
  <c r="E36" i="7"/>
  <c r="D36" i="7"/>
  <c r="C36" i="7" s="1"/>
  <c r="E35" i="7"/>
  <c r="D35" i="7"/>
  <c r="CG34" i="7"/>
  <c r="CA34" i="7" s="1"/>
  <c r="AR34" i="7"/>
  <c r="E34" i="7"/>
  <c r="D34" i="7"/>
  <c r="C34" i="7" s="1"/>
  <c r="E33" i="7"/>
  <c r="D33" i="7"/>
  <c r="CG32" i="7"/>
  <c r="CA32" i="7" s="1"/>
  <c r="AR32" i="7"/>
  <c r="E32" i="7"/>
  <c r="D32" i="7"/>
  <c r="C32" i="7" s="1"/>
  <c r="E31" i="7"/>
  <c r="D31" i="7"/>
  <c r="CK30" i="7"/>
  <c r="CE30" i="7" s="1"/>
  <c r="CJ30" i="7"/>
  <c r="CI30" i="7"/>
  <c r="CC30" i="7" s="1"/>
  <c r="CH30" i="7"/>
  <c r="CD30" i="7"/>
  <c r="CB30" i="7"/>
  <c r="E30" i="7"/>
  <c r="D30" i="7"/>
  <c r="C30" i="7"/>
  <c r="CG30" i="7" s="1"/>
  <c r="CA30" i="7" s="1"/>
  <c r="AR30" i="7" s="1"/>
  <c r="E29" i="7"/>
  <c r="D29" i="7"/>
  <c r="C29" i="7"/>
  <c r="CM24" i="7"/>
  <c r="CB24" i="7"/>
  <c r="D24" i="7"/>
  <c r="C24" i="7"/>
  <c r="B24" i="7" s="1"/>
  <c r="CB23" i="7"/>
  <c r="D23" i="7"/>
  <c r="C23" i="7"/>
  <c r="B23" i="7" s="1"/>
  <c r="CM23" i="7" s="1"/>
  <c r="CM22" i="7"/>
  <c r="CB22" i="7"/>
  <c r="D22" i="7"/>
  <c r="C22" i="7"/>
  <c r="B22" i="7" s="1"/>
  <c r="D21" i="7"/>
  <c r="C21" i="7"/>
  <c r="B21" i="7" s="1"/>
  <c r="CB21" i="7" s="1"/>
  <c r="CB20" i="7"/>
  <c r="D20" i="7"/>
  <c r="C20" i="7"/>
  <c r="B20" i="7" s="1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D19" i="7" s="1"/>
  <c r="E19" i="7"/>
  <c r="C19" i="7" s="1"/>
  <c r="B19" i="7" s="1"/>
  <c r="D18" i="7"/>
  <c r="C18" i="7"/>
  <c r="B18" i="7" s="1"/>
  <c r="CD17" i="7"/>
  <c r="CB17" i="7"/>
  <c r="D17" i="7"/>
  <c r="C17" i="7"/>
  <c r="B17" i="7" s="1"/>
  <c r="CM16" i="7"/>
  <c r="CB16" i="7"/>
  <c r="D16" i="7"/>
  <c r="C16" i="7"/>
  <c r="B16" i="7" s="1"/>
  <c r="D15" i="7"/>
  <c r="C15" i="7"/>
  <c r="B15" i="7"/>
  <c r="CG15" i="7" s="1"/>
  <c r="CG14" i="7"/>
  <c r="CD14" i="7"/>
  <c r="D14" i="7"/>
  <c r="C14" i="7"/>
  <c r="B14" i="7"/>
  <c r="CK13" i="7"/>
  <c r="D13" i="7"/>
  <c r="C13" i="7"/>
  <c r="B13" i="7"/>
  <c r="A5" i="7"/>
  <c r="A4" i="7"/>
  <c r="A3" i="7"/>
  <c r="A2" i="7"/>
  <c r="CL13" i="7" l="1"/>
  <c r="CC13" i="7"/>
  <c r="CA13" i="7"/>
  <c r="CA15" i="7"/>
  <c r="CK15" i="7"/>
  <c r="CG18" i="7"/>
  <c r="CA18" i="7"/>
  <c r="CL18" i="7"/>
  <c r="CC18" i="7"/>
  <c r="CD21" i="7"/>
  <c r="CD73" i="7"/>
  <c r="CG73" i="7"/>
  <c r="CB157" i="7"/>
  <c r="AP157" i="7" s="1"/>
  <c r="CG157" i="7"/>
  <c r="CM13" i="7"/>
  <c r="CB15" i="7"/>
  <c r="CM15" i="7"/>
  <c r="CG17" i="7"/>
  <c r="CA17" i="7"/>
  <c r="AT17" i="7" s="1"/>
  <c r="CL17" i="7"/>
  <c r="CC17" i="7"/>
  <c r="CK18" i="7"/>
  <c r="CG20" i="7"/>
  <c r="CA20" i="7"/>
  <c r="AT20" i="7" s="1"/>
  <c r="CL20" i="7"/>
  <c r="CC20" i="7"/>
  <c r="CD20" i="7"/>
  <c r="CK21" i="7"/>
  <c r="CG23" i="7"/>
  <c r="CD13" i="7"/>
  <c r="CL14" i="7"/>
  <c r="CC14" i="7"/>
  <c r="CA14" i="7"/>
  <c r="CK14" i="7"/>
  <c r="CD15" i="7"/>
  <c r="CG16" i="7"/>
  <c r="CA16" i="7"/>
  <c r="CL16" i="7"/>
  <c r="CC16" i="7"/>
  <c r="CD16" i="7"/>
  <c r="CK17" i="7"/>
  <c r="CM18" i="7"/>
  <c r="CK20" i="7"/>
  <c r="CM21" i="7"/>
  <c r="CH72" i="7"/>
  <c r="B75" i="7"/>
  <c r="CC72" i="7"/>
  <c r="AA72" i="7" s="1"/>
  <c r="CG72" i="7"/>
  <c r="CH73" i="7"/>
  <c r="CB153" i="7"/>
  <c r="AP153" i="7" s="1"/>
  <c r="CG153" i="7"/>
  <c r="CB161" i="7"/>
  <c r="AP161" i="7" s="1"/>
  <c r="CG161" i="7"/>
  <c r="CB169" i="7"/>
  <c r="AP169" i="7" s="1"/>
  <c r="CG169" i="7"/>
  <c r="C176" i="7"/>
  <c r="CB179" i="7"/>
  <c r="AP179" i="7" s="1"/>
  <c r="CG179" i="7"/>
  <c r="CG199" i="7"/>
  <c r="CB199" i="7"/>
  <c r="Y199" i="7" s="1"/>
  <c r="CG203" i="7"/>
  <c r="CB203" i="7"/>
  <c r="Y203" i="7" s="1"/>
  <c r="CG13" i="7"/>
  <c r="CB14" i="7"/>
  <c r="CM14" i="7"/>
  <c r="CK16" i="7"/>
  <c r="CM17" i="7"/>
  <c r="CB18" i="7"/>
  <c r="CM20" i="7"/>
  <c r="CL22" i="7"/>
  <c r="CC22" i="7"/>
  <c r="CK22" i="7"/>
  <c r="CA22" i="7"/>
  <c r="CD22" i="7"/>
  <c r="CG22" i="7"/>
  <c r="CL24" i="7"/>
  <c r="CC24" i="7"/>
  <c r="CK24" i="7"/>
  <c r="CA24" i="7"/>
  <c r="CD24" i="7"/>
  <c r="CG24" i="7"/>
  <c r="CC64" i="7"/>
  <c r="AA64" i="7" s="1"/>
  <c r="CG64" i="7"/>
  <c r="CC66" i="7"/>
  <c r="AA66" i="7" s="1"/>
  <c r="CG66" i="7"/>
  <c r="CD72" i="7"/>
  <c r="CB148" i="7"/>
  <c r="AP148" i="7" s="1"/>
  <c r="CB151" i="7"/>
  <c r="AP151" i="7" s="1"/>
  <c r="CG151" i="7"/>
  <c r="CB156" i="7"/>
  <c r="AP156" i="7" s="1"/>
  <c r="CB159" i="7"/>
  <c r="AP159" i="7" s="1"/>
  <c r="CG159" i="7"/>
  <c r="CB164" i="7"/>
  <c r="AP164" i="7" s="1"/>
  <c r="CB167" i="7"/>
  <c r="AP167" i="7" s="1"/>
  <c r="CG167" i="7"/>
  <c r="CB172" i="7"/>
  <c r="AP172" i="7" s="1"/>
  <c r="CB175" i="7"/>
  <c r="AP175" i="7" s="1"/>
  <c r="CG175" i="7"/>
  <c r="CB178" i="7"/>
  <c r="AP178" i="7" s="1"/>
  <c r="CG178" i="7"/>
  <c r="CG200" i="7"/>
  <c r="CB200" i="7"/>
  <c r="Y200" i="7" s="1"/>
  <c r="CL15" i="7"/>
  <c r="CC15" i="7"/>
  <c r="CD18" i="7"/>
  <c r="CG21" i="7"/>
  <c r="CA21" i="7"/>
  <c r="AT21" i="7" s="1"/>
  <c r="CL21" i="7"/>
  <c r="CC21" i="7"/>
  <c r="CB149" i="7"/>
  <c r="AP149" i="7" s="1"/>
  <c r="CG149" i="7"/>
  <c r="CB165" i="7"/>
  <c r="AP165" i="7" s="1"/>
  <c r="CG165" i="7"/>
  <c r="CB173" i="7"/>
  <c r="AP173" i="7" s="1"/>
  <c r="CG173" i="7"/>
  <c r="CB177" i="7"/>
  <c r="AP177" i="7" s="1"/>
  <c r="B176" i="7"/>
  <c r="CG177" i="7"/>
  <c r="CB181" i="7"/>
  <c r="AP181" i="7" s="1"/>
  <c r="CG181" i="7"/>
  <c r="CG201" i="7"/>
  <c r="CB201" i="7"/>
  <c r="Y201" i="7" s="1"/>
  <c r="CB13" i="7"/>
  <c r="CL23" i="7"/>
  <c r="CC23" i="7"/>
  <c r="CD23" i="7"/>
  <c r="CK23" i="7"/>
  <c r="CA23" i="7"/>
  <c r="CG29" i="7"/>
  <c r="CA29" i="7" s="1"/>
  <c r="CC73" i="7"/>
  <c r="AA73" i="7" s="1"/>
  <c r="CB147" i="7"/>
  <c r="AP147" i="7" s="1"/>
  <c r="CG147" i="7"/>
  <c r="CB155" i="7"/>
  <c r="AP155" i="7" s="1"/>
  <c r="CG155" i="7"/>
  <c r="CB163" i="7"/>
  <c r="AP163" i="7" s="1"/>
  <c r="CG163" i="7"/>
  <c r="CB171" i="7"/>
  <c r="AP171" i="7" s="1"/>
  <c r="CG171" i="7"/>
  <c r="CB180" i="7"/>
  <c r="AP180" i="7" s="1"/>
  <c r="CG180" i="7"/>
  <c r="CG198" i="7"/>
  <c r="CB198" i="7"/>
  <c r="Y198" i="7" s="1"/>
  <c r="CG202" i="7"/>
  <c r="CB202" i="7"/>
  <c r="Y202" i="7" s="1"/>
  <c r="C31" i="7"/>
  <c r="CG31" i="7" s="1"/>
  <c r="CA31" i="7" s="1"/>
  <c r="AR31" i="7" s="1"/>
  <c r="C35" i="7"/>
  <c r="CG35" i="7" s="1"/>
  <c r="CA35" i="7" s="1"/>
  <c r="AR35" i="7" s="1"/>
  <c r="C39" i="7"/>
  <c r="CG39" i="7" s="1"/>
  <c r="CA39" i="7" s="1"/>
  <c r="AR39" i="7" s="1"/>
  <c r="C43" i="7"/>
  <c r="CG43" i="7" s="1"/>
  <c r="CA43" i="7" s="1"/>
  <c r="AR43" i="7" s="1"/>
  <c r="C47" i="7"/>
  <c r="CG47" i="7" s="1"/>
  <c r="CA47" i="7" s="1"/>
  <c r="AR47" i="7" s="1"/>
  <c r="B67" i="7"/>
  <c r="CH71" i="7"/>
  <c r="CD74" i="7"/>
  <c r="AA74" i="7" s="1"/>
  <c r="C33" i="7"/>
  <c r="CG33" i="7" s="1"/>
  <c r="CA33" i="7" s="1"/>
  <c r="AR33" i="7" s="1"/>
  <c r="C37" i="7"/>
  <c r="CG37" i="7" s="1"/>
  <c r="CA37" i="7" s="1"/>
  <c r="AR37" i="7" s="1"/>
  <c r="C41" i="7"/>
  <c r="CG41" i="7" s="1"/>
  <c r="CA41" i="7" s="1"/>
  <c r="AR41" i="7" s="1"/>
  <c r="C45" i="7"/>
  <c r="CG45" i="7" s="1"/>
  <c r="CA45" i="7" s="1"/>
  <c r="AR45" i="7" s="1"/>
  <c r="C49" i="7"/>
  <c r="CG49" i="7" s="1"/>
  <c r="CA49" i="7" s="1"/>
  <c r="AR49" i="7" s="1"/>
  <c r="CG63" i="7"/>
  <c r="CB209" i="7"/>
  <c r="Y209" i="7" s="1"/>
  <c r="A349" i="7" l="1"/>
  <c r="CG28" i="7"/>
  <c r="CB29" i="7" s="1"/>
  <c r="AT15" i="7"/>
  <c r="AT24" i="7"/>
  <c r="B349" i="7"/>
  <c r="AT18" i="7"/>
  <c r="AT13" i="7"/>
  <c r="AR29" i="7"/>
  <c r="AT23" i="7"/>
  <c r="AT22" i="7"/>
  <c r="AT16" i="7"/>
  <c r="AT14" i="7"/>
  <c r="B308" i="6" l="1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4" i="6"/>
  <c r="B253" i="6"/>
  <c r="B252" i="6"/>
  <c r="B247" i="6"/>
  <c r="X213" i="6"/>
  <c r="W213" i="6"/>
  <c r="V213" i="6"/>
  <c r="U213" i="6"/>
  <c r="T213" i="6"/>
  <c r="S213" i="6"/>
  <c r="R213" i="6"/>
  <c r="Q213" i="6"/>
  <c r="P213" i="6"/>
  <c r="O213" i="6"/>
  <c r="N213" i="6"/>
  <c r="M213" i="6"/>
  <c r="L213" i="6"/>
  <c r="K213" i="6"/>
  <c r="J213" i="6"/>
  <c r="I213" i="6"/>
  <c r="H213" i="6"/>
  <c r="G213" i="6"/>
  <c r="F213" i="6"/>
  <c r="E213" i="6"/>
  <c r="D213" i="6"/>
  <c r="C213" i="6"/>
  <c r="CG212" i="6"/>
  <c r="B212" i="6"/>
  <c r="CB212" i="6" s="1"/>
  <c r="Y212" i="6" s="1"/>
  <c r="CG211" i="6"/>
  <c r="Y211" i="6"/>
  <c r="B211" i="6"/>
  <c r="CB211" i="6" s="1"/>
  <c r="CG210" i="6"/>
  <c r="B210" i="6"/>
  <c r="CB210" i="6" s="1"/>
  <c r="Y210" i="6" s="1"/>
  <c r="CG209" i="6"/>
  <c r="B209" i="6"/>
  <c r="B213" i="6" s="1"/>
  <c r="X204" i="6"/>
  <c r="W204" i="6"/>
  <c r="V204" i="6"/>
  <c r="U204" i="6"/>
  <c r="T204" i="6"/>
  <c r="S204" i="6"/>
  <c r="R204" i="6"/>
  <c r="Q204" i="6"/>
  <c r="P204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C204" i="6"/>
  <c r="B203" i="6"/>
  <c r="B202" i="6"/>
  <c r="B201" i="6"/>
  <c r="B200" i="6"/>
  <c r="B199" i="6"/>
  <c r="B204" i="6" s="1"/>
  <c r="B198" i="6"/>
  <c r="X193" i="6"/>
  <c r="W193" i="6"/>
  <c r="V193" i="6"/>
  <c r="U193" i="6"/>
  <c r="T193" i="6"/>
  <c r="S193" i="6"/>
  <c r="R193" i="6"/>
  <c r="Q193" i="6"/>
  <c r="P193" i="6"/>
  <c r="O193" i="6"/>
  <c r="N193" i="6"/>
  <c r="M193" i="6"/>
  <c r="L193" i="6"/>
  <c r="K193" i="6"/>
  <c r="J193" i="6"/>
  <c r="I193" i="6"/>
  <c r="H193" i="6"/>
  <c r="G193" i="6"/>
  <c r="F193" i="6"/>
  <c r="E193" i="6"/>
  <c r="D193" i="6"/>
  <c r="C193" i="6"/>
  <c r="CG192" i="6"/>
  <c r="CB192" i="6"/>
  <c r="Y192" i="6"/>
  <c r="B192" i="6"/>
  <c r="CG191" i="6"/>
  <c r="CB191" i="6"/>
  <c r="Y191" i="6"/>
  <c r="B191" i="6"/>
  <c r="CG190" i="6"/>
  <c r="CB190" i="6"/>
  <c r="Y190" i="6"/>
  <c r="B190" i="6"/>
  <c r="CG189" i="6"/>
  <c r="CB189" i="6"/>
  <c r="Y189" i="6"/>
  <c r="B189" i="6"/>
  <c r="CG188" i="6"/>
  <c r="CB188" i="6"/>
  <c r="Y188" i="6"/>
  <c r="B188" i="6"/>
  <c r="CG187" i="6"/>
  <c r="CB187" i="6"/>
  <c r="Y187" i="6"/>
  <c r="B187" i="6"/>
  <c r="CG186" i="6"/>
  <c r="CB186" i="6"/>
  <c r="Y186" i="6"/>
  <c r="B186" i="6"/>
  <c r="B193" i="6" s="1"/>
  <c r="D181" i="6"/>
  <c r="C181" i="6"/>
  <c r="B181" i="6" s="1"/>
  <c r="D180" i="6"/>
  <c r="C180" i="6"/>
  <c r="B180" i="6" s="1"/>
  <c r="D179" i="6"/>
  <c r="C179" i="6"/>
  <c r="B179" i="6" s="1"/>
  <c r="D178" i="6"/>
  <c r="D176" i="6" s="1"/>
  <c r="C178" i="6"/>
  <c r="B178" i="6" s="1"/>
  <c r="D177" i="6"/>
  <c r="C177" i="6"/>
  <c r="B177" i="6" s="1"/>
  <c r="AO176" i="6"/>
  <c r="AN176" i="6"/>
  <c r="AM176" i="6"/>
  <c r="AL176" i="6"/>
  <c r="AK176" i="6"/>
  <c r="AJ176" i="6"/>
  <c r="AI176" i="6"/>
  <c r="AH176" i="6"/>
  <c r="AG176" i="6"/>
  <c r="AF176" i="6"/>
  <c r="AE176" i="6"/>
  <c r="AD176" i="6"/>
  <c r="AC176" i="6"/>
  <c r="AB176" i="6"/>
  <c r="AA176" i="6"/>
  <c r="Z176" i="6"/>
  <c r="Y176" i="6"/>
  <c r="X176" i="6"/>
  <c r="W176" i="6"/>
  <c r="V176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G176" i="6"/>
  <c r="F176" i="6"/>
  <c r="E176" i="6"/>
  <c r="C176" i="6"/>
  <c r="D175" i="6"/>
  <c r="C175" i="6"/>
  <c r="B175" i="6" s="1"/>
  <c r="D174" i="6"/>
  <c r="C174" i="6"/>
  <c r="B174" i="6" s="1"/>
  <c r="D173" i="6"/>
  <c r="C173" i="6"/>
  <c r="B173" i="6" s="1"/>
  <c r="D172" i="6"/>
  <c r="C172" i="6"/>
  <c r="B172" i="6" s="1"/>
  <c r="D171" i="6"/>
  <c r="C171" i="6"/>
  <c r="B171" i="6" s="1"/>
  <c r="CB170" i="6"/>
  <c r="AP170" i="6" s="1"/>
  <c r="D170" i="6"/>
  <c r="C170" i="6"/>
  <c r="B170" i="6"/>
  <c r="CG170" i="6" s="1"/>
  <c r="D169" i="6"/>
  <c r="C169" i="6"/>
  <c r="B169" i="6" s="1"/>
  <c r="D168" i="6"/>
  <c r="C168" i="6"/>
  <c r="B168" i="6"/>
  <c r="CG168" i="6" s="1"/>
  <c r="D167" i="6"/>
  <c r="C167" i="6"/>
  <c r="B167" i="6" s="1"/>
  <c r="CB166" i="6"/>
  <c r="AP166" i="6" s="1"/>
  <c r="D166" i="6"/>
  <c r="C166" i="6"/>
  <c r="B166" i="6"/>
  <c r="CG166" i="6" s="1"/>
  <c r="D165" i="6"/>
  <c r="C165" i="6"/>
  <c r="B165" i="6" s="1"/>
  <c r="D164" i="6"/>
  <c r="C164" i="6"/>
  <c r="B164" i="6"/>
  <c r="CG164" i="6" s="1"/>
  <c r="D163" i="6"/>
  <c r="C163" i="6"/>
  <c r="B163" i="6" s="1"/>
  <c r="CB162" i="6"/>
  <c r="AP162" i="6" s="1"/>
  <c r="D162" i="6"/>
  <c r="C162" i="6"/>
  <c r="B162" i="6"/>
  <c r="CG162" i="6" s="1"/>
  <c r="D161" i="6"/>
  <c r="C161" i="6"/>
  <c r="B161" i="6" s="1"/>
  <c r="D160" i="6"/>
  <c r="C160" i="6"/>
  <c r="B160" i="6"/>
  <c r="CG160" i="6" s="1"/>
  <c r="D159" i="6"/>
  <c r="C159" i="6"/>
  <c r="B159" i="6" s="1"/>
  <c r="CB158" i="6"/>
  <c r="AP158" i="6" s="1"/>
  <c r="D158" i="6"/>
  <c r="C158" i="6"/>
  <c r="B158" i="6"/>
  <c r="CG158" i="6" s="1"/>
  <c r="D157" i="6"/>
  <c r="C157" i="6"/>
  <c r="B157" i="6" s="1"/>
  <c r="D156" i="6"/>
  <c r="C156" i="6"/>
  <c r="B156" i="6"/>
  <c r="CG156" i="6" s="1"/>
  <c r="D155" i="6"/>
  <c r="C155" i="6"/>
  <c r="B155" i="6" s="1"/>
  <c r="CB154" i="6"/>
  <c r="AP154" i="6" s="1"/>
  <c r="D154" i="6"/>
  <c r="C154" i="6"/>
  <c r="B154" i="6"/>
  <c r="CG154" i="6" s="1"/>
  <c r="D153" i="6"/>
  <c r="C153" i="6"/>
  <c r="B153" i="6" s="1"/>
  <c r="D152" i="6"/>
  <c r="C152" i="6"/>
  <c r="B152" i="6"/>
  <c r="CG152" i="6" s="1"/>
  <c r="D151" i="6"/>
  <c r="C151" i="6"/>
  <c r="B151" i="6" s="1"/>
  <c r="CB150" i="6"/>
  <c r="AP150" i="6" s="1"/>
  <c r="D150" i="6"/>
  <c r="C150" i="6"/>
  <c r="B150" i="6"/>
  <c r="CG150" i="6" s="1"/>
  <c r="D149" i="6"/>
  <c r="C149" i="6"/>
  <c r="B149" i="6" s="1"/>
  <c r="D148" i="6"/>
  <c r="C148" i="6"/>
  <c r="B148" i="6"/>
  <c r="CG148" i="6" s="1"/>
  <c r="D147" i="6"/>
  <c r="C147" i="6"/>
  <c r="B147" i="6" s="1"/>
  <c r="CG122" i="6"/>
  <c r="CB122" i="6"/>
  <c r="L122" i="6" s="1"/>
  <c r="B122" i="6"/>
  <c r="CG121" i="6"/>
  <c r="CB121" i="6"/>
  <c r="L121" i="6" s="1"/>
  <c r="B121" i="6"/>
  <c r="CG120" i="6"/>
  <c r="CB120" i="6"/>
  <c r="L120" i="6" s="1"/>
  <c r="B120" i="6"/>
  <c r="B116" i="6"/>
  <c r="B115" i="6"/>
  <c r="E111" i="6"/>
  <c r="D111" i="6"/>
  <c r="C111" i="6"/>
  <c r="B111" i="6"/>
  <c r="E103" i="6"/>
  <c r="D103" i="6"/>
  <c r="C103" i="6"/>
  <c r="B103" i="6"/>
  <c r="E95" i="6"/>
  <c r="D95" i="6"/>
  <c r="C95" i="6"/>
  <c r="B95" i="6"/>
  <c r="Z75" i="6"/>
  <c r="Y75" i="6"/>
  <c r="X75" i="6"/>
  <c r="W75" i="6"/>
  <c r="V75" i="6"/>
  <c r="U75" i="6"/>
  <c r="T75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C75" i="6"/>
  <c r="CG74" i="6"/>
  <c r="CC74" i="6"/>
  <c r="B74" i="6"/>
  <c r="CH74" i="6" s="1"/>
  <c r="B73" i="6"/>
  <c r="CC73" i="6" s="1"/>
  <c r="B72" i="6"/>
  <c r="CG71" i="6"/>
  <c r="CC71" i="6"/>
  <c r="AA71" i="6"/>
  <c r="B71" i="6"/>
  <c r="CD71" i="6" s="1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CH66" i="6"/>
  <c r="CD66" i="6"/>
  <c r="B66" i="6"/>
  <c r="CH65" i="6"/>
  <c r="CD65" i="6"/>
  <c r="AA65" i="6" s="1"/>
  <c r="CC65" i="6"/>
  <c r="B65" i="6"/>
  <c r="CG65" i="6" s="1"/>
  <c r="CH64" i="6"/>
  <c r="CD64" i="6"/>
  <c r="B64" i="6"/>
  <c r="CH63" i="6"/>
  <c r="CD63" i="6"/>
  <c r="AA63" i="6" s="1"/>
  <c r="CC63" i="6"/>
  <c r="B63" i="6"/>
  <c r="H59" i="6"/>
  <c r="G59" i="6"/>
  <c r="F59" i="6"/>
  <c r="E59" i="6"/>
  <c r="D59" i="6"/>
  <c r="C59" i="6"/>
  <c r="B58" i="6"/>
  <c r="B57" i="6"/>
  <c r="B56" i="6"/>
  <c r="B55" i="6"/>
  <c r="B59" i="6" s="1"/>
  <c r="B54" i="6"/>
  <c r="CG50" i="6"/>
  <c r="CA50" i="6" s="1"/>
  <c r="AR50" i="6"/>
  <c r="E50" i="6"/>
  <c r="D50" i="6"/>
  <c r="C50" i="6" s="1"/>
  <c r="E49" i="6"/>
  <c r="D49" i="6"/>
  <c r="CG48" i="6"/>
  <c r="CA48" i="6" s="1"/>
  <c r="AR48" i="6"/>
  <c r="E48" i="6"/>
  <c r="D48" i="6"/>
  <c r="C48" i="6" s="1"/>
  <c r="E47" i="6"/>
  <c r="D47" i="6"/>
  <c r="E46" i="6"/>
  <c r="D46" i="6"/>
  <c r="C46" i="6" s="1"/>
  <c r="CG46" i="6" s="1"/>
  <c r="CA46" i="6" s="1"/>
  <c r="AR46" i="6" s="1"/>
  <c r="E45" i="6"/>
  <c r="D45" i="6"/>
  <c r="CG44" i="6"/>
  <c r="CA44" i="6" s="1"/>
  <c r="AR44" i="6" s="1"/>
  <c r="E44" i="6"/>
  <c r="D44" i="6"/>
  <c r="C44" i="6" s="1"/>
  <c r="E43" i="6"/>
  <c r="D43" i="6"/>
  <c r="CG42" i="6"/>
  <c r="CA42" i="6" s="1"/>
  <c r="AR42" i="6"/>
  <c r="E42" i="6"/>
  <c r="D42" i="6"/>
  <c r="C42" i="6" s="1"/>
  <c r="E41" i="6"/>
  <c r="D41" i="6"/>
  <c r="CG40" i="6"/>
  <c r="CA40" i="6" s="1"/>
  <c r="AR40" i="6"/>
  <c r="E40" i="6"/>
  <c r="D40" i="6"/>
  <c r="C40" i="6" s="1"/>
  <c r="E39" i="6"/>
  <c r="D39" i="6"/>
  <c r="E38" i="6"/>
  <c r="D38" i="6"/>
  <c r="C38" i="6" s="1"/>
  <c r="CG38" i="6" s="1"/>
  <c r="CA38" i="6" s="1"/>
  <c r="AR38" i="6" s="1"/>
  <c r="E37" i="6"/>
  <c r="D37" i="6"/>
  <c r="CG36" i="6"/>
  <c r="CA36" i="6" s="1"/>
  <c r="AR36" i="6" s="1"/>
  <c r="E36" i="6"/>
  <c r="D36" i="6"/>
  <c r="C36" i="6" s="1"/>
  <c r="E35" i="6"/>
  <c r="D35" i="6"/>
  <c r="CG34" i="6"/>
  <c r="CA34" i="6" s="1"/>
  <c r="AR34" i="6"/>
  <c r="E34" i="6"/>
  <c r="D34" i="6"/>
  <c r="C34" i="6" s="1"/>
  <c r="E33" i="6"/>
  <c r="D33" i="6"/>
  <c r="CG32" i="6"/>
  <c r="CA32" i="6" s="1"/>
  <c r="AR32" i="6"/>
  <c r="E32" i="6"/>
  <c r="D32" i="6"/>
  <c r="C32" i="6" s="1"/>
  <c r="E31" i="6"/>
  <c r="D31" i="6"/>
  <c r="CK30" i="6"/>
  <c r="CE30" i="6" s="1"/>
  <c r="CJ30" i="6"/>
  <c r="CI30" i="6"/>
  <c r="CC30" i="6" s="1"/>
  <c r="CH30" i="6"/>
  <c r="CD30" i="6"/>
  <c r="CB30" i="6"/>
  <c r="E30" i="6"/>
  <c r="D30" i="6"/>
  <c r="C30" i="6"/>
  <c r="CG30" i="6" s="1"/>
  <c r="CA30" i="6" s="1"/>
  <c r="AR30" i="6" s="1"/>
  <c r="E29" i="6"/>
  <c r="D29" i="6"/>
  <c r="C29" i="6"/>
  <c r="CM24" i="6"/>
  <c r="CB24" i="6"/>
  <c r="D24" i="6"/>
  <c r="C24" i="6"/>
  <c r="B24" i="6" s="1"/>
  <c r="CB23" i="6"/>
  <c r="D23" i="6"/>
  <c r="C23" i="6"/>
  <c r="B23" i="6" s="1"/>
  <c r="CM22" i="6"/>
  <c r="CB22" i="6"/>
  <c r="D22" i="6"/>
  <c r="C22" i="6"/>
  <c r="B22" i="6" s="1"/>
  <c r="D21" i="6"/>
  <c r="C21" i="6"/>
  <c r="B21" i="6" s="1"/>
  <c r="CK21" i="6" s="1"/>
  <c r="CB20" i="6"/>
  <c r="D20" i="6"/>
  <c r="C20" i="6"/>
  <c r="B20" i="6" s="1"/>
  <c r="AS19" i="6"/>
  <c r="AR19" i="6"/>
  <c r="AQ19" i="6"/>
  <c r="AP19" i="6"/>
  <c r="AO19" i="6"/>
  <c r="AN19" i="6"/>
  <c r="AM19" i="6"/>
  <c r="AL19" i="6"/>
  <c r="AK19" i="6"/>
  <c r="AJ19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D19" i="6" s="1"/>
  <c r="E19" i="6"/>
  <c r="C19" i="6" s="1"/>
  <c r="B19" i="6" s="1"/>
  <c r="D18" i="6"/>
  <c r="C18" i="6"/>
  <c r="B18" i="6" s="1"/>
  <c r="CK18" i="6" s="1"/>
  <c r="CB17" i="6"/>
  <c r="D17" i="6"/>
  <c r="C17" i="6"/>
  <c r="B17" i="6" s="1"/>
  <c r="CM16" i="6"/>
  <c r="CB16" i="6"/>
  <c r="D16" i="6"/>
  <c r="C16" i="6"/>
  <c r="B16" i="6" s="1"/>
  <c r="CM15" i="6"/>
  <c r="CK15" i="6"/>
  <c r="CB15" i="6"/>
  <c r="D15" i="6"/>
  <c r="C15" i="6"/>
  <c r="B15" i="6" s="1"/>
  <c r="CG14" i="6"/>
  <c r="D14" i="6"/>
  <c r="C14" i="6"/>
  <c r="B14" i="6"/>
  <c r="D13" i="6"/>
  <c r="C13" i="6"/>
  <c r="B13" i="6" s="1"/>
  <c r="A5" i="6"/>
  <c r="A4" i="6"/>
  <c r="A3" i="6"/>
  <c r="A2" i="6"/>
  <c r="AA73" i="6" l="1"/>
  <c r="CL13" i="6"/>
  <c r="CC13" i="6"/>
  <c r="CK13" i="6"/>
  <c r="CA13" i="6"/>
  <c r="CG13" i="6"/>
  <c r="CM13" i="6"/>
  <c r="CD13" i="6"/>
  <c r="CB13" i="6"/>
  <c r="CD18" i="6"/>
  <c r="CB149" i="6"/>
  <c r="AP149" i="6" s="1"/>
  <c r="CG149" i="6"/>
  <c r="CB165" i="6"/>
  <c r="AP165" i="6" s="1"/>
  <c r="CG165" i="6"/>
  <c r="CB172" i="6"/>
  <c r="AP172" i="6" s="1"/>
  <c r="CG172" i="6"/>
  <c r="CG203" i="6"/>
  <c r="CB203" i="6"/>
  <c r="Y203" i="6" s="1"/>
  <c r="CB147" i="6"/>
  <c r="AP147" i="6" s="1"/>
  <c r="CG147" i="6"/>
  <c r="CB152" i="6"/>
  <c r="AP152" i="6" s="1"/>
  <c r="CB155" i="6"/>
  <c r="AP155" i="6" s="1"/>
  <c r="CG155" i="6"/>
  <c r="CB160" i="6"/>
  <c r="AP160" i="6" s="1"/>
  <c r="CB163" i="6"/>
  <c r="AP163" i="6" s="1"/>
  <c r="CG163" i="6"/>
  <c r="CB168" i="6"/>
  <c r="AP168" i="6" s="1"/>
  <c r="CB171" i="6"/>
  <c r="AP171" i="6" s="1"/>
  <c r="CG171" i="6"/>
  <c r="CB175" i="6"/>
  <c r="AP175" i="6" s="1"/>
  <c r="CG175" i="6"/>
  <c r="CB178" i="6"/>
  <c r="AP178" i="6" s="1"/>
  <c r="CG178" i="6"/>
  <c r="CG200" i="6"/>
  <c r="CB200" i="6"/>
  <c r="Y200" i="6" s="1"/>
  <c r="CG18" i="6"/>
  <c r="CA18" i="6"/>
  <c r="CL18" i="6"/>
  <c r="CC18" i="6"/>
  <c r="CG21" i="6"/>
  <c r="CA21" i="6"/>
  <c r="CL21" i="6"/>
  <c r="CC21" i="6"/>
  <c r="CD21" i="6"/>
  <c r="CD73" i="6"/>
  <c r="CG73" i="6"/>
  <c r="CB157" i="6"/>
  <c r="AP157" i="6" s="1"/>
  <c r="CG157" i="6"/>
  <c r="CB179" i="6"/>
  <c r="AP179" i="6" s="1"/>
  <c r="CG179" i="6"/>
  <c r="CG199" i="6"/>
  <c r="CB199" i="6"/>
  <c r="Y199" i="6" s="1"/>
  <c r="CL14" i="6"/>
  <c r="CC14" i="6"/>
  <c r="CA14" i="6"/>
  <c r="CK14" i="6"/>
  <c r="CG17" i="6"/>
  <c r="CA17" i="6"/>
  <c r="AT17" i="6" s="1"/>
  <c r="CL17" i="6"/>
  <c r="CC17" i="6"/>
  <c r="CD17" i="6"/>
  <c r="CG20" i="6"/>
  <c r="CA20" i="6"/>
  <c r="AT20" i="6" s="1"/>
  <c r="CL20" i="6"/>
  <c r="CC20" i="6"/>
  <c r="CD20" i="6"/>
  <c r="CL23" i="6"/>
  <c r="CC23" i="6"/>
  <c r="CD23" i="6"/>
  <c r="CK23" i="6"/>
  <c r="CA23" i="6"/>
  <c r="AT23" i="6" s="1"/>
  <c r="CG23" i="6"/>
  <c r="CG29" i="6"/>
  <c r="CA29" i="6" s="1"/>
  <c r="CB14" i="6"/>
  <c r="CM14" i="6"/>
  <c r="CG16" i="6"/>
  <c r="CA16" i="6"/>
  <c r="AT16" i="6" s="1"/>
  <c r="CL16" i="6"/>
  <c r="CC16" i="6"/>
  <c r="CD16" i="6"/>
  <c r="CK17" i="6"/>
  <c r="CM18" i="6"/>
  <c r="CK20" i="6"/>
  <c r="CM21" i="6"/>
  <c r="CM23" i="6"/>
  <c r="CH72" i="6"/>
  <c r="B75" i="6"/>
  <c r="CC72" i="6"/>
  <c r="CG72" i="6"/>
  <c r="CH73" i="6"/>
  <c r="CB153" i="6"/>
  <c r="AP153" i="6" s="1"/>
  <c r="CG153" i="6"/>
  <c r="CB161" i="6"/>
  <c r="AP161" i="6" s="1"/>
  <c r="CG161" i="6"/>
  <c r="CB169" i="6"/>
  <c r="AP169" i="6" s="1"/>
  <c r="CG169" i="6"/>
  <c r="CB174" i="6"/>
  <c r="AP174" i="6" s="1"/>
  <c r="CG174" i="6"/>
  <c r="CB177" i="6"/>
  <c r="AP177" i="6" s="1"/>
  <c r="B176" i="6"/>
  <c r="CG177" i="6"/>
  <c r="CB181" i="6"/>
  <c r="AP181" i="6" s="1"/>
  <c r="CG181" i="6"/>
  <c r="CG201" i="6"/>
  <c r="CB201" i="6"/>
  <c r="Y201" i="6" s="1"/>
  <c r="CD14" i="6"/>
  <c r="CG15" i="6"/>
  <c r="CA15" i="6"/>
  <c r="CL15" i="6"/>
  <c r="CC15" i="6"/>
  <c r="CD15" i="6"/>
  <c r="CK16" i="6"/>
  <c r="CM17" i="6"/>
  <c r="CB18" i="6"/>
  <c r="CM20" i="6"/>
  <c r="CB21" i="6"/>
  <c r="CL22" i="6"/>
  <c r="CC22" i="6"/>
  <c r="CK22" i="6"/>
  <c r="CA22" i="6"/>
  <c r="CD22" i="6"/>
  <c r="CG22" i="6"/>
  <c r="CL24" i="6"/>
  <c r="CC24" i="6"/>
  <c r="CK24" i="6"/>
  <c r="CA24" i="6"/>
  <c r="AT24" i="6" s="1"/>
  <c r="CD24" i="6"/>
  <c r="CG24" i="6"/>
  <c r="CC64" i="6"/>
  <c r="AA64" i="6" s="1"/>
  <c r="CG64" i="6"/>
  <c r="CC66" i="6"/>
  <c r="AA66" i="6" s="1"/>
  <c r="CG66" i="6"/>
  <c r="CD72" i="6"/>
  <c r="CB148" i="6"/>
  <c r="AP148" i="6" s="1"/>
  <c r="CB151" i="6"/>
  <c r="AP151" i="6" s="1"/>
  <c r="CG151" i="6"/>
  <c r="CB156" i="6"/>
  <c r="AP156" i="6" s="1"/>
  <c r="CB159" i="6"/>
  <c r="AP159" i="6" s="1"/>
  <c r="CG159" i="6"/>
  <c r="CB164" i="6"/>
  <c r="AP164" i="6" s="1"/>
  <c r="CB167" i="6"/>
  <c r="AP167" i="6" s="1"/>
  <c r="CG167" i="6"/>
  <c r="CB173" i="6"/>
  <c r="AP173" i="6" s="1"/>
  <c r="CG173" i="6"/>
  <c r="CB180" i="6"/>
  <c r="AP180" i="6" s="1"/>
  <c r="CG180" i="6"/>
  <c r="CG198" i="6"/>
  <c r="CB198" i="6"/>
  <c r="Y198" i="6" s="1"/>
  <c r="CG202" i="6"/>
  <c r="CB202" i="6"/>
  <c r="Y202" i="6" s="1"/>
  <c r="C31" i="6"/>
  <c r="CG31" i="6" s="1"/>
  <c r="CA31" i="6" s="1"/>
  <c r="AR31" i="6" s="1"/>
  <c r="C35" i="6"/>
  <c r="CG35" i="6" s="1"/>
  <c r="CA35" i="6" s="1"/>
  <c r="AR35" i="6" s="1"/>
  <c r="C39" i="6"/>
  <c r="CG39" i="6" s="1"/>
  <c r="CA39" i="6" s="1"/>
  <c r="AR39" i="6" s="1"/>
  <c r="C43" i="6"/>
  <c r="CG43" i="6" s="1"/>
  <c r="CA43" i="6" s="1"/>
  <c r="AR43" i="6" s="1"/>
  <c r="C47" i="6"/>
  <c r="CG47" i="6" s="1"/>
  <c r="CA47" i="6" s="1"/>
  <c r="AR47" i="6" s="1"/>
  <c r="B67" i="6"/>
  <c r="CH71" i="6"/>
  <c r="CD74" i="6"/>
  <c r="AA74" i="6" s="1"/>
  <c r="C33" i="6"/>
  <c r="CG33" i="6" s="1"/>
  <c r="CA33" i="6" s="1"/>
  <c r="AR33" i="6" s="1"/>
  <c r="C37" i="6"/>
  <c r="CG37" i="6" s="1"/>
  <c r="CA37" i="6" s="1"/>
  <c r="AR37" i="6" s="1"/>
  <c r="C41" i="6"/>
  <c r="CG41" i="6" s="1"/>
  <c r="CA41" i="6" s="1"/>
  <c r="AR41" i="6" s="1"/>
  <c r="C45" i="6"/>
  <c r="CG45" i="6" s="1"/>
  <c r="CA45" i="6" s="1"/>
  <c r="AR45" i="6" s="1"/>
  <c r="C49" i="6"/>
  <c r="CG49" i="6" s="1"/>
  <c r="CA49" i="6" s="1"/>
  <c r="AR49" i="6" s="1"/>
  <c r="CG63" i="6"/>
  <c r="CB209" i="6"/>
  <c r="Y209" i="6" s="1"/>
  <c r="AT22" i="6" l="1"/>
  <c r="AA72" i="6"/>
  <c r="B349" i="6"/>
  <c r="AT14" i="6"/>
  <c r="CG28" i="6"/>
  <c r="CB29" i="6" s="1"/>
  <c r="AR29" i="6" s="1"/>
  <c r="AT15" i="6"/>
  <c r="AT21" i="6"/>
  <c r="AT18" i="6"/>
  <c r="AT13" i="6"/>
  <c r="A349" i="6"/>
  <c r="B308" i="5" l="1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4" i="5"/>
  <c r="B253" i="5"/>
  <c r="B252" i="5"/>
  <c r="B247" i="5"/>
  <c r="X213" i="5"/>
  <c r="W213" i="5"/>
  <c r="V213" i="5"/>
  <c r="U213" i="5"/>
  <c r="T213" i="5"/>
  <c r="S213" i="5"/>
  <c r="R213" i="5"/>
  <c r="Q213" i="5"/>
  <c r="P213" i="5"/>
  <c r="O213" i="5"/>
  <c r="N213" i="5"/>
  <c r="M213" i="5"/>
  <c r="L213" i="5"/>
  <c r="K213" i="5"/>
  <c r="J213" i="5"/>
  <c r="I213" i="5"/>
  <c r="H213" i="5"/>
  <c r="G213" i="5"/>
  <c r="F213" i="5"/>
  <c r="E213" i="5"/>
  <c r="D213" i="5"/>
  <c r="C213" i="5"/>
  <c r="CG212" i="5"/>
  <c r="B212" i="5"/>
  <c r="CB212" i="5" s="1"/>
  <c r="Y212" i="5" s="1"/>
  <c r="CG211" i="5"/>
  <c r="Y211" i="5"/>
  <c r="B211" i="5"/>
  <c r="CB211" i="5" s="1"/>
  <c r="CG210" i="5"/>
  <c r="B210" i="5"/>
  <c r="CB210" i="5" s="1"/>
  <c r="Y210" i="5" s="1"/>
  <c r="CG209" i="5"/>
  <c r="B209" i="5"/>
  <c r="B213" i="5" s="1"/>
  <c r="X204" i="5"/>
  <c r="W204" i="5"/>
  <c r="V204" i="5"/>
  <c r="U204" i="5"/>
  <c r="T204" i="5"/>
  <c r="S204" i="5"/>
  <c r="R204" i="5"/>
  <c r="Q204" i="5"/>
  <c r="P204" i="5"/>
  <c r="O204" i="5"/>
  <c r="N204" i="5"/>
  <c r="M204" i="5"/>
  <c r="L204" i="5"/>
  <c r="K204" i="5"/>
  <c r="J204" i="5"/>
  <c r="I204" i="5"/>
  <c r="H204" i="5"/>
  <c r="G204" i="5"/>
  <c r="F204" i="5"/>
  <c r="E204" i="5"/>
  <c r="D204" i="5"/>
  <c r="C204" i="5"/>
  <c r="B203" i="5"/>
  <c r="CG203" i="5" s="1"/>
  <c r="B202" i="5"/>
  <c r="CG202" i="5" s="1"/>
  <c r="B201" i="5"/>
  <c r="CG201" i="5" s="1"/>
  <c r="B200" i="5"/>
  <c r="CG200" i="5" s="1"/>
  <c r="B199" i="5"/>
  <c r="CG199" i="5" s="1"/>
  <c r="B198" i="5"/>
  <c r="CG198" i="5" s="1"/>
  <c r="X193" i="5"/>
  <c r="W193" i="5"/>
  <c r="V193" i="5"/>
  <c r="U193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E193" i="5"/>
  <c r="D193" i="5"/>
  <c r="C193" i="5"/>
  <c r="CG192" i="5"/>
  <c r="CB192" i="5"/>
  <c r="Y192" i="5"/>
  <c r="B192" i="5"/>
  <c r="CG191" i="5"/>
  <c r="CB191" i="5"/>
  <c r="Y191" i="5"/>
  <c r="B191" i="5"/>
  <c r="CG190" i="5"/>
  <c r="CB190" i="5"/>
  <c r="Y190" i="5"/>
  <c r="B190" i="5"/>
  <c r="CG189" i="5"/>
  <c r="CB189" i="5"/>
  <c r="Y189" i="5"/>
  <c r="B189" i="5"/>
  <c r="CG188" i="5"/>
  <c r="CB188" i="5"/>
  <c r="Y188" i="5"/>
  <c r="B188" i="5"/>
  <c r="CG187" i="5"/>
  <c r="CB187" i="5"/>
  <c r="Y187" i="5"/>
  <c r="B187" i="5"/>
  <c r="CG186" i="5"/>
  <c r="CB186" i="5"/>
  <c r="Y186" i="5"/>
  <c r="B186" i="5"/>
  <c r="B193" i="5" s="1"/>
  <c r="AP181" i="5"/>
  <c r="D181" i="5"/>
  <c r="C181" i="5"/>
  <c r="B181" i="5" s="1"/>
  <c r="CB181" i="5" s="1"/>
  <c r="AP180" i="5"/>
  <c r="D180" i="5"/>
  <c r="C180" i="5"/>
  <c r="B180" i="5" s="1"/>
  <c r="CB180" i="5" s="1"/>
  <c r="AP179" i="5"/>
  <c r="D179" i="5"/>
  <c r="C179" i="5"/>
  <c r="B179" i="5" s="1"/>
  <c r="CB179" i="5" s="1"/>
  <c r="AP178" i="5"/>
  <c r="D178" i="5"/>
  <c r="D176" i="5" s="1"/>
  <c r="C178" i="5"/>
  <c r="B178" i="5" s="1"/>
  <c r="CB178" i="5" s="1"/>
  <c r="D177" i="5"/>
  <c r="C177" i="5"/>
  <c r="B177" i="5" s="1"/>
  <c r="AO176" i="5"/>
  <c r="AN176" i="5"/>
  <c r="AM176" i="5"/>
  <c r="AL176" i="5"/>
  <c r="AK176" i="5"/>
  <c r="AJ176" i="5"/>
  <c r="AI176" i="5"/>
  <c r="AH176" i="5"/>
  <c r="AG176" i="5"/>
  <c r="AF176" i="5"/>
  <c r="AE176" i="5"/>
  <c r="AD176" i="5"/>
  <c r="AC176" i="5"/>
  <c r="AB176" i="5"/>
  <c r="AA176" i="5"/>
  <c r="Z176" i="5"/>
  <c r="Y176" i="5"/>
  <c r="X176" i="5"/>
  <c r="W176" i="5"/>
  <c r="V176" i="5"/>
  <c r="U176" i="5"/>
  <c r="T176" i="5"/>
  <c r="S176" i="5"/>
  <c r="R176" i="5"/>
  <c r="Q176" i="5"/>
  <c r="P176" i="5"/>
  <c r="O176" i="5"/>
  <c r="N176" i="5"/>
  <c r="M176" i="5"/>
  <c r="L176" i="5"/>
  <c r="K176" i="5"/>
  <c r="J176" i="5"/>
  <c r="I176" i="5"/>
  <c r="H176" i="5"/>
  <c r="G176" i="5"/>
  <c r="F176" i="5"/>
  <c r="E176" i="5"/>
  <c r="C176" i="5"/>
  <c r="D175" i="5"/>
  <c r="C175" i="5"/>
  <c r="B175" i="5" s="1"/>
  <c r="CB175" i="5" s="1"/>
  <c r="AP175" i="5" s="1"/>
  <c r="D174" i="5"/>
  <c r="C174" i="5"/>
  <c r="B174" i="5" s="1"/>
  <c r="CB174" i="5" s="1"/>
  <c r="AP174" i="5" s="1"/>
  <c r="D173" i="5"/>
  <c r="C173" i="5"/>
  <c r="B173" i="5" s="1"/>
  <c r="CB173" i="5" s="1"/>
  <c r="AP173" i="5" s="1"/>
  <c r="D172" i="5"/>
  <c r="C172" i="5"/>
  <c r="B172" i="5" s="1"/>
  <c r="CB172" i="5" s="1"/>
  <c r="AP172" i="5" s="1"/>
  <c r="D171" i="5"/>
  <c r="C171" i="5"/>
  <c r="B171" i="5" s="1"/>
  <c r="CB171" i="5" s="1"/>
  <c r="AP171" i="5" s="1"/>
  <c r="D170" i="5"/>
  <c r="C170" i="5"/>
  <c r="B170" i="5" s="1"/>
  <c r="CB170" i="5" s="1"/>
  <c r="AP170" i="5" s="1"/>
  <c r="D169" i="5"/>
  <c r="C169" i="5"/>
  <c r="B169" i="5" s="1"/>
  <c r="CB169" i="5" s="1"/>
  <c r="AP169" i="5" s="1"/>
  <c r="D168" i="5"/>
  <c r="C168" i="5"/>
  <c r="B168" i="5" s="1"/>
  <c r="CB168" i="5" s="1"/>
  <c r="AP168" i="5" s="1"/>
  <c r="D167" i="5"/>
  <c r="C167" i="5"/>
  <c r="B167" i="5" s="1"/>
  <c r="CB167" i="5" s="1"/>
  <c r="AP167" i="5" s="1"/>
  <c r="D166" i="5"/>
  <c r="C166" i="5"/>
  <c r="B166" i="5" s="1"/>
  <c r="CB166" i="5" s="1"/>
  <c r="AP166" i="5" s="1"/>
  <c r="D165" i="5"/>
  <c r="C165" i="5"/>
  <c r="B165" i="5" s="1"/>
  <c r="CB165" i="5" s="1"/>
  <c r="AP165" i="5" s="1"/>
  <c r="D164" i="5"/>
  <c r="C164" i="5"/>
  <c r="B164" i="5" s="1"/>
  <c r="CB164" i="5" s="1"/>
  <c r="AP164" i="5" s="1"/>
  <c r="D163" i="5"/>
  <c r="C163" i="5"/>
  <c r="B163" i="5" s="1"/>
  <c r="CB163" i="5" s="1"/>
  <c r="AP163" i="5" s="1"/>
  <c r="D162" i="5"/>
  <c r="C162" i="5"/>
  <c r="B162" i="5" s="1"/>
  <c r="D161" i="5"/>
  <c r="C161" i="5"/>
  <c r="D160" i="5"/>
  <c r="C160" i="5"/>
  <c r="B160" i="5" s="1"/>
  <c r="D159" i="5"/>
  <c r="C159" i="5"/>
  <c r="D158" i="5"/>
  <c r="C158" i="5"/>
  <c r="B158" i="5" s="1"/>
  <c r="D157" i="5"/>
  <c r="C157" i="5"/>
  <c r="D156" i="5"/>
  <c r="C156" i="5"/>
  <c r="B156" i="5" s="1"/>
  <c r="D155" i="5"/>
  <c r="C155" i="5"/>
  <c r="D154" i="5"/>
  <c r="C154" i="5"/>
  <c r="B154" i="5" s="1"/>
  <c r="CB154" i="5" s="1"/>
  <c r="AP154" i="5" s="1"/>
  <c r="D153" i="5"/>
  <c r="C153" i="5"/>
  <c r="D152" i="5"/>
  <c r="C152" i="5"/>
  <c r="B152" i="5" s="1"/>
  <c r="D151" i="5"/>
  <c r="C151" i="5"/>
  <c r="D150" i="5"/>
  <c r="C150" i="5"/>
  <c r="B150" i="5" s="1"/>
  <c r="CB150" i="5" s="1"/>
  <c r="AP150" i="5" s="1"/>
  <c r="D149" i="5"/>
  <c r="C149" i="5"/>
  <c r="D148" i="5"/>
  <c r="C148" i="5"/>
  <c r="B148" i="5" s="1"/>
  <c r="D147" i="5"/>
  <c r="C147" i="5"/>
  <c r="CG122" i="5"/>
  <c r="CB122" i="5"/>
  <c r="L122" i="5"/>
  <c r="B122" i="5"/>
  <c r="CG121" i="5"/>
  <c r="CB121" i="5"/>
  <c r="L121" i="5"/>
  <c r="B121" i="5"/>
  <c r="CG120" i="5"/>
  <c r="CB120" i="5"/>
  <c r="L120" i="5"/>
  <c r="B120" i="5"/>
  <c r="B116" i="5"/>
  <c r="B115" i="5"/>
  <c r="E111" i="5"/>
  <c r="D111" i="5"/>
  <c r="C111" i="5"/>
  <c r="B111" i="5"/>
  <c r="E103" i="5"/>
  <c r="D103" i="5"/>
  <c r="C103" i="5"/>
  <c r="B103" i="5"/>
  <c r="E95" i="5"/>
  <c r="D95" i="5"/>
  <c r="C95" i="5"/>
  <c r="B9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CD74" i="5"/>
  <c r="B74" i="5"/>
  <c r="CH74" i="5" s="1"/>
  <c r="CG73" i="5"/>
  <c r="B73" i="5"/>
  <c r="CD73" i="5" s="1"/>
  <c r="CG72" i="5"/>
  <c r="CC72" i="5"/>
  <c r="B72" i="5"/>
  <c r="CH72" i="5" s="1"/>
  <c r="B71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CG66" i="5"/>
  <c r="CD66" i="5"/>
  <c r="AA66" i="5"/>
  <c r="B66" i="5"/>
  <c r="CC66" i="5" s="1"/>
  <c r="CH65" i="5"/>
  <c r="CD65" i="5"/>
  <c r="CC65" i="5"/>
  <c r="AA65" i="5" s="1"/>
  <c r="B65" i="5"/>
  <c r="CG65" i="5" s="1"/>
  <c r="CG64" i="5"/>
  <c r="B64" i="5"/>
  <c r="CC64" i="5" s="1"/>
  <c r="CH63" i="5"/>
  <c r="CD63" i="5"/>
  <c r="CC63" i="5"/>
  <c r="AA63" i="5" s="1"/>
  <c r="B63" i="5"/>
  <c r="B67" i="5" s="1"/>
  <c r="H59" i="5"/>
  <c r="G59" i="5"/>
  <c r="F59" i="5"/>
  <c r="E59" i="5"/>
  <c r="D59" i="5"/>
  <c r="C59" i="5"/>
  <c r="B58" i="5"/>
  <c r="B57" i="5"/>
  <c r="B56" i="5"/>
  <c r="B55" i="5"/>
  <c r="B59" i="5" s="1"/>
  <c r="B54" i="5"/>
  <c r="E50" i="5"/>
  <c r="D50" i="5"/>
  <c r="C50" i="5"/>
  <c r="CG50" i="5" s="1"/>
  <c r="CA50" i="5" s="1"/>
  <c r="AR50" i="5" s="1"/>
  <c r="AR49" i="5"/>
  <c r="E49" i="5"/>
  <c r="D49" i="5"/>
  <c r="C49" i="5" s="1"/>
  <c r="CG49" i="5" s="1"/>
  <c r="CA49" i="5" s="1"/>
  <c r="CA48" i="5"/>
  <c r="AR48" i="5" s="1"/>
  <c r="E48" i="5"/>
  <c r="D48" i="5"/>
  <c r="C48" i="5"/>
  <c r="CG48" i="5" s="1"/>
  <c r="E47" i="5"/>
  <c r="D47" i="5"/>
  <c r="C47" i="5" s="1"/>
  <c r="CG47" i="5" s="1"/>
  <c r="CA47" i="5" s="1"/>
  <c r="AR47" i="5" s="1"/>
  <c r="E46" i="5"/>
  <c r="D46" i="5"/>
  <c r="C46" i="5"/>
  <c r="CG46" i="5" s="1"/>
  <c r="CA46" i="5" s="1"/>
  <c r="AR46" i="5" s="1"/>
  <c r="AR45" i="5"/>
  <c r="E45" i="5"/>
  <c r="D45" i="5"/>
  <c r="C45" i="5" s="1"/>
  <c r="CG45" i="5" s="1"/>
  <c r="CA45" i="5" s="1"/>
  <c r="CA44" i="5"/>
  <c r="AR44" i="5" s="1"/>
  <c r="E44" i="5"/>
  <c r="D44" i="5"/>
  <c r="C44" i="5"/>
  <c r="CG44" i="5" s="1"/>
  <c r="E43" i="5"/>
  <c r="D43" i="5"/>
  <c r="C43" i="5" s="1"/>
  <c r="CG43" i="5" s="1"/>
  <c r="CA43" i="5" s="1"/>
  <c r="AR43" i="5" s="1"/>
  <c r="E42" i="5"/>
  <c r="D42" i="5"/>
  <c r="C42" i="5"/>
  <c r="CG42" i="5" s="1"/>
  <c r="CA42" i="5" s="1"/>
  <c r="AR42" i="5" s="1"/>
  <c r="AR41" i="5"/>
  <c r="E41" i="5"/>
  <c r="D41" i="5"/>
  <c r="C41" i="5" s="1"/>
  <c r="CG41" i="5" s="1"/>
  <c r="CA41" i="5" s="1"/>
  <c r="CA40" i="5"/>
  <c r="AR40" i="5" s="1"/>
  <c r="E40" i="5"/>
  <c r="D40" i="5"/>
  <c r="C40" i="5"/>
  <c r="CG40" i="5" s="1"/>
  <c r="E39" i="5"/>
  <c r="D39" i="5"/>
  <c r="C39" i="5" s="1"/>
  <c r="CG39" i="5" s="1"/>
  <c r="CA39" i="5" s="1"/>
  <c r="AR39" i="5" s="1"/>
  <c r="E38" i="5"/>
  <c r="D38" i="5"/>
  <c r="C38" i="5"/>
  <c r="CG38" i="5" s="1"/>
  <c r="CA38" i="5" s="1"/>
  <c r="AR38" i="5" s="1"/>
  <c r="AR37" i="5"/>
  <c r="E37" i="5"/>
  <c r="D37" i="5"/>
  <c r="C37" i="5" s="1"/>
  <c r="CG37" i="5" s="1"/>
  <c r="CA37" i="5" s="1"/>
  <c r="CA36" i="5"/>
  <c r="AR36" i="5" s="1"/>
  <c r="E36" i="5"/>
  <c r="D36" i="5"/>
  <c r="C36" i="5"/>
  <c r="CG36" i="5" s="1"/>
  <c r="E35" i="5"/>
  <c r="D35" i="5"/>
  <c r="C35" i="5" s="1"/>
  <c r="CG35" i="5" s="1"/>
  <c r="CA35" i="5" s="1"/>
  <c r="AR35" i="5" s="1"/>
  <c r="E34" i="5"/>
  <c r="D34" i="5"/>
  <c r="C34" i="5"/>
  <c r="CG34" i="5" s="1"/>
  <c r="CA34" i="5" s="1"/>
  <c r="AR34" i="5" s="1"/>
  <c r="AR33" i="5"/>
  <c r="E33" i="5"/>
  <c r="D33" i="5"/>
  <c r="C33" i="5" s="1"/>
  <c r="CG33" i="5" s="1"/>
  <c r="CA33" i="5" s="1"/>
  <c r="CA32" i="5"/>
  <c r="AR32" i="5" s="1"/>
  <c r="E32" i="5"/>
  <c r="D32" i="5"/>
  <c r="C32" i="5"/>
  <c r="CG32" i="5" s="1"/>
  <c r="E31" i="5"/>
  <c r="D31" i="5"/>
  <c r="C31" i="5" s="1"/>
  <c r="CG31" i="5" s="1"/>
  <c r="CA31" i="5" s="1"/>
  <c r="AR31" i="5" s="1"/>
  <c r="CK30" i="5"/>
  <c r="CJ30" i="5"/>
  <c r="CD30" i="5" s="1"/>
  <c r="CI30" i="5"/>
  <c r="CC30" i="5" s="1"/>
  <c r="CH30" i="5"/>
  <c r="CE30" i="5"/>
  <c r="CB30" i="5"/>
  <c r="E30" i="5"/>
  <c r="D30" i="5"/>
  <c r="C30" i="5" s="1"/>
  <c r="CG30" i="5" s="1"/>
  <c r="CA30" i="5" s="1"/>
  <c r="AR30" i="5" s="1"/>
  <c r="CG29" i="5"/>
  <c r="CA29" i="5" s="1"/>
  <c r="E29" i="5"/>
  <c r="D29" i="5"/>
  <c r="C29" i="5"/>
  <c r="CD24" i="5"/>
  <c r="D24" i="5"/>
  <c r="C24" i="5"/>
  <c r="B24" i="5"/>
  <c r="CA23" i="5"/>
  <c r="D23" i="5"/>
  <c r="C23" i="5"/>
  <c r="B23" i="5"/>
  <c r="D22" i="5"/>
  <c r="B22" i="5" s="1"/>
  <c r="C22" i="5"/>
  <c r="D21" i="5"/>
  <c r="B21" i="5" s="1"/>
  <c r="CC21" i="5" s="1"/>
  <c r="C21" i="5"/>
  <c r="D20" i="5"/>
  <c r="B20" i="5" s="1"/>
  <c r="C20" i="5"/>
  <c r="AS19" i="5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C19" i="5" s="1"/>
  <c r="D19" i="5"/>
  <c r="CL18" i="5"/>
  <c r="D18" i="5"/>
  <c r="B18" i="5" s="1"/>
  <c r="C18" i="5"/>
  <c r="CL17" i="5"/>
  <c r="D17" i="5"/>
  <c r="B17" i="5" s="1"/>
  <c r="C17" i="5"/>
  <c r="CL16" i="5"/>
  <c r="D16" i="5"/>
  <c r="B16" i="5" s="1"/>
  <c r="C16" i="5"/>
  <c r="CL15" i="5"/>
  <c r="D15" i="5"/>
  <c r="B15" i="5" s="1"/>
  <c r="C15" i="5"/>
  <c r="D14" i="5"/>
  <c r="C14" i="5"/>
  <c r="B14" i="5"/>
  <c r="CA13" i="5"/>
  <c r="D13" i="5"/>
  <c r="C13" i="5"/>
  <c r="B13" i="5"/>
  <c r="CC13" i="5" s="1"/>
  <c r="A5" i="5"/>
  <c r="A4" i="5"/>
  <c r="A3" i="5"/>
  <c r="A2" i="5"/>
  <c r="CL22" i="5" l="1"/>
  <c r="CC22" i="5"/>
  <c r="CG22" i="5"/>
  <c r="CM22" i="5"/>
  <c r="CB22" i="5"/>
  <c r="CK22" i="5"/>
  <c r="CA22" i="5"/>
  <c r="CM14" i="5"/>
  <c r="CD14" i="5"/>
  <c r="CK14" i="5"/>
  <c r="CB14" i="5"/>
  <c r="CG14" i="5"/>
  <c r="CA14" i="5"/>
  <c r="CL14" i="5"/>
  <c r="CM20" i="5"/>
  <c r="CD20" i="5"/>
  <c r="CK20" i="5"/>
  <c r="CB20" i="5"/>
  <c r="CG20" i="5"/>
  <c r="CA20" i="5"/>
  <c r="CM21" i="5"/>
  <c r="CD21" i="5"/>
  <c r="CK21" i="5"/>
  <c r="CB21" i="5"/>
  <c r="CG21" i="5"/>
  <c r="CA21" i="5"/>
  <c r="AT21" i="5" s="1"/>
  <c r="CB148" i="5"/>
  <c r="AP148" i="5" s="1"/>
  <c r="CG148" i="5"/>
  <c r="CM13" i="5"/>
  <c r="CD13" i="5"/>
  <c r="AT13" i="5" s="1"/>
  <c r="CK13" i="5"/>
  <c r="CB13" i="5"/>
  <c r="CC20" i="5"/>
  <c r="CD22" i="5"/>
  <c r="CG13" i="5"/>
  <c r="CM15" i="5"/>
  <c r="CD15" i="5"/>
  <c r="CK15" i="5"/>
  <c r="CB15" i="5"/>
  <c r="CG15" i="5"/>
  <c r="CA15" i="5"/>
  <c r="AT15" i="5" s="1"/>
  <c r="CM16" i="5"/>
  <c r="CD16" i="5"/>
  <c r="CK16" i="5"/>
  <c r="CB16" i="5"/>
  <c r="CG16" i="5"/>
  <c r="CA16" i="5"/>
  <c r="CM17" i="5"/>
  <c r="CD17" i="5"/>
  <c r="CK17" i="5"/>
  <c r="CB17" i="5"/>
  <c r="CG17" i="5"/>
  <c r="CA17" i="5"/>
  <c r="CM18" i="5"/>
  <c r="CD18" i="5"/>
  <c r="CK18" i="5"/>
  <c r="CB18" i="5"/>
  <c r="CG18" i="5"/>
  <c r="CA18" i="5"/>
  <c r="B19" i="5"/>
  <c r="A349" i="5" s="1"/>
  <c r="CL20" i="5"/>
  <c r="CL21" i="5"/>
  <c r="CL23" i="5"/>
  <c r="CC23" i="5"/>
  <c r="CM23" i="5"/>
  <c r="CB23" i="5"/>
  <c r="AT23" i="5" s="1"/>
  <c r="CG23" i="5"/>
  <c r="CD23" i="5"/>
  <c r="CK23" i="5"/>
  <c r="CD71" i="5"/>
  <c r="CG71" i="5"/>
  <c r="B75" i="5"/>
  <c r="CC71" i="5"/>
  <c r="CG154" i="5"/>
  <c r="CB156" i="5"/>
  <c r="AP156" i="5" s="1"/>
  <c r="CG156" i="5"/>
  <c r="CL13" i="5"/>
  <c r="CC14" i="5"/>
  <c r="CC15" i="5"/>
  <c r="CC16" i="5"/>
  <c r="CC17" i="5"/>
  <c r="CC18" i="5"/>
  <c r="CG28" i="5"/>
  <c r="CB29" i="5" s="1"/>
  <c r="AR29" i="5" s="1"/>
  <c r="CH71" i="5"/>
  <c r="CG150" i="5"/>
  <c r="CB152" i="5"/>
  <c r="AP152" i="5" s="1"/>
  <c r="CG152" i="5"/>
  <c r="CG158" i="5"/>
  <c r="CB158" i="5"/>
  <c r="AP158" i="5" s="1"/>
  <c r="CB160" i="5"/>
  <c r="AP160" i="5" s="1"/>
  <c r="CG160" i="5"/>
  <c r="CB162" i="5"/>
  <c r="AP162" i="5" s="1"/>
  <c r="CG162" i="5"/>
  <c r="CL24" i="5"/>
  <c r="CC24" i="5"/>
  <c r="CA24" i="5"/>
  <c r="AT24" i="5" s="1"/>
  <c r="CK24" i="5"/>
  <c r="AA72" i="5"/>
  <c r="CB177" i="5"/>
  <c r="AP177" i="5" s="1"/>
  <c r="B176" i="5"/>
  <c r="CB24" i="5"/>
  <c r="CM24" i="5"/>
  <c r="CD64" i="5"/>
  <c r="AA64" i="5" s="1"/>
  <c r="CH66" i="5"/>
  <c r="CD72" i="5"/>
  <c r="CC73" i="5"/>
  <c r="AA73" i="5" s="1"/>
  <c r="CC74" i="5"/>
  <c r="AA74" i="5" s="1"/>
  <c r="B149" i="5"/>
  <c r="B153" i="5"/>
  <c r="B157" i="5"/>
  <c r="B161" i="5"/>
  <c r="CG163" i="5"/>
  <c r="CG164" i="5"/>
  <c r="CG165" i="5"/>
  <c r="CG166" i="5"/>
  <c r="CG167" i="5"/>
  <c r="CG168" i="5"/>
  <c r="CG169" i="5"/>
  <c r="CG170" i="5"/>
  <c r="CG171" i="5"/>
  <c r="CG172" i="5"/>
  <c r="CG173" i="5"/>
  <c r="CG174" i="5"/>
  <c r="CG175" i="5"/>
  <c r="CB199" i="5"/>
  <c r="Y199" i="5" s="1"/>
  <c r="CB201" i="5"/>
  <c r="Y201" i="5" s="1"/>
  <c r="CB203" i="5"/>
  <c r="Y203" i="5" s="1"/>
  <c r="B204" i="5"/>
  <c r="CG24" i="5"/>
  <c r="CH64" i="5"/>
  <c r="CH73" i="5"/>
  <c r="CG74" i="5"/>
  <c r="B147" i="5"/>
  <c r="B151" i="5"/>
  <c r="B155" i="5"/>
  <c r="B159" i="5"/>
  <c r="CG177" i="5"/>
  <c r="CG178" i="5"/>
  <c r="CG179" i="5"/>
  <c r="CG180" i="5"/>
  <c r="CG181" i="5"/>
  <c r="CB198" i="5"/>
  <c r="Y198" i="5" s="1"/>
  <c r="CB200" i="5"/>
  <c r="Y200" i="5" s="1"/>
  <c r="CB202" i="5"/>
  <c r="Y202" i="5" s="1"/>
  <c r="CG63" i="5"/>
  <c r="CB209" i="5"/>
  <c r="Y209" i="5" s="1"/>
  <c r="CB159" i="5" l="1"/>
  <c r="AP159" i="5" s="1"/>
  <c r="CG159" i="5"/>
  <c r="CB149" i="5"/>
  <c r="AP149" i="5" s="1"/>
  <c r="CG149" i="5"/>
  <c r="AT14" i="5"/>
  <c r="AT22" i="5"/>
  <c r="CB155" i="5"/>
  <c r="AP155" i="5" s="1"/>
  <c r="CG155" i="5"/>
  <c r="CB161" i="5"/>
  <c r="AP161" i="5" s="1"/>
  <c r="CG161" i="5"/>
  <c r="AT18" i="5"/>
  <c r="AT16" i="5"/>
  <c r="AT20" i="5"/>
  <c r="CB151" i="5"/>
  <c r="AP151" i="5" s="1"/>
  <c r="CG151" i="5"/>
  <c r="CB157" i="5"/>
  <c r="AP157" i="5" s="1"/>
  <c r="CG157" i="5"/>
  <c r="CB147" i="5"/>
  <c r="AP147" i="5" s="1"/>
  <c r="CG147" i="5"/>
  <c r="CB153" i="5"/>
  <c r="AP153" i="5" s="1"/>
  <c r="CG153" i="5"/>
  <c r="B349" i="5" s="1"/>
  <c r="AA71" i="5"/>
  <c r="AT17" i="5"/>
  <c r="B308" i="4" l="1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4" i="4"/>
  <c r="B253" i="4"/>
  <c r="B252" i="4"/>
  <c r="B247" i="4"/>
  <c r="X213" i="4"/>
  <c r="W213" i="4"/>
  <c r="V213" i="4"/>
  <c r="U213" i="4"/>
  <c r="T213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CG212" i="4"/>
  <c r="B212" i="4"/>
  <c r="CB212" i="4" s="1"/>
  <c r="Y212" i="4" s="1"/>
  <c r="CG211" i="4"/>
  <c r="Y211" i="4"/>
  <c r="B211" i="4"/>
  <c r="CB211" i="4" s="1"/>
  <c r="CG210" i="4"/>
  <c r="B210" i="4"/>
  <c r="CB210" i="4" s="1"/>
  <c r="Y210" i="4" s="1"/>
  <c r="CG209" i="4"/>
  <c r="B209" i="4"/>
  <c r="B213" i="4" s="1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B203" i="4"/>
  <c r="CG203" i="4" s="1"/>
  <c r="B202" i="4"/>
  <c r="CG202" i="4" s="1"/>
  <c r="B201" i="4"/>
  <c r="CG201" i="4" s="1"/>
  <c r="B200" i="4"/>
  <c r="CG200" i="4" s="1"/>
  <c r="B199" i="4"/>
  <c r="CG199" i="4" s="1"/>
  <c r="B198" i="4"/>
  <c r="CG198" i="4" s="1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CG192" i="4"/>
  <c r="CB192" i="4"/>
  <c r="Y192" i="4"/>
  <c r="B192" i="4"/>
  <c r="CG191" i="4"/>
  <c r="CB191" i="4"/>
  <c r="Y191" i="4"/>
  <c r="B191" i="4"/>
  <c r="CG190" i="4"/>
  <c r="CB190" i="4"/>
  <c r="Y190" i="4"/>
  <c r="B190" i="4"/>
  <c r="CG189" i="4"/>
  <c r="CB189" i="4"/>
  <c r="Y189" i="4"/>
  <c r="B189" i="4"/>
  <c r="CG188" i="4"/>
  <c r="CB188" i="4"/>
  <c r="Y188" i="4"/>
  <c r="B188" i="4"/>
  <c r="CG187" i="4"/>
  <c r="CB187" i="4"/>
  <c r="Y187" i="4"/>
  <c r="B187" i="4"/>
  <c r="CG186" i="4"/>
  <c r="CB186" i="4"/>
  <c r="Y186" i="4"/>
  <c r="B186" i="4"/>
  <c r="B193" i="4" s="1"/>
  <c r="AP181" i="4"/>
  <c r="D181" i="4"/>
  <c r="C181" i="4"/>
  <c r="B181" i="4" s="1"/>
  <c r="CB181" i="4" s="1"/>
  <c r="AP180" i="4"/>
  <c r="D180" i="4"/>
  <c r="C180" i="4"/>
  <c r="B180" i="4" s="1"/>
  <c r="CB180" i="4" s="1"/>
  <c r="AP179" i="4"/>
  <c r="D179" i="4"/>
  <c r="C179" i="4"/>
  <c r="B179" i="4" s="1"/>
  <c r="CB179" i="4" s="1"/>
  <c r="AP178" i="4"/>
  <c r="D178" i="4"/>
  <c r="D176" i="4" s="1"/>
  <c r="C178" i="4"/>
  <c r="B178" i="4" s="1"/>
  <c r="CB178" i="4" s="1"/>
  <c r="D177" i="4"/>
  <c r="C177" i="4"/>
  <c r="B177" i="4" s="1"/>
  <c r="AO176" i="4"/>
  <c r="AN176" i="4"/>
  <c r="AM176" i="4"/>
  <c r="AL176" i="4"/>
  <c r="AK176" i="4"/>
  <c r="AJ176" i="4"/>
  <c r="AI176" i="4"/>
  <c r="AH176" i="4"/>
  <c r="AG176" i="4"/>
  <c r="AF176" i="4"/>
  <c r="AE176" i="4"/>
  <c r="AD176" i="4"/>
  <c r="AC176" i="4"/>
  <c r="AB176" i="4"/>
  <c r="AA176" i="4"/>
  <c r="Z176" i="4"/>
  <c r="Y176" i="4"/>
  <c r="X176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C176" i="4"/>
  <c r="D175" i="4"/>
  <c r="C175" i="4"/>
  <c r="B175" i="4" s="1"/>
  <c r="CB175" i="4" s="1"/>
  <c r="AP175" i="4" s="1"/>
  <c r="D174" i="4"/>
  <c r="C174" i="4"/>
  <c r="B174" i="4" s="1"/>
  <c r="CB174" i="4" s="1"/>
  <c r="AP174" i="4" s="1"/>
  <c r="D173" i="4"/>
  <c r="C173" i="4"/>
  <c r="B173" i="4" s="1"/>
  <c r="CB173" i="4" s="1"/>
  <c r="AP173" i="4" s="1"/>
  <c r="D172" i="4"/>
  <c r="C172" i="4"/>
  <c r="B172" i="4"/>
  <c r="CG172" i="4" s="1"/>
  <c r="AP171" i="4"/>
  <c r="D171" i="4"/>
  <c r="C171" i="4"/>
  <c r="B171" i="4" s="1"/>
  <c r="CB171" i="4" s="1"/>
  <c r="D170" i="4"/>
  <c r="C170" i="4"/>
  <c r="B170" i="4"/>
  <c r="CG170" i="4" s="1"/>
  <c r="D169" i="4"/>
  <c r="C169" i="4"/>
  <c r="B169" i="4" s="1"/>
  <c r="CB169" i="4" s="1"/>
  <c r="AP169" i="4" s="1"/>
  <c r="D168" i="4"/>
  <c r="C168" i="4"/>
  <c r="B168" i="4"/>
  <c r="CG168" i="4" s="1"/>
  <c r="AP167" i="4"/>
  <c r="D167" i="4"/>
  <c r="C167" i="4"/>
  <c r="B167" i="4" s="1"/>
  <c r="CB167" i="4" s="1"/>
  <c r="D166" i="4"/>
  <c r="C166" i="4"/>
  <c r="B166" i="4"/>
  <c r="CG166" i="4" s="1"/>
  <c r="D165" i="4"/>
  <c r="C165" i="4"/>
  <c r="B165" i="4" s="1"/>
  <c r="CB165" i="4" s="1"/>
  <c r="AP165" i="4" s="1"/>
  <c r="D164" i="4"/>
  <c r="C164" i="4"/>
  <c r="B164" i="4"/>
  <c r="CG164" i="4" s="1"/>
  <c r="AP163" i="4"/>
  <c r="D163" i="4"/>
  <c r="C163" i="4"/>
  <c r="B163" i="4" s="1"/>
  <c r="CB163" i="4" s="1"/>
  <c r="D162" i="4"/>
  <c r="C162" i="4"/>
  <c r="B162" i="4"/>
  <c r="D161" i="4"/>
  <c r="C161" i="4"/>
  <c r="B161" i="4" s="1"/>
  <c r="D160" i="4"/>
  <c r="C160" i="4"/>
  <c r="B160" i="4"/>
  <c r="CG160" i="4" s="1"/>
  <c r="AP159" i="4"/>
  <c r="D159" i="4"/>
  <c r="C159" i="4"/>
  <c r="B159" i="4" s="1"/>
  <c r="CB159" i="4" s="1"/>
  <c r="CB158" i="4"/>
  <c r="AP158" i="4" s="1"/>
  <c r="D158" i="4"/>
  <c r="C158" i="4"/>
  <c r="B158" i="4"/>
  <c r="CG158" i="4" s="1"/>
  <c r="D157" i="4"/>
  <c r="C157" i="4"/>
  <c r="B157" i="4" s="1"/>
  <c r="D156" i="4"/>
  <c r="C156" i="4"/>
  <c r="B156" i="4"/>
  <c r="CG156" i="4" s="1"/>
  <c r="AP155" i="4"/>
  <c r="D155" i="4"/>
  <c r="C155" i="4"/>
  <c r="B155" i="4" s="1"/>
  <c r="CB155" i="4" s="1"/>
  <c r="CB154" i="4"/>
  <c r="AP154" i="4" s="1"/>
  <c r="D154" i="4"/>
  <c r="C154" i="4"/>
  <c r="B154" i="4"/>
  <c r="CG154" i="4" s="1"/>
  <c r="D153" i="4"/>
  <c r="C153" i="4"/>
  <c r="B153" i="4" s="1"/>
  <c r="D152" i="4"/>
  <c r="C152" i="4"/>
  <c r="B152" i="4"/>
  <c r="CG152" i="4" s="1"/>
  <c r="AP151" i="4"/>
  <c r="D151" i="4"/>
  <c r="C151" i="4"/>
  <c r="B151" i="4" s="1"/>
  <c r="CB151" i="4" s="1"/>
  <c r="CB150" i="4"/>
  <c r="AP150" i="4" s="1"/>
  <c r="D150" i="4"/>
  <c r="C150" i="4"/>
  <c r="B150" i="4"/>
  <c r="CG150" i="4" s="1"/>
  <c r="D149" i="4"/>
  <c r="C149" i="4"/>
  <c r="B149" i="4" s="1"/>
  <c r="D148" i="4"/>
  <c r="C148" i="4"/>
  <c r="B148" i="4"/>
  <c r="CG148" i="4" s="1"/>
  <c r="AP147" i="4"/>
  <c r="D147" i="4"/>
  <c r="C147" i="4"/>
  <c r="B147" i="4" s="1"/>
  <c r="CB147" i="4" s="1"/>
  <c r="CG122" i="4"/>
  <c r="CB122" i="4"/>
  <c r="L122" i="4" s="1"/>
  <c r="B122" i="4"/>
  <c r="CG121" i="4"/>
  <c r="CB121" i="4"/>
  <c r="L121" i="4" s="1"/>
  <c r="B121" i="4"/>
  <c r="CG120" i="4"/>
  <c r="CB120" i="4"/>
  <c r="L120" i="4" s="1"/>
  <c r="B120" i="4"/>
  <c r="B116" i="4"/>
  <c r="B115" i="4"/>
  <c r="E111" i="4"/>
  <c r="D111" i="4"/>
  <c r="C111" i="4"/>
  <c r="B111" i="4"/>
  <c r="E103" i="4"/>
  <c r="D103" i="4"/>
  <c r="C103" i="4"/>
  <c r="B103" i="4"/>
  <c r="E95" i="4"/>
  <c r="D95" i="4"/>
  <c r="C95" i="4"/>
  <c r="B9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CG74" i="4"/>
  <c r="CD74" i="4"/>
  <c r="CC74" i="4"/>
  <c r="AA74" i="4" s="1"/>
  <c r="B74" i="4"/>
  <c r="CH74" i="4" s="1"/>
  <c r="CC73" i="4"/>
  <c r="AA73" i="4" s="1"/>
  <c r="B73" i="4"/>
  <c r="CD73" i="4" s="1"/>
  <c r="CD72" i="4"/>
  <c r="B72" i="4"/>
  <c r="CH72" i="4" s="1"/>
  <c r="CG71" i="4"/>
  <c r="B71" i="4"/>
  <c r="CD71" i="4" s="1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CH66" i="4"/>
  <c r="B66" i="4"/>
  <c r="CH65" i="4"/>
  <c r="CD65" i="4"/>
  <c r="CC65" i="4"/>
  <c r="AA65" i="4"/>
  <c r="B65" i="4"/>
  <c r="CG65" i="4" s="1"/>
  <c r="CD64" i="4"/>
  <c r="B64" i="4"/>
  <c r="CC64" i="4" s="1"/>
  <c r="AA64" i="4" s="1"/>
  <c r="CH63" i="4"/>
  <c r="CD63" i="4"/>
  <c r="AA63" i="4" s="1"/>
  <c r="CC63" i="4"/>
  <c r="B63" i="4"/>
  <c r="H59" i="4"/>
  <c r="G59" i="4"/>
  <c r="F59" i="4"/>
  <c r="E59" i="4"/>
  <c r="D59" i="4"/>
  <c r="C59" i="4"/>
  <c r="B58" i="4"/>
  <c r="B57" i="4"/>
  <c r="B56" i="4"/>
  <c r="B55" i="4"/>
  <c r="B54" i="4"/>
  <c r="CG50" i="4"/>
  <c r="CA50" i="4" s="1"/>
  <c r="AR50" i="4" s="1"/>
  <c r="E50" i="4"/>
  <c r="D50" i="4"/>
  <c r="C50" i="4" s="1"/>
  <c r="E49" i="4"/>
  <c r="D49" i="4"/>
  <c r="E48" i="4"/>
  <c r="D48" i="4"/>
  <c r="C48" i="4" s="1"/>
  <c r="CG48" i="4" s="1"/>
  <c r="CA48" i="4" s="1"/>
  <c r="AR48" i="4" s="1"/>
  <c r="E47" i="4"/>
  <c r="D47" i="4"/>
  <c r="CG46" i="4"/>
  <c r="CA46" i="4" s="1"/>
  <c r="AR46" i="4" s="1"/>
  <c r="E46" i="4"/>
  <c r="D46" i="4"/>
  <c r="C46" i="4" s="1"/>
  <c r="E45" i="4"/>
  <c r="D45" i="4"/>
  <c r="AR44" i="4"/>
  <c r="E44" i="4"/>
  <c r="D44" i="4"/>
  <c r="C44" i="4" s="1"/>
  <c r="CG44" i="4" s="1"/>
  <c r="CA44" i="4" s="1"/>
  <c r="E43" i="4"/>
  <c r="D43" i="4"/>
  <c r="E42" i="4"/>
  <c r="D42" i="4"/>
  <c r="C42" i="4" s="1"/>
  <c r="CG42" i="4" s="1"/>
  <c r="CA42" i="4" s="1"/>
  <c r="AR42" i="4" s="1"/>
  <c r="E41" i="4"/>
  <c r="D41" i="4"/>
  <c r="AR40" i="4"/>
  <c r="E40" i="4"/>
  <c r="D40" i="4"/>
  <c r="C40" i="4" s="1"/>
  <c r="CG40" i="4" s="1"/>
  <c r="CA40" i="4" s="1"/>
  <c r="E39" i="4"/>
  <c r="D39" i="4"/>
  <c r="E38" i="4"/>
  <c r="D38" i="4"/>
  <c r="C38" i="4" s="1"/>
  <c r="CG38" i="4" s="1"/>
  <c r="CA38" i="4" s="1"/>
  <c r="AR38" i="4" s="1"/>
  <c r="E37" i="4"/>
  <c r="D37" i="4"/>
  <c r="E36" i="4"/>
  <c r="D36" i="4"/>
  <c r="C36" i="4" s="1"/>
  <c r="CG36" i="4" s="1"/>
  <c r="CA36" i="4" s="1"/>
  <c r="AR36" i="4" s="1"/>
  <c r="E35" i="4"/>
  <c r="D35" i="4"/>
  <c r="CG34" i="4"/>
  <c r="CA34" i="4" s="1"/>
  <c r="AR34" i="4" s="1"/>
  <c r="E34" i="4"/>
  <c r="D34" i="4"/>
  <c r="C34" i="4" s="1"/>
  <c r="E33" i="4"/>
  <c r="D33" i="4"/>
  <c r="CG32" i="4"/>
  <c r="CA32" i="4" s="1"/>
  <c r="AR32" i="4"/>
  <c r="E32" i="4"/>
  <c r="D32" i="4"/>
  <c r="C32" i="4" s="1"/>
  <c r="E31" i="4"/>
  <c r="D31" i="4"/>
  <c r="CK30" i="4"/>
  <c r="CE30" i="4" s="1"/>
  <c r="CJ30" i="4"/>
  <c r="CI30" i="4"/>
  <c r="CC30" i="4" s="1"/>
  <c r="CH30" i="4"/>
  <c r="CD30" i="4"/>
  <c r="CB30" i="4"/>
  <c r="E30" i="4"/>
  <c r="D30" i="4"/>
  <c r="C30" i="4"/>
  <c r="CG30" i="4" s="1"/>
  <c r="CA30" i="4" s="1"/>
  <c r="AR30" i="4" s="1"/>
  <c r="E29" i="4"/>
  <c r="D29" i="4"/>
  <c r="C29" i="4"/>
  <c r="CB24" i="4"/>
  <c r="D24" i="4"/>
  <c r="C24" i="4"/>
  <c r="B24" i="4" s="1"/>
  <c r="D23" i="4"/>
  <c r="C23" i="4"/>
  <c r="B23" i="4" s="1"/>
  <c r="CB22" i="4"/>
  <c r="D22" i="4"/>
  <c r="C22" i="4"/>
  <c r="B22" i="4" s="1"/>
  <c r="CM21" i="4"/>
  <c r="CK21" i="4"/>
  <c r="CB21" i="4"/>
  <c r="D21" i="4"/>
  <c r="C21" i="4"/>
  <c r="B21" i="4" s="1"/>
  <c r="D20" i="4"/>
  <c r="C20" i="4"/>
  <c r="B20" i="4" s="1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 s="1"/>
  <c r="CM18" i="4"/>
  <c r="CB18" i="4"/>
  <c r="D18" i="4"/>
  <c r="C18" i="4"/>
  <c r="B18" i="4" s="1"/>
  <c r="CM17" i="4"/>
  <c r="CK17" i="4"/>
  <c r="CB17" i="4"/>
  <c r="D17" i="4"/>
  <c r="C17" i="4"/>
  <c r="B17" i="4" s="1"/>
  <c r="D16" i="4"/>
  <c r="C16" i="4"/>
  <c r="B16" i="4" s="1"/>
  <c r="CB15" i="4"/>
  <c r="D15" i="4"/>
  <c r="C15" i="4"/>
  <c r="B15" i="4" s="1"/>
  <c r="CM14" i="4"/>
  <c r="CB14" i="4"/>
  <c r="D14" i="4"/>
  <c r="C14" i="4"/>
  <c r="B14" i="4" s="1"/>
  <c r="CM13" i="4"/>
  <c r="CK13" i="4"/>
  <c r="CB13" i="4"/>
  <c r="D13" i="4"/>
  <c r="C13" i="4"/>
  <c r="B13" i="4" s="1"/>
  <c r="A5" i="4"/>
  <c r="A4" i="4"/>
  <c r="A3" i="4"/>
  <c r="A2" i="4"/>
  <c r="CL16" i="4" l="1"/>
  <c r="CC16" i="4"/>
  <c r="CG16" i="4"/>
  <c r="CA16" i="4"/>
  <c r="CD16" i="4"/>
  <c r="CL20" i="4"/>
  <c r="CC20" i="4"/>
  <c r="CG20" i="4"/>
  <c r="CA20" i="4"/>
  <c r="CD20" i="4"/>
  <c r="CL23" i="4"/>
  <c r="CC23" i="4"/>
  <c r="CK23" i="4"/>
  <c r="CA23" i="4"/>
  <c r="AT23" i="4" s="1"/>
  <c r="CD23" i="4"/>
  <c r="CG23" i="4"/>
  <c r="CG29" i="4"/>
  <c r="CA29" i="4" s="1"/>
  <c r="CB149" i="4"/>
  <c r="AP149" i="4" s="1"/>
  <c r="CG149" i="4"/>
  <c r="CB153" i="4"/>
  <c r="AP153" i="4" s="1"/>
  <c r="CG153" i="4"/>
  <c r="CB157" i="4"/>
  <c r="AP157" i="4" s="1"/>
  <c r="CG157" i="4"/>
  <c r="CB161" i="4"/>
  <c r="AP161" i="4" s="1"/>
  <c r="CG161" i="4"/>
  <c r="CL15" i="4"/>
  <c r="CC15" i="4"/>
  <c r="CG15" i="4"/>
  <c r="CA15" i="4"/>
  <c r="AT15" i="4" s="1"/>
  <c r="CD15" i="4"/>
  <c r="CK16" i="4"/>
  <c r="CK20" i="4"/>
  <c r="CM23" i="4"/>
  <c r="CL14" i="4"/>
  <c r="CC14" i="4"/>
  <c r="CG14" i="4"/>
  <c r="CA14" i="4"/>
  <c r="AT14" i="4" s="1"/>
  <c r="CD14" i="4"/>
  <c r="CK15" i="4"/>
  <c r="CM16" i="4"/>
  <c r="CL18" i="4"/>
  <c r="CC18" i="4"/>
  <c r="CG18" i="4"/>
  <c r="CA18" i="4"/>
  <c r="CD18" i="4"/>
  <c r="CM20" i="4"/>
  <c r="CL22" i="4"/>
  <c r="CC22" i="4"/>
  <c r="CD22" i="4"/>
  <c r="CK22" i="4"/>
  <c r="CA22" i="4"/>
  <c r="CG22" i="4"/>
  <c r="CL24" i="4"/>
  <c r="CC24" i="4"/>
  <c r="CD24" i="4"/>
  <c r="CK24" i="4"/>
  <c r="CA24" i="4"/>
  <c r="AT24" i="4" s="1"/>
  <c r="CG24" i="4"/>
  <c r="B59" i="4"/>
  <c r="CG162" i="4"/>
  <c r="CB162" i="4"/>
  <c r="AP162" i="4" s="1"/>
  <c r="CL13" i="4"/>
  <c r="CC13" i="4"/>
  <c r="CG13" i="4"/>
  <c r="CA13" i="4"/>
  <c r="AT13" i="4" s="1"/>
  <c r="CD13" i="4"/>
  <c r="CK14" i="4"/>
  <c r="CM15" i="4"/>
  <c r="CB16" i="4"/>
  <c r="CL17" i="4"/>
  <c r="CC17" i="4"/>
  <c r="CG17" i="4"/>
  <c r="CA17" i="4"/>
  <c r="AT17" i="4" s="1"/>
  <c r="CD17" i="4"/>
  <c r="CK18" i="4"/>
  <c r="CB20" i="4"/>
  <c r="CL21" i="4"/>
  <c r="CC21" i="4"/>
  <c r="CG21" i="4"/>
  <c r="CA21" i="4"/>
  <c r="AT21" i="4" s="1"/>
  <c r="CD21" i="4"/>
  <c r="CM22" i="4"/>
  <c r="CB23" i="4"/>
  <c r="CM24" i="4"/>
  <c r="CC66" i="4"/>
  <c r="AA66" i="4" s="1"/>
  <c r="CG66" i="4"/>
  <c r="CD66" i="4"/>
  <c r="CH64" i="4"/>
  <c r="CH73" i="4"/>
  <c r="CB148" i="4"/>
  <c r="AP148" i="4" s="1"/>
  <c r="CB152" i="4"/>
  <c r="AP152" i="4" s="1"/>
  <c r="CB156" i="4"/>
  <c r="AP156" i="4" s="1"/>
  <c r="CB160" i="4"/>
  <c r="AP160" i="4" s="1"/>
  <c r="CB164" i="4"/>
  <c r="AP164" i="4" s="1"/>
  <c r="CB168" i="4"/>
  <c r="AP168" i="4" s="1"/>
  <c r="CB172" i="4"/>
  <c r="AP172" i="4" s="1"/>
  <c r="CB177" i="4"/>
  <c r="AP177" i="4" s="1"/>
  <c r="B176" i="4"/>
  <c r="C33" i="4"/>
  <c r="CG33" i="4" s="1"/>
  <c r="CA33" i="4" s="1"/>
  <c r="AR33" i="4" s="1"/>
  <c r="C37" i="4"/>
  <c r="CG37" i="4" s="1"/>
  <c r="CA37" i="4" s="1"/>
  <c r="AR37" i="4" s="1"/>
  <c r="C41" i="4"/>
  <c r="CG41" i="4" s="1"/>
  <c r="CA41" i="4" s="1"/>
  <c r="AR41" i="4" s="1"/>
  <c r="C45" i="4"/>
  <c r="CG45" i="4" s="1"/>
  <c r="CA45" i="4" s="1"/>
  <c r="AR45" i="4" s="1"/>
  <c r="C49" i="4"/>
  <c r="CG49" i="4" s="1"/>
  <c r="CA49" i="4" s="1"/>
  <c r="AR49" i="4" s="1"/>
  <c r="CC71" i="4"/>
  <c r="AA71" i="4" s="1"/>
  <c r="CC72" i="4"/>
  <c r="AA72" i="4" s="1"/>
  <c r="B75" i="4"/>
  <c r="CG165" i="4"/>
  <c r="CG169" i="4"/>
  <c r="CG173" i="4"/>
  <c r="CG174" i="4"/>
  <c r="CG175" i="4"/>
  <c r="CB199" i="4"/>
  <c r="Y199" i="4" s="1"/>
  <c r="CB201" i="4"/>
  <c r="Y201" i="4" s="1"/>
  <c r="CB203" i="4"/>
  <c r="Y203" i="4" s="1"/>
  <c r="CB166" i="4"/>
  <c r="AP166" i="4" s="1"/>
  <c r="CB170" i="4"/>
  <c r="AP170" i="4" s="1"/>
  <c r="B204" i="4"/>
  <c r="C31" i="4"/>
  <c r="CG31" i="4" s="1"/>
  <c r="CA31" i="4" s="1"/>
  <c r="AR31" i="4" s="1"/>
  <c r="C35" i="4"/>
  <c r="CG35" i="4" s="1"/>
  <c r="CA35" i="4" s="1"/>
  <c r="AR35" i="4" s="1"/>
  <c r="C39" i="4"/>
  <c r="CG39" i="4" s="1"/>
  <c r="CA39" i="4" s="1"/>
  <c r="AR39" i="4" s="1"/>
  <c r="C43" i="4"/>
  <c r="CG43" i="4" s="1"/>
  <c r="CA43" i="4" s="1"/>
  <c r="AR43" i="4" s="1"/>
  <c r="C47" i="4"/>
  <c r="CG47" i="4" s="1"/>
  <c r="CA47" i="4" s="1"/>
  <c r="AR47" i="4" s="1"/>
  <c r="B67" i="4"/>
  <c r="CG64" i="4"/>
  <c r="CH71" i="4"/>
  <c r="CG72" i="4"/>
  <c r="CG73" i="4"/>
  <c r="CG147" i="4"/>
  <c r="CG151" i="4"/>
  <c r="CG155" i="4"/>
  <c r="CG159" i="4"/>
  <c r="CG163" i="4"/>
  <c r="CG167" i="4"/>
  <c r="CG171" i="4"/>
  <c r="CG177" i="4"/>
  <c r="CG178" i="4"/>
  <c r="CG179" i="4"/>
  <c r="CG180" i="4"/>
  <c r="CG181" i="4"/>
  <c r="CB198" i="4"/>
  <c r="Y198" i="4" s="1"/>
  <c r="CB200" i="4"/>
  <c r="Y200" i="4" s="1"/>
  <c r="CB202" i="4"/>
  <c r="Y202" i="4" s="1"/>
  <c r="CG63" i="4"/>
  <c r="CB209" i="4"/>
  <c r="Y209" i="4" s="1"/>
  <c r="B349" i="4" l="1"/>
  <c r="AR29" i="4"/>
  <c r="AT18" i="4"/>
  <c r="CG28" i="4"/>
  <c r="CB29" i="4" s="1"/>
  <c r="AT20" i="4"/>
  <c r="AT22" i="4"/>
  <c r="AT16" i="4"/>
  <c r="A349" i="4"/>
  <c r="B308" i="3" l="1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4" i="3"/>
  <c r="B253" i="3"/>
  <c r="B252" i="3"/>
  <c r="B247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CG212" i="3"/>
  <c r="CB212" i="3"/>
  <c r="Y212" i="3"/>
  <c r="B212" i="3"/>
  <c r="CG211" i="3"/>
  <c r="CB211" i="3"/>
  <c r="Y211" i="3"/>
  <c r="B211" i="3"/>
  <c r="CG210" i="3"/>
  <c r="CB210" i="3"/>
  <c r="Y210" i="3"/>
  <c r="B210" i="3"/>
  <c r="CG209" i="3"/>
  <c r="CB209" i="3"/>
  <c r="Y209" i="3"/>
  <c r="B209" i="3"/>
  <c r="B213" i="3" s="1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3" i="3"/>
  <c r="CG203" i="3" s="1"/>
  <c r="B202" i="3"/>
  <c r="CG202" i="3" s="1"/>
  <c r="B201" i="3"/>
  <c r="CG201" i="3" s="1"/>
  <c r="B200" i="3"/>
  <c r="CG200" i="3" s="1"/>
  <c r="B199" i="3"/>
  <c r="CG199" i="3" s="1"/>
  <c r="B198" i="3"/>
  <c r="CG198" i="3" s="1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CG192" i="3"/>
  <c r="Y192" i="3"/>
  <c r="B192" i="3"/>
  <c r="CB192" i="3" s="1"/>
  <c r="CG191" i="3"/>
  <c r="B191" i="3"/>
  <c r="CB191" i="3" s="1"/>
  <c r="Y191" i="3" s="1"/>
  <c r="CG190" i="3"/>
  <c r="Y190" i="3"/>
  <c r="B190" i="3"/>
  <c r="CB190" i="3" s="1"/>
  <c r="CG189" i="3"/>
  <c r="B189" i="3"/>
  <c r="CB189" i="3" s="1"/>
  <c r="Y189" i="3" s="1"/>
  <c r="CG188" i="3"/>
  <c r="Y188" i="3"/>
  <c r="B188" i="3"/>
  <c r="CB188" i="3" s="1"/>
  <c r="CG187" i="3"/>
  <c r="B187" i="3"/>
  <c r="CB187" i="3" s="1"/>
  <c r="Y187" i="3" s="1"/>
  <c r="CG186" i="3"/>
  <c r="Y186" i="3"/>
  <c r="B186" i="3"/>
  <c r="CB186" i="3" s="1"/>
  <c r="CG181" i="3"/>
  <c r="D181" i="3"/>
  <c r="C181" i="3"/>
  <c r="B181" i="3" s="1"/>
  <c r="CB181" i="3" s="1"/>
  <c r="AP181" i="3" s="1"/>
  <c r="CG180" i="3"/>
  <c r="D180" i="3"/>
  <c r="C180" i="3"/>
  <c r="B180" i="3" s="1"/>
  <c r="CB180" i="3" s="1"/>
  <c r="AP180" i="3" s="1"/>
  <c r="CG179" i="3"/>
  <c r="D179" i="3"/>
  <c r="C179" i="3"/>
  <c r="B179" i="3" s="1"/>
  <c r="CB179" i="3" s="1"/>
  <c r="AP179" i="3" s="1"/>
  <c r="CG178" i="3"/>
  <c r="D178" i="3"/>
  <c r="C178" i="3"/>
  <c r="B178" i="3" s="1"/>
  <c r="CB178" i="3" s="1"/>
  <c r="AP178" i="3" s="1"/>
  <c r="CG177" i="3"/>
  <c r="D177" i="3"/>
  <c r="C177" i="3"/>
  <c r="B177" i="3" s="1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D175" i="3"/>
  <c r="C175" i="3"/>
  <c r="B175" i="3" s="1"/>
  <c r="CB175" i="3" s="1"/>
  <c r="AP175" i="3" s="1"/>
  <c r="D174" i="3"/>
  <c r="C174" i="3"/>
  <c r="B174" i="3" s="1"/>
  <c r="CB174" i="3" s="1"/>
  <c r="AP174" i="3" s="1"/>
  <c r="D173" i="3"/>
  <c r="C173" i="3"/>
  <c r="B173" i="3" s="1"/>
  <c r="CB173" i="3" s="1"/>
  <c r="AP173" i="3" s="1"/>
  <c r="D172" i="3"/>
  <c r="C172" i="3"/>
  <c r="B172" i="3" s="1"/>
  <c r="CB172" i="3" s="1"/>
  <c r="AP172" i="3" s="1"/>
  <c r="D171" i="3"/>
  <c r="C171" i="3"/>
  <c r="B171" i="3" s="1"/>
  <c r="D170" i="3"/>
  <c r="C170" i="3"/>
  <c r="D169" i="3"/>
  <c r="C169" i="3"/>
  <c r="B169" i="3" s="1"/>
  <c r="D168" i="3"/>
  <c r="C168" i="3"/>
  <c r="D167" i="3"/>
  <c r="C167" i="3"/>
  <c r="B167" i="3" s="1"/>
  <c r="D166" i="3"/>
  <c r="C166" i="3"/>
  <c r="D165" i="3"/>
  <c r="C165" i="3"/>
  <c r="B165" i="3" s="1"/>
  <c r="D164" i="3"/>
  <c r="C164" i="3"/>
  <c r="D163" i="3"/>
  <c r="C163" i="3"/>
  <c r="B163" i="3" s="1"/>
  <c r="D162" i="3"/>
  <c r="C162" i="3"/>
  <c r="D161" i="3"/>
  <c r="C161" i="3"/>
  <c r="B161" i="3" s="1"/>
  <c r="D160" i="3"/>
  <c r="C160" i="3"/>
  <c r="D159" i="3"/>
  <c r="C159" i="3"/>
  <c r="B159" i="3" s="1"/>
  <c r="CB159" i="3" s="1"/>
  <c r="AP159" i="3" s="1"/>
  <c r="D158" i="3"/>
  <c r="C158" i="3"/>
  <c r="D157" i="3"/>
  <c r="C157" i="3"/>
  <c r="B157" i="3" s="1"/>
  <c r="D156" i="3"/>
  <c r="C156" i="3"/>
  <c r="D155" i="3"/>
  <c r="C155" i="3"/>
  <c r="B155" i="3" s="1"/>
  <c r="CB155" i="3" s="1"/>
  <c r="AP155" i="3" s="1"/>
  <c r="D154" i="3"/>
  <c r="C154" i="3"/>
  <c r="D153" i="3"/>
  <c r="C153" i="3"/>
  <c r="B153" i="3" s="1"/>
  <c r="D152" i="3"/>
  <c r="C152" i="3"/>
  <c r="CG151" i="3"/>
  <c r="D151" i="3"/>
  <c r="C151" i="3"/>
  <c r="B151" i="3" s="1"/>
  <c r="CB151" i="3" s="1"/>
  <c r="AP151" i="3" s="1"/>
  <c r="D150" i="3"/>
  <c r="C150" i="3"/>
  <c r="D149" i="3"/>
  <c r="C149" i="3"/>
  <c r="B149" i="3" s="1"/>
  <c r="D148" i="3"/>
  <c r="C148" i="3"/>
  <c r="CG147" i="3"/>
  <c r="D147" i="3"/>
  <c r="C147" i="3"/>
  <c r="B147" i="3" s="1"/>
  <c r="CB147" i="3" s="1"/>
  <c r="AP147" i="3" s="1"/>
  <c r="B122" i="3"/>
  <c r="CG121" i="3"/>
  <c r="L121" i="3"/>
  <c r="B121" i="3"/>
  <c r="CB121" i="3" s="1"/>
  <c r="CG120" i="3"/>
  <c r="B120" i="3"/>
  <c r="CB120" i="3" s="1"/>
  <c r="L120" i="3" s="1"/>
  <c r="B116" i="3"/>
  <c r="B115" i="3"/>
  <c r="E111" i="3"/>
  <c r="D111" i="3"/>
  <c r="C111" i="3"/>
  <c r="B111" i="3"/>
  <c r="E103" i="3"/>
  <c r="D103" i="3"/>
  <c r="C103" i="3"/>
  <c r="B103" i="3"/>
  <c r="E95" i="3"/>
  <c r="D95" i="3"/>
  <c r="C95" i="3"/>
  <c r="B9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CC74" i="3"/>
  <c r="AA74" i="3" s="1"/>
  <c r="B74" i="3"/>
  <c r="CD74" i="3" s="1"/>
  <c r="CD73" i="3"/>
  <c r="B73" i="3"/>
  <c r="CH73" i="3" s="1"/>
  <c r="CG72" i="3"/>
  <c r="CC72" i="3"/>
  <c r="AA72" i="3"/>
  <c r="B72" i="3"/>
  <c r="CD72" i="3" s="1"/>
  <c r="CG71" i="3"/>
  <c r="CD71" i="3"/>
  <c r="CC71" i="3"/>
  <c r="AA71" i="3" s="1"/>
  <c r="B71" i="3"/>
  <c r="CH71" i="3" s="1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CH66" i="3"/>
  <c r="CD66" i="3"/>
  <c r="AA66" i="3" s="1"/>
  <c r="CC66" i="3"/>
  <c r="B66" i="3"/>
  <c r="CG66" i="3" s="1"/>
  <c r="CH65" i="3"/>
  <c r="B65" i="3"/>
  <c r="CH64" i="3"/>
  <c r="CD64" i="3"/>
  <c r="AA64" i="3" s="1"/>
  <c r="CC64" i="3"/>
  <c r="B64" i="3"/>
  <c r="CG64" i="3" s="1"/>
  <c r="CH63" i="3"/>
  <c r="B63" i="3"/>
  <c r="H59" i="3"/>
  <c r="G59" i="3"/>
  <c r="F59" i="3"/>
  <c r="E59" i="3"/>
  <c r="D59" i="3"/>
  <c r="C59" i="3"/>
  <c r="B58" i="3"/>
  <c r="B57" i="3"/>
  <c r="B56" i="3"/>
  <c r="B55" i="3"/>
  <c r="B54" i="3"/>
  <c r="B59" i="3" s="1"/>
  <c r="E50" i="3"/>
  <c r="D50" i="3"/>
  <c r="C50" i="3" s="1"/>
  <c r="CG50" i="3" s="1"/>
  <c r="CA50" i="3" s="1"/>
  <c r="AR50" i="3" s="1"/>
  <c r="E49" i="3"/>
  <c r="D49" i="3"/>
  <c r="C49" i="3"/>
  <c r="CG49" i="3" s="1"/>
  <c r="CA49" i="3" s="1"/>
  <c r="AR49" i="3" s="1"/>
  <c r="E48" i="3"/>
  <c r="D48" i="3"/>
  <c r="C48" i="3" s="1"/>
  <c r="CG48" i="3" s="1"/>
  <c r="CA48" i="3" s="1"/>
  <c r="AR48" i="3" s="1"/>
  <c r="CA47" i="3"/>
  <c r="AR47" i="3" s="1"/>
  <c r="E47" i="3"/>
  <c r="D47" i="3"/>
  <c r="C47" i="3"/>
  <c r="CG47" i="3" s="1"/>
  <c r="AR46" i="3"/>
  <c r="E46" i="3"/>
  <c r="D46" i="3"/>
  <c r="C46" i="3" s="1"/>
  <c r="CG46" i="3" s="1"/>
  <c r="CA46" i="3" s="1"/>
  <c r="CA45" i="3"/>
  <c r="AR45" i="3" s="1"/>
  <c r="E45" i="3"/>
  <c r="D45" i="3"/>
  <c r="C45" i="3"/>
  <c r="CG45" i="3" s="1"/>
  <c r="AR44" i="3"/>
  <c r="E44" i="3"/>
  <c r="D44" i="3"/>
  <c r="C44" i="3" s="1"/>
  <c r="CG44" i="3" s="1"/>
  <c r="CA44" i="3" s="1"/>
  <c r="CA43" i="3"/>
  <c r="AR43" i="3" s="1"/>
  <c r="E43" i="3"/>
  <c r="D43" i="3"/>
  <c r="C43" i="3"/>
  <c r="CG43" i="3" s="1"/>
  <c r="E42" i="3"/>
  <c r="D42" i="3"/>
  <c r="C42" i="3" s="1"/>
  <c r="CG42" i="3" s="1"/>
  <c r="CA42" i="3" s="1"/>
  <c r="AR42" i="3" s="1"/>
  <c r="E41" i="3"/>
  <c r="D41" i="3"/>
  <c r="C41" i="3"/>
  <c r="CG41" i="3" s="1"/>
  <c r="CA41" i="3" s="1"/>
  <c r="AR41" i="3" s="1"/>
  <c r="E40" i="3"/>
  <c r="D40" i="3"/>
  <c r="C40" i="3" s="1"/>
  <c r="CG40" i="3" s="1"/>
  <c r="CA40" i="3" s="1"/>
  <c r="AR40" i="3" s="1"/>
  <c r="CA39" i="3"/>
  <c r="AR39" i="3" s="1"/>
  <c r="E39" i="3"/>
  <c r="D39" i="3"/>
  <c r="C39" i="3"/>
  <c r="CG39" i="3" s="1"/>
  <c r="AR38" i="3"/>
  <c r="E38" i="3"/>
  <c r="D38" i="3"/>
  <c r="C38" i="3" s="1"/>
  <c r="CG38" i="3" s="1"/>
  <c r="CA38" i="3" s="1"/>
  <c r="CA37" i="3"/>
  <c r="AR37" i="3" s="1"/>
  <c r="E37" i="3"/>
  <c r="D37" i="3"/>
  <c r="C37" i="3"/>
  <c r="CG37" i="3" s="1"/>
  <c r="AR36" i="3"/>
  <c r="E36" i="3"/>
  <c r="D36" i="3"/>
  <c r="C36" i="3" s="1"/>
  <c r="CG36" i="3" s="1"/>
  <c r="CA36" i="3" s="1"/>
  <c r="CA35" i="3"/>
  <c r="AR35" i="3" s="1"/>
  <c r="E35" i="3"/>
  <c r="D35" i="3"/>
  <c r="C35" i="3"/>
  <c r="CG35" i="3" s="1"/>
  <c r="E34" i="3"/>
  <c r="D34" i="3"/>
  <c r="C34" i="3" s="1"/>
  <c r="CG34" i="3" s="1"/>
  <c r="CA34" i="3" s="1"/>
  <c r="AR34" i="3" s="1"/>
  <c r="E33" i="3"/>
  <c r="D33" i="3"/>
  <c r="C33" i="3"/>
  <c r="CG33" i="3" s="1"/>
  <c r="CA33" i="3" s="1"/>
  <c r="AR33" i="3" s="1"/>
  <c r="E32" i="3"/>
  <c r="D32" i="3"/>
  <c r="C32" i="3" s="1"/>
  <c r="CG32" i="3" s="1"/>
  <c r="CA32" i="3" s="1"/>
  <c r="AR32" i="3" s="1"/>
  <c r="CA31" i="3"/>
  <c r="AR31" i="3" s="1"/>
  <c r="E31" i="3"/>
  <c r="D31" i="3"/>
  <c r="C31" i="3"/>
  <c r="CG31" i="3" s="1"/>
  <c r="CK30" i="3"/>
  <c r="CE30" i="3" s="1"/>
  <c r="CJ30" i="3"/>
  <c r="CI30" i="3"/>
  <c r="CH30" i="3"/>
  <c r="CB30" i="3" s="1"/>
  <c r="CD30" i="3"/>
  <c r="CC30" i="3"/>
  <c r="E30" i="3"/>
  <c r="C30" i="3" s="1"/>
  <c r="D30" i="3"/>
  <c r="E29" i="3"/>
  <c r="D29" i="3"/>
  <c r="C29" i="3" s="1"/>
  <c r="CG29" i="3" s="1"/>
  <c r="CA29" i="3" s="1"/>
  <c r="D24" i="3"/>
  <c r="B24" i="3" s="1"/>
  <c r="C24" i="3"/>
  <c r="D23" i="3"/>
  <c r="C23" i="3"/>
  <c r="B23" i="3"/>
  <c r="CL23" i="3" s="1"/>
  <c r="CA22" i="3"/>
  <c r="D22" i="3"/>
  <c r="C22" i="3"/>
  <c r="B22" i="3"/>
  <c r="CG22" i="3" s="1"/>
  <c r="D21" i="3"/>
  <c r="B21" i="3" s="1"/>
  <c r="C21" i="3"/>
  <c r="D20" i="3"/>
  <c r="B20" i="3" s="1"/>
  <c r="C20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B19" i="3" s="1"/>
  <c r="C19" i="3"/>
  <c r="D18" i="3"/>
  <c r="C18" i="3"/>
  <c r="B18" i="3"/>
  <c r="CL18" i="3" s="1"/>
  <c r="CA17" i="3"/>
  <c r="D17" i="3"/>
  <c r="C17" i="3"/>
  <c r="B17" i="3"/>
  <c r="D16" i="3"/>
  <c r="B16" i="3" s="1"/>
  <c r="C16" i="3"/>
  <c r="D15" i="3"/>
  <c r="B15" i="3" s="1"/>
  <c r="C15" i="3"/>
  <c r="D14" i="3"/>
  <c r="C14" i="3"/>
  <c r="B14" i="3"/>
  <c r="CL14" i="3" s="1"/>
  <c r="CA13" i="3"/>
  <c r="D13" i="3"/>
  <c r="C13" i="3"/>
  <c r="B13" i="3"/>
  <c r="A5" i="3"/>
  <c r="A4" i="3"/>
  <c r="A3" i="3"/>
  <c r="A2" i="3"/>
  <c r="CM15" i="3" l="1"/>
  <c r="CD15" i="3"/>
  <c r="CK15" i="3"/>
  <c r="CB15" i="3"/>
  <c r="CC15" i="3"/>
  <c r="CL15" i="3"/>
  <c r="CA15" i="3"/>
  <c r="CG15" i="3"/>
  <c r="CM21" i="3"/>
  <c r="CD21" i="3"/>
  <c r="CK21" i="3"/>
  <c r="CB21" i="3"/>
  <c r="CG21" i="3"/>
  <c r="CL21" i="3"/>
  <c r="CC21" i="3"/>
  <c r="CA21" i="3"/>
  <c r="AT21" i="3" s="1"/>
  <c r="CM24" i="3"/>
  <c r="CD24" i="3"/>
  <c r="CK24" i="3"/>
  <c r="CB24" i="3"/>
  <c r="CC24" i="3"/>
  <c r="CA24" i="3"/>
  <c r="CL24" i="3"/>
  <c r="CG24" i="3"/>
  <c r="CG30" i="3"/>
  <c r="CA30" i="3" s="1"/>
  <c r="AR30" i="3" s="1"/>
  <c r="CG28" i="3"/>
  <c r="CB29" i="3" s="1"/>
  <c r="AR29" i="3" s="1"/>
  <c r="CM16" i="3"/>
  <c r="CD16" i="3"/>
  <c r="CK16" i="3"/>
  <c r="CB16" i="3"/>
  <c r="CG16" i="3"/>
  <c r="CL16" i="3"/>
  <c r="CC16" i="3"/>
  <c r="CA16" i="3"/>
  <c r="CM20" i="3"/>
  <c r="CD20" i="3"/>
  <c r="CK20" i="3"/>
  <c r="CB20" i="3"/>
  <c r="CC20" i="3"/>
  <c r="CL20" i="3"/>
  <c r="CG20" i="3"/>
  <c r="CA20" i="3"/>
  <c r="CC18" i="3"/>
  <c r="CC23" i="3"/>
  <c r="CG153" i="3"/>
  <c r="CB153" i="3"/>
  <c r="AP153" i="3" s="1"/>
  <c r="CM13" i="3"/>
  <c r="CD13" i="3"/>
  <c r="CK13" i="3"/>
  <c r="CB13" i="3"/>
  <c r="CM17" i="3"/>
  <c r="CD17" i="3"/>
  <c r="AT17" i="3" s="1"/>
  <c r="CK17" i="3"/>
  <c r="CB17" i="3"/>
  <c r="CC17" i="3"/>
  <c r="CG18" i="3"/>
  <c r="CG149" i="3"/>
  <c r="CB149" i="3"/>
  <c r="AP149" i="3" s="1"/>
  <c r="CG13" i="3"/>
  <c r="CG17" i="3"/>
  <c r="CC63" i="3"/>
  <c r="AA63" i="3" s="1"/>
  <c r="CG63" i="3"/>
  <c r="CC65" i="3"/>
  <c r="CG65" i="3"/>
  <c r="B67" i="3"/>
  <c r="A349" i="3" s="1"/>
  <c r="CB122" i="3"/>
  <c r="L122" i="3" s="1"/>
  <c r="CG122" i="3"/>
  <c r="CG159" i="3"/>
  <c r="CG161" i="3"/>
  <c r="CB161" i="3"/>
  <c r="AP161" i="3" s="1"/>
  <c r="CM14" i="3"/>
  <c r="CD14" i="3"/>
  <c r="CK14" i="3"/>
  <c r="CB14" i="3"/>
  <c r="CC14" i="3"/>
  <c r="CM18" i="3"/>
  <c r="CD18" i="3"/>
  <c r="CK18" i="3"/>
  <c r="CB18" i="3"/>
  <c r="CM23" i="3"/>
  <c r="CD23" i="3"/>
  <c r="CK23" i="3"/>
  <c r="CB23" i="3"/>
  <c r="CC13" i="3"/>
  <c r="AT13" i="3" s="1"/>
  <c r="CG14" i="3"/>
  <c r="CM22" i="3"/>
  <c r="CD22" i="3"/>
  <c r="CK22" i="3"/>
  <c r="CB22" i="3"/>
  <c r="AT22" i="3" s="1"/>
  <c r="CC22" i="3"/>
  <c r="CG23" i="3"/>
  <c r="CL13" i="3"/>
  <c r="CA14" i="3"/>
  <c r="AT14" i="3" s="1"/>
  <c r="CL17" i="3"/>
  <c r="CA18" i="3"/>
  <c r="CL22" i="3"/>
  <c r="CA23" i="3"/>
  <c r="AT23" i="3" s="1"/>
  <c r="CD63" i="3"/>
  <c r="CD65" i="3"/>
  <c r="CG155" i="3"/>
  <c r="CG157" i="3"/>
  <c r="CB157" i="3"/>
  <c r="AP157" i="3" s="1"/>
  <c r="CB163" i="3"/>
  <c r="AP163" i="3" s="1"/>
  <c r="CG163" i="3"/>
  <c r="CG165" i="3"/>
  <c r="CB165" i="3"/>
  <c r="AP165" i="3" s="1"/>
  <c r="CB167" i="3"/>
  <c r="AP167" i="3" s="1"/>
  <c r="CG167" i="3"/>
  <c r="CG169" i="3"/>
  <c r="CB169" i="3"/>
  <c r="AP169" i="3" s="1"/>
  <c r="CB171" i="3"/>
  <c r="AP171" i="3" s="1"/>
  <c r="CG171" i="3"/>
  <c r="CH72" i="3"/>
  <c r="CG73" i="3"/>
  <c r="CG74" i="3"/>
  <c r="B148" i="3"/>
  <c r="B152" i="3"/>
  <c r="B156" i="3"/>
  <c r="B160" i="3"/>
  <c r="B164" i="3"/>
  <c r="B168" i="3"/>
  <c r="CB199" i="3"/>
  <c r="Y199" i="3" s="1"/>
  <c r="CB201" i="3"/>
  <c r="Y201" i="3" s="1"/>
  <c r="CB203" i="3"/>
  <c r="Y203" i="3" s="1"/>
  <c r="CH74" i="3"/>
  <c r="B204" i="3"/>
  <c r="CC73" i="3"/>
  <c r="AA73" i="3" s="1"/>
  <c r="B75" i="3"/>
  <c r="B150" i="3"/>
  <c r="B154" i="3"/>
  <c r="B158" i="3"/>
  <c r="B162" i="3"/>
  <c r="B166" i="3"/>
  <c r="B170" i="3"/>
  <c r="CG172" i="3"/>
  <c r="CG173" i="3"/>
  <c r="CG174" i="3"/>
  <c r="CG175" i="3"/>
  <c r="CB177" i="3"/>
  <c r="AP177" i="3" s="1"/>
  <c r="B176" i="3"/>
  <c r="CB198" i="3"/>
  <c r="Y198" i="3" s="1"/>
  <c r="CB200" i="3"/>
  <c r="Y200" i="3" s="1"/>
  <c r="CB202" i="3"/>
  <c r="Y202" i="3" s="1"/>
  <c r="B193" i="3"/>
  <c r="CB150" i="3" l="1"/>
  <c r="AP150" i="3" s="1"/>
  <c r="CG150" i="3"/>
  <c r="CB152" i="3"/>
  <c r="AP152" i="3" s="1"/>
  <c r="CG152" i="3"/>
  <c r="CB148" i="3"/>
  <c r="AP148" i="3" s="1"/>
  <c r="CG148" i="3"/>
  <c r="AA65" i="3"/>
  <c r="B349" i="3"/>
  <c r="AT15" i="3"/>
  <c r="CB166" i="3"/>
  <c r="AP166" i="3" s="1"/>
  <c r="CG166" i="3"/>
  <c r="CB168" i="3"/>
  <c r="AP168" i="3" s="1"/>
  <c r="CG168" i="3"/>
  <c r="CB162" i="3"/>
  <c r="AP162" i="3" s="1"/>
  <c r="CG162" i="3"/>
  <c r="CB164" i="3"/>
  <c r="AP164" i="3" s="1"/>
  <c r="CG164" i="3"/>
  <c r="CB158" i="3"/>
  <c r="AP158" i="3" s="1"/>
  <c r="CG158" i="3"/>
  <c r="CB160" i="3"/>
  <c r="AP160" i="3" s="1"/>
  <c r="CG160" i="3"/>
  <c r="AT18" i="3"/>
  <c r="CB170" i="3"/>
  <c r="AP170" i="3" s="1"/>
  <c r="CG170" i="3"/>
  <c r="CB154" i="3"/>
  <c r="AP154" i="3" s="1"/>
  <c r="CG154" i="3"/>
  <c r="CB156" i="3"/>
  <c r="AP156" i="3" s="1"/>
  <c r="CG156" i="3"/>
  <c r="AT20" i="3"/>
  <c r="AT16" i="3"/>
  <c r="AT24" i="3"/>
  <c r="B308" i="2" l="1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4" i="2"/>
  <c r="B253" i="2"/>
  <c r="B252" i="2"/>
  <c r="B247" i="2"/>
  <c r="X213" i="2"/>
  <c r="W213" i="2"/>
  <c r="V213" i="2"/>
  <c r="U213" i="2"/>
  <c r="T213" i="2"/>
  <c r="S213" i="2"/>
  <c r="R213" i="2"/>
  <c r="Q213" i="2"/>
  <c r="P213" i="2"/>
  <c r="O213" i="2"/>
  <c r="N213" i="2"/>
  <c r="M213" i="2"/>
  <c r="L213" i="2"/>
  <c r="K213" i="2"/>
  <c r="J213" i="2"/>
  <c r="I213" i="2"/>
  <c r="H213" i="2"/>
  <c r="G213" i="2"/>
  <c r="F213" i="2"/>
  <c r="E213" i="2"/>
  <c r="D213" i="2"/>
  <c r="C213" i="2"/>
  <c r="CG212" i="2"/>
  <c r="B212" i="2"/>
  <c r="CB212" i="2" s="1"/>
  <c r="Y212" i="2" s="1"/>
  <c r="CG211" i="2"/>
  <c r="Y211" i="2"/>
  <c r="B211" i="2"/>
  <c r="CB211" i="2" s="1"/>
  <c r="CG210" i="2"/>
  <c r="B210" i="2"/>
  <c r="CB210" i="2" s="1"/>
  <c r="Y210" i="2" s="1"/>
  <c r="CG209" i="2"/>
  <c r="B209" i="2"/>
  <c r="B213" i="2" s="1"/>
  <c r="X204" i="2"/>
  <c r="W204" i="2"/>
  <c r="V204" i="2"/>
  <c r="U204" i="2"/>
  <c r="T204" i="2"/>
  <c r="S204" i="2"/>
  <c r="R204" i="2"/>
  <c r="Q204" i="2"/>
  <c r="P204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C204" i="2"/>
  <c r="B203" i="2"/>
  <c r="CG203" i="2" s="1"/>
  <c r="B202" i="2"/>
  <c r="CG202" i="2" s="1"/>
  <c r="B201" i="2"/>
  <c r="CG201" i="2" s="1"/>
  <c r="B200" i="2"/>
  <c r="CG200" i="2" s="1"/>
  <c r="B199" i="2"/>
  <c r="CG199" i="2" s="1"/>
  <c r="B198" i="2"/>
  <c r="CG198" i="2" s="1"/>
  <c r="X193" i="2"/>
  <c r="W193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E193" i="2"/>
  <c r="D193" i="2"/>
  <c r="C193" i="2"/>
  <c r="CG192" i="2"/>
  <c r="CB192" i="2"/>
  <c r="Y192" i="2"/>
  <c r="B192" i="2"/>
  <c r="CG191" i="2"/>
  <c r="CB191" i="2"/>
  <c r="Y191" i="2"/>
  <c r="B191" i="2"/>
  <c r="CG190" i="2"/>
  <c r="CB190" i="2"/>
  <c r="Y190" i="2"/>
  <c r="B190" i="2"/>
  <c r="CG189" i="2"/>
  <c r="CB189" i="2"/>
  <c r="Y189" i="2"/>
  <c r="B189" i="2"/>
  <c r="CG188" i="2"/>
  <c r="CB188" i="2"/>
  <c r="Y188" i="2"/>
  <c r="B188" i="2"/>
  <c r="CG187" i="2"/>
  <c r="CB187" i="2"/>
  <c r="Y187" i="2"/>
  <c r="B187" i="2"/>
  <c r="CG186" i="2"/>
  <c r="CB186" i="2"/>
  <c r="Y186" i="2"/>
  <c r="B186" i="2"/>
  <c r="B193" i="2" s="1"/>
  <c r="AP181" i="2"/>
  <c r="D181" i="2"/>
  <c r="C181" i="2"/>
  <c r="B181" i="2" s="1"/>
  <c r="CB181" i="2" s="1"/>
  <c r="AP180" i="2"/>
  <c r="D180" i="2"/>
  <c r="C180" i="2"/>
  <c r="B180" i="2" s="1"/>
  <c r="CB180" i="2" s="1"/>
  <c r="AP179" i="2"/>
  <c r="D179" i="2"/>
  <c r="C179" i="2"/>
  <c r="B179" i="2" s="1"/>
  <c r="CB179" i="2" s="1"/>
  <c r="AP178" i="2"/>
  <c r="D178" i="2"/>
  <c r="D176" i="2" s="1"/>
  <c r="C178" i="2"/>
  <c r="B178" i="2" s="1"/>
  <c r="CB178" i="2" s="1"/>
  <c r="D177" i="2"/>
  <c r="C177" i="2"/>
  <c r="B177" i="2" s="1"/>
  <c r="AO176" i="2"/>
  <c r="AN176" i="2"/>
  <c r="AM176" i="2"/>
  <c r="AL176" i="2"/>
  <c r="AK176" i="2"/>
  <c r="AJ176" i="2"/>
  <c r="AI176" i="2"/>
  <c r="AH176" i="2"/>
  <c r="AG176" i="2"/>
  <c r="AF176" i="2"/>
  <c r="AE176" i="2"/>
  <c r="AD176" i="2"/>
  <c r="AC176" i="2"/>
  <c r="AB176" i="2"/>
  <c r="AA176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C176" i="2"/>
  <c r="D175" i="2"/>
  <c r="C175" i="2"/>
  <c r="B175" i="2" s="1"/>
  <c r="D174" i="2"/>
  <c r="C174" i="2"/>
  <c r="B174" i="2" s="1"/>
  <c r="D173" i="2"/>
  <c r="C173" i="2"/>
  <c r="B173" i="2" s="1"/>
  <c r="D172" i="2"/>
  <c r="C172" i="2"/>
  <c r="B172" i="2" s="1"/>
  <c r="D171" i="2"/>
  <c r="C171" i="2"/>
  <c r="B171" i="2" s="1"/>
  <c r="D170" i="2"/>
  <c r="C170" i="2"/>
  <c r="B170" i="2" s="1"/>
  <c r="D169" i="2"/>
  <c r="C169" i="2"/>
  <c r="B169" i="2" s="1"/>
  <c r="D168" i="2"/>
  <c r="C168" i="2"/>
  <c r="B168" i="2" s="1"/>
  <c r="D167" i="2"/>
  <c r="C167" i="2"/>
  <c r="B167" i="2" s="1"/>
  <c r="D166" i="2"/>
  <c r="C166" i="2"/>
  <c r="B166" i="2" s="1"/>
  <c r="D165" i="2"/>
  <c r="C165" i="2"/>
  <c r="B165" i="2" s="1"/>
  <c r="D164" i="2"/>
  <c r="C164" i="2"/>
  <c r="B164" i="2" s="1"/>
  <c r="D163" i="2"/>
  <c r="C163" i="2"/>
  <c r="B163" i="2" s="1"/>
  <c r="D162" i="2"/>
  <c r="C162" i="2"/>
  <c r="B162" i="2" s="1"/>
  <c r="D161" i="2"/>
  <c r="C161" i="2"/>
  <c r="B161" i="2" s="1"/>
  <c r="D160" i="2"/>
  <c r="C160" i="2"/>
  <c r="B160" i="2" s="1"/>
  <c r="D159" i="2"/>
  <c r="C159" i="2"/>
  <c r="B159" i="2" s="1"/>
  <c r="D158" i="2"/>
  <c r="C158" i="2"/>
  <c r="B158" i="2"/>
  <c r="CG158" i="2" s="1"/>
  <c r="AP157" i="2"/>
  <c r="D157" i="2"/>
  <c r="C157" i="2"/>
  <c r="B157" i="2" s="1"/>
  <c r="CB157" i="2" s="1"/>
  <c r="CB156" i="2"/>
  <c r="AP156" i="2" s="1"/>
  <c r="D156" i="2"/>
  <c r="C156" i="2"/>
  <c r="B156" i="2"/>
  <c r="CG156" i="2" s="1"/>
  <c r="D155" i="2"/>
  <c r="C155" i="2"/>
  <c r="B155" i="2" s="1"/>
  <c r="D154" i="2"/>
  <c r="C154" i="2"/>
  <c r="B154" i="2"/>
  <c r="CG154" i="2" s="1"/>
  <c r="AP153" i="2"/>
  <c r="D153" i="2"/>
  <c r="C153" i="2"/>
  <c r="B153" i="2" s="1"/>
  <c r="CB153" i="2" s="1"/>
  <c r="CB152" i="2"/>
  <c r="AP152" i="2" s="1"/>
  <c r="D152" i="2"/>
  <c r="C152" i="2"/>
  <c r="B152" i="2"/>
  <c r="CG152" i="2" s="1"/>
  <c r="D151" i="2"/>
  <c r="C151" i="2"/>
  <c r="B151" i="2" s="1"/>
  <c r="D150" i="2"/>
  <c r="C150" i="2"/>
  <c r="B150" i="2"/>
  <c r="CG150" i="2" s="1"/>
  <c r="AP149" i="2"/>
  <c r="D149" i="2"/>
  <c r="C149" i="2"/>
  <c r="B149" i="2" s="1"/>
  <c r="CB149" i="2" s="1"/>
  <c r="CB148" i="2"/>
  <c r="AP148" i="2" s="1"/>
  <c r="D148" i="2"/>
  <c r="C148" i="2"/>
  <c r="B148" i="2"/>
  <c r="CG148" i="2" s="1"/>
  <c r="D147" i="2"/>
  <c r="C147" i="2"/>
  <c r="B147" i="2" s="1"/>
  <c r="CG122" i="2"/>
  <c r="CB122" i="2"/>
  <c r="L122" i="2" s="1"/>
  <c r="B122" i="2"/>
  <c r="CG121" i="2"/>
  <c r="CB121" i="2"/>
  <c r="L121" i="2" s="1"/>
  <c r="B121" i="2"/>
  <c r="CG120" i="2"/>
  <c r="CB120" i="2"/>
  <c r="L120" i="2" s="1"/>
  <c r="B120" i="2"/>
  <c r="B116" i="2"/>
  <c r="B115" i="2"/>
  <c r="E111" i="2"/>
  <c r="D111" i="2"/>
  <c r="C111" i="2"/>
  <c r="B111" i="2"/>
  <c r="E103" i="2"/>
  <c r="D103" i="2"/>
  <c r="C103" i="2"/>
  <c r="B103" i="2"/>
  <c r="E95" i="2"/>
  <c r="D95" i="2"/>
  <c r="C95" i="2"/>
  <c r="B9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CG74" i="2"/>
  <c r="CC74" i="2"/>
  <c r="B74" i="2"/>
  <c r="CH74" i="2" s="1"/>
  <c r="B73" i="2"/>
  <c r="B72" i="2"/>
  <c r="CG71" i="2"/>
  <c r="CC71" i="2"/>
  <c r="AA71" i="2"/>
  <c r="B71" i="2"/>
  <c r="CD71" i="2" s="1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CD66" i="2"/>
  <c r="B66" i="2"/>
  <c r="CC66" i="2" s="1"/>
  <c r="AA66" i="2" s="1"/>
  <c r="CH65" i="2"/>
  <c r="CD65" i="2"/>
  <c r="AA65" i="2" s="1"/>
  <c r="CC65" i="2"/>
  <c r="B65" i="2"/>
  <c r="CG65" i="2" s="1"/>
  <c r="B64" i="2"/>
  <c r="CH63" i="2"/>
  <c r="CD63" i="2"/>
  <c r="CC63" i="2"/>
  <c r="AA63" i="2"/>
  <c r="B63" i="2"/>
  <c r="H59" i="2"/>
  <c r="G59" i="2"/>
  <c r="F59" i="2"/>
  <c r="E59" i="2"/>
  <c r="D59" i="2"/>
  <c r="C59" i="2"/>
  <c r="B58" i="2"/>
  <c r="B57" i="2"/>
  <c r="B56" i="2"/>
  <c r="B55" i="2"/>
  <c r="B59" i="2" s="1"/>
  <c r="B54" i="2"/>
  <c r="E50" i="2"/>
  <c r="D50" i="2"/>
  <c r="C50" i="2" s="1"/>
  <c r="CG50" i="2" s="1"/>
  <c r="CA50" i="2" s="1"/>
  <c r="AR50" i="2" s="1"/>
  <c r="E49" i="2"/>
  <c r="D49" i="2"/>
  <c r="CG48" i="2"/>
  <c r="CA48" i="2" s="1"/>
  <c r="AR48" i="2" s="1"/>
  <c r="E48" i="2"/>
  <c r="D48" i="2"/>
  <c r="C48" i="2" s="1"/>
  <c r="E47" i="2"/>
  <c r="D47" i="2"/>
  <c r="CG46" i="2"/>
  <c r="CA46" i="2" s="1"/>
  <c r="AR46" i="2"/>
  <c r="E46" i="2"/>
  <c r="D46" i="2"/>
  <c r="C46" i="2" s="1"/>
  <c r="E45" i="2"/>
  <c r="D45" i="2"/>
  <c r="CG44" i="2"/>
  <c r="CA44" i="2" s="1"/>
  <c r="AR44" i="2"/>
  <c r="E44" i="2"/>
  <c r="D44" i="2"/>
  <c r="C44" i="2" s="1"/>
  <c r="E43" i="2"/>
  <c r="D43" i="2"/>
  <c r="E42" i="2"/>
  <c r="D42" i="2"/>
  <c r="C42" i="2" s="1"/>
  <c r="CG42" i="2" s="1"/>
  <c r="CA42" i="2" s="1"/>
  <c r="AR42" i="2" s="1"/>
  <c r="E41" i="2"/>
  <c r="D41" i="2"/>
  <c r="CG40" i="2"/>
  <c r="CA40" i="2" s="1"/>
  <c r="AR40" i="2" s="1"/>
  <c r="E40" i="2"/>
  <c r="D40" i="2"/>
  <c r="C40" i="2" s="1"/>
  <c r="E39" i="2"/>
  <c r="D39" i="2"/>
  <c r="CG38" i="2"/>
  <c r="CA38" i="2" s="1"/>
  <c r="AR38" i="2"/>
  <c r="E38" i="2"/>
  <c r="D38" i="2"/>
  <c r="C38" i="2" s="1"/>
  <c r="E37" i="2"/>
  <c r="D37" i="2"/>
  <c r="CG36" i="2"/>
  <c r="CA36" i="2" s="1"/>
  <c r="AR36" i="2"/>
  <c r="E36" i="2"/>
  <c r="D36" i="2"/>
  <c r="C36" i="2" s="1"/>
  <c r="E35" i="2"/>
  <c r="D35" i="2"/>
  <c r="E34" i="2"/>
  <c r="D34" i="2"/>
  <c r="C34" i="2" s="1"/>
  <c r="CG34" i="2" s="1"/>
  <c r="CA34" i="2" s="1"/>
  <c r="AR34" i="2" s="1"/>
  <c r="E33" i="2"/>
  <c r="D33" i="2"/>
  <c r="CG32" i="2"/>
  <c r="CA32" i="2" s="1"/>
  <c r="AR32" i="2" s="1"/>
  <c r="E32" i="2"/>
  <c r="D32" i="2"/>
  <c r="C32" i="2" s="1"/>
  <c r="E31" i="2"/>
  <c r="D31" i="2"/>
  <c r="CK30" i="2"/>
  <c r="CE30" i="2" s="1"/>
  <c r="CJ30" i="2"/>
  <c r="CI30" i="2"/>
  <c r="CC30" i="2" s="1"/>
  <c r="CH30" i="2"/>
  <c r="CG30" i="2"/>
  <c r="CA30" i="2" s="1"/>
  <c r="AR30" i="2" s="1"/>
  <c r="CD30" i="2"/>
  <c r="CB30" i="2"/>
  <c r="E30" i="2"/>
  <c r="D30" i="2"/>
  <c r="C30" i="2"/>
  <c r="E29" i="2"/>
  <c r="C29" i="2" s="1"/>
  <c r="D29" i="2"/>
  <c r="CB24" i="2"/>
  <c r="D24" i="2"/>
  <c r="C24" i="2"/>
  <c r="B24" i="2" s="1"/>
  <c r="CM23" i="2"/>
  <c r="CB23" i="2"/>
  <c r="D23" i="2"/>
  <c r="C23" i="2"/>
  <c r="B23" i="2" s="1"/>
  <c r="CB22" i="2"/>
  <c r="D22" i="2"/>
  <c r="C22" i="2"/>
  <c r="B22" i="2" s="1"/>
  <c r="CM21" i="2"/>
  <c r="CB21" i="2"/>
  <c r="D21" i="2"/>
  <c r="C21" i="2"/>
  <c r="B21" i="2" s="1"/>
  <c r="CM20" i="2"/>
  <c r="CK20" i="2"/>
  <c r="CB20" i="2"/>
  <c r="D20" i="2"/>
  <c r="C20" i="2"/>
  <c r="B20" i="2" s="1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C19" i="2" s="1"/>
  <c r="B19" i="2" s="1"/>
  <c r="F19" i="2"/>
  <c r="D19" i="2" s="1"/>
  <c r="E19" i="2"/>
  <c r="CM18" i="2"/>
  <c r="CB18" i="2"/>
  <c r="D18" i="2"/>
  <c r="C18" i="2"/>
  <c r="B18" i="2" s="1"/>
  <c r="CM17" i="2"/>
  <c r="CK17" i="2"/>
  <c r="CB17" i="2"/>
  <c r="D17" i="2"/>
  <c r="C17" i="2"/>
  <c r="B17" i="2" s="1"/>
  <c r="D16" i="2"/>
  <c r="C16" i="2"/>
  <c r="B16" i="2" s="1"/>
  <c r="CD16" i="2" s="1"/>
  <c r="CB15" i="2"/>
  <c r="D15" i="2"/>
  <c r="C15" i="2"/>
  <c r="B15" i="2" s="1"/>
  <c r="CM14" i="2"/>
  <c r="CB14" i="2"/>
  <c r="D14" i="2"/>
  <c r="C14" i="2"/>
  <c r="B14" i="2" s="1"/>
  <c r="CM13" i="2"/>
  <c r="CK13" i="2"/>
  <c r="CB13" i="2"/>
  <c r="D13" i="2"/>
  <c r="C13" i="2"/>
  <c r="B13" i="2" s="1"/>
  <c r="A5" i="2"/>
  <c r="A4" i="2"/>
  <c r="A3" i="2"/>
  <c r="A2" i="2"/>
  <c r="CG29" i="2" l="1"/>
  <c r="CA29" i="2" s="1"/>
  <c r="CC64" i="2"/>
  <c r="CG64" i="2"/>
  <c r="CD64" i="2"/>
  <c r="CH72" i="2"/>
  <c r="B75" i="2"/>
  <c r="CC72" i="2"/>
  <c r="AA72" i="2" s="1"/>
  <c r="CG72" i="2"/>
  <c r="CD72" i="2"/>
  <c r="CL24" i="2"/>
  <c r="CC24" i="2"/>
  <c r="CK24" i="2"/>
  <c r="CA24" i="2"/>
  <c r="CD24" i="2"/>
  <c r="CG24" i="2"/>
  <c r="CH64" i="2"/>
  <c r="CD73" i="2"/>
  <c r="CG73" i="2"/>
  <c r="CC73" i="2"/>
  <c r="AA73" i="2" s="1"/>
  <c r="CB147" i="2"/>
  <c r="AP147" i="2" s="1"/>
  <c r="CG147" i="2"/>
  <c r="CB151" i="2"/>
  <c r="AP151" i="2" s="1"/>
  <c r="CG151" i="2"/>
  <c r="CB155" i="2"/>
  <c r="AP155" i="2" s="1"/>
  <c r="CG155" i="2"/>
  <c r="CB159" i="2"/>
  <c r="AP159" i="2" s="1"/>
  <c r="CG159" i="2"/>
  <c r="CB161" i="2"/>
  <c r="AP161" i="2" s="1"/>
  <c r="CG161" i="2"/>
  <c r="CB163" i="2"/>
  <c r="AP163" i="2" s="1"/>
  <c r="CG163" i="2"/>
  <c r="CB165" i="2"/>
  <c r="AP165" i="2" s="1"/>
  <c r="CG165" i="2"/>
  <c r="CB167" i="2"/>
  <c r="AP167" i="2" s="1"/>
  <c r="CG167" i="2"/>
  <c r="CB169" i="2"/>
  <c r="AP169" i="2" s="1"/>
  <c r="CG169" i="2"/>
  <c r="CB171" i="2"/>
  <c r="AP171" i="2" s="1"/>
  <c r="CG171" i="2"/>
  <c r="CB173" i="2"/>
  <c r="AP173" i="2" s="1"/>
  <c r="CG173" i="2"/>
  <c r="CB175" i="2"/>
  <c r="AP175" i="2" s="1"/>
  <c r="CG175" i="2"/>
  <c r="CG16" i="2"/>
  <c r="CA16" i="2"/>
  <c r="CL16" i="2"/>
  <c r="CC16" i="2"/>
  <c r="CG15" i="2"/>
  <c r="CA15" i="2"/>
  <c r="CL15" i="2"/>
  <c r="CC15" i="2"/>
  <c r="CD15" i="2"/>
  <c r="CK16" i="2"/>
  <c r="CL22" i="2"/>
  <c r="CC22" i="2"/>
  <c r="CK22" i="2"/>
  <c r="CA22" i="2"/>
  <c r="CD22" i="2"/>
  <c r="CG22" i="2"/>
  <c r="CG14" i="2"/>
  <c r="CA14" i="2"/>
  <c r="CL14" i="2"/>
  <c r="CC14" i="2"/>
  <c r="CD14" i="2"/>
  <c r="CK15" i="2"/>
  <c r="CM16" i="2"/>
  <c r="CG18" i="2"/>
  <c r="CA18" i="2"/>
  <c r="AT18" i="2" s="1"/>
  <c r="CL18" i="2"/>
  <c r="CC18" i="2"/>
  <c r="CD18" i="2"/>
  <c r="CG21" i="2"/>
  <c r="CA21" i="2"/>
  <c r="CL21" i="2"/>
  <c r="CC21" i="2"/>
  <c r="CD21" i="2"/>
  <c r="CM22" i="2"/>
  <c r="CM24" i="2"/>
  <c r="CH73" i="2"/>
  <c r="CG13" i="2"/>
  <c r="CA13" i="2"/>
  <c r="CL13" i="2"/>
  <c r="CC13" i="2"/>
  <c r="CD13" i="2"/>
  <c r="CK14" i="2"/>
  <c r="CM15" i="2"/>
  <c r="CB16" i="2"/>
  <c r="CG17" i="2"/>
  <c r="CA17" i="2"/>
  <c r="CL17" i="2"/>
  <c r="CC17" i="2"/>
  <c r="CD17" i="2"/>
  <c r="CK18" i="2"/>
  <c r="CG20" i="2"/>
  <c r="CA20" i="2"/>
  <c r="AT20" i="2" s="1"/>
  <c r="CL20" i="2"/>
  <c r="CC20" i="2"/>
  <c r="CD20" i="2"/>
  <c r="CK21" i="2"/>
  <c r="CL23" i="2"/>
  <c r="CC23" i="2"/>
  <c r="CD23" i="2"/>
  <c r="CK23" i="2"/>
  <c r="CA23" i="2"/>
  <c r="CG23" i="2"/>
  <c r="CB160" i="2"/>
  <c r="AP160" i="2" s="1"/>
  <c r="CG160" i="2"/>
  <c r="CB162" i="2"/>
  <c r="AP162" i="2" s="1"/>
  <c r="CG162" i="2"/>
  <c r="CB164" i="2"/>
  <c r="AP164" i="2" s="1"/>
  <c r="CG164" i="2"/>
  <c r="CB166" i="2"/>
  <c r="AP166" i="2" s="1"/>
  <c r="CG166" i="2"/>
  <c r="CB168" i="2"/>
  <c r="AP168" i="2" s="1"/>
  <c r="CG168" i="2"/>
  <c r="CB170" i="2"/>
  <c r="AP170" i="2" s="1"/>
  <c r="CG170" i="2"/>
  <c r="CB172" i="2"/>
  <c r="AP172" i="2" s="1"/>
  <c r="CG172" i="2"/>
  <c r="CB174" i="2"/>
  <c r="AP174" i="2" s="1"/>
  <c r="CG174" i="2"/>
  <c r="CH66" i="2"/>
  <c r="AA74" i="2"/>
  <c r="CB150" i="2"/>
  <c r="AP150" i="2" s="1"/>
  <c r="CB154" i="2"/>
  <c r="AP154" i="2" s="1"/>
  <c r="CB158" i="2"/>
  <c r="AP158" i="2" s="1"/>
  <c r="CB177" i="2"/>
  <c r="AP177" i="2" s="1"/>
  <c r="B176" i="2"/>
  <c r="C31" i="2"/>
  <c r="CG31" i="2" s="1"/>
  <c r="CA31" i="2" s="1"/>
  <c r="AR31" i="2" s="1"/>
  <c r="C35" i="2"/>
  <c r="CG35" i="2" s="1"/>
  <c r="CA35" i="2" s="1"/>
  <c r="AR35" i="2" s="1"/>
  <c r="C39" i="2"/>
  <c r="CG39" i="2" s="1"/>
  <c r="CA39" i="2" s="1"/>
  <c r="AR39" i="2" s="1"/>
  <c r="C43" i="2"/>
  <c r="CG43" i="2" s="1"/>
  <c r="CA43" i="2" s="1"/>
  <c r="AR43" i="2" s="1"/>
  <c r="C47" i="2"/>
  <c r="CG47" i="2" s="1"/>
  <c r="CA47" i="2" s="1"/>
  <c r="AR47" i="2" s="1"/>
  <c r="B67" i="2"/>
  <c r="CH71" i="2"/>
  <c r="CD74" i="2"/>
  <c r="CB199" i="2"/>
  <c r="Y199" i="2" s="1"/>
  <c r="CB201" i="2"/>
  <c r="Y201" i="2" s="1"/>
  <c r="CB203" i="2"/>
  <c r="Y203" i="2" s="1"/>
  <c r="B204" i="2"/>
  <c r="C33" i="2"/>
  <c r="CG33" i="2" s="1"/>
  <c r="CA33" i="2" s="1"/>
  <c r="AR33" i="2" s="1"/>
  <c r="C37" i="2"/>
  <c r="CG37" i="2" s="1"/>
  <c r="CA37" i="2" s="1"/>
  <c r="AR37" i="2" s="1"/>
  <c r="C41" i="2"/>
  <c r="CG41" i="2" s="1"/>
  <c r="CA41" i="2" s="1"/>
  <c r="AR41" i="2" s="1"/>
  <c r="C45" i="2"/>
  <c r="CG45" i="2" s="1"/>
  <c r="CA45" i="2" s="1"/>
  <c r="AR45" i="2" s="1"/>
  <c r="C49" i="2"/>
  <c r="CG49" i="2" s="1"/>
  <c r="CA49" i="2" s="1"/>
  <c r="AR49" i="2" s="1"/>
  <c r="CG66" i="2"/>
  <c r="CG149" i="2"/>
  <c r="CG153" i="2"/>
  <c r="CG157" i="2"/>
  <c r="CG177" i="2"/>
  <c r="CG178" i="2"/>
  <c r="CG179" i="2"/>
  <c r="CG180" i="2"/>
  <c r="CG181" i="2"/>
  <c r="CB198" i="2"/>
  <c r="Y198" i="2" s="1"/>
  <c r="CB200" i="2"/>
  <c r="Y200" i="2" s="1"/>
  <c r="CB202" i="2"/>
  <c r="Y202" i="2" s="1"/>
  <c r="CG63" i="2"/>
  <c r="CB209" i="2"/>
  <c r="Y209" i="2" s="1"/>
  <c r="AR29" i="2" l="1"/>
  <c r="AT17" i="2"/>
  <c r="AT13" i="2"/>
  <c r="AA64" i="2"/>
  <c r="A349" i="2"/>
  <c r="AT23" i="2"/>
  <c r="AT21" i="2"/>
  <c r="AT14" i="2"/>
  <c r="AT22" i="2"/>
  <c r="AT15" i="2"/>
  <c r="AT16" i="2"/>
  <c r="AT24" i="2"/>
  <c r="CG28" i="2"/>
  <c r="CB29" i="2" s="1"/>
  <c r="B349" i="2" l="1"/>
  <c r="S308" i="1" l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19" i="1"/>
  <c r="B218" i="1"/>
  <c r="B217" i="1"/>
  <c r="B216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B122" i="1"/>
  <c r="CB122" i="1" s="1"/>
  <c r="L122" i="1" s="1"/>
  <c r="B121" i="1"/>
  <c r="CB121" i="1" s="1"/>
  <c r="L121" i="1" s="1"/>
  <c r="B120" i="1"/>
  <c r="B116" i="1"/>
  <c r="B115" i="1"/>
  <c r="E111" i="1"/>
  <c r="D111" i="1"/>
  <c r="C111" i="1"/>
  <c r="B111" i="1"/>
  <c r="E103" i="1"/>
  <c r="D103" i="1"/>
  <c r="C103" i="1"/>
  <c r="B103" i="1"/>
  <c r="E95" i="1"/>
  <c r="D95" i="1"/>
  <c r="C95" i="1"/>
  <c r="B9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4" i="1"/>
  <c r="CH74" i="1" s="1"/>
  <c r="B73" i="1"/>
  <c r="CG72" i="1"/>
  <c r="B72" i="1"/>
  <c r="CD72" i="1" s="1"/>
  <c r="B71" i="1"/>
  <c r="CH71" i="1" s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6" i="1"/>
  <c r="CG66" i="1" s="1"/>
  <c r="B65" i="1"/>
  <c r="CH65" i="1" s="1"/>
  <c r="B64" i="1"/>
  <c r="CG64" i="1" s="1"/>
  <c r="CG63" i="1"/>
  <c r="CD63" i="1"/>
  <c r="B63" i="1"/>
  <c r="CC63" i="1" s="1"/>
  <c r="H59" i="1"/>
  <c r="G59" i="1"/>
  <c r="F59" i="1"/>
  <c r="E59" i="1"/>
  <c r="D59" i="1"/>
  <c r="C59" i="1"/>
  <c r="B58" i="1"/>
  <c r="B57" i="1"/>
  <c r="B56" i="1"/>
  <c r="B55" i="1"/>
  <c r="B54" i="1"/>
  <c r="E50" i="1"/>
  <c r="D50" i="1"/>
  <c r="C50" i="1" s="1"/>
  <c r="CG50" i="1" s="1"/>
  <c r="CA50" i="1" s="1"/>
  <c r="AR50" i="1" s="1"/>
  <c r="E49" i="1"/>
  <c r="D49" i="1"/>
  <c r="E48" i="1"/>
  <c r="D48" i="1"/>
  <c r="E47" i="1"/>
  <c r="C47" i="1" s="1"/>
  <c r="CG47" i="1" s="1"/>
  <c r="CA47" i="1" s="1"/>
  <c r="AR47" i="1" s="1"/>
  <c r="D47" i="1"/>
  <c r="E46" i="1"/>
  <c r="D46" i="1"/>
  <c r="C46" i="1" s="1"/>
  <c r="CG46" i="1" s="1"/>
  <c r="CA46" i="1" s="1"/>
  <c r="AR46" i="1" s="1"/>
  <c r="E45" i="1"/>
  <c r="D45" i="1"/>
  <c r="E44" i="1"/>
  <c r="D44" i="1"/>
  <c r="C44" i="1" s="1"/>
  <c r="CG44" i="1" s="1"/>
  <c r="CA44" i="1" s="1"/>
  <c r="AR44" i="1" s="1"/>
  <c r="E43" i="1"/>
  <c r="C43" i="1" s="1"/>
  <c r="CG43" i="1" s="1"/>
  <c r="CA43" i="1" s="1"/>
  <c r="AR43" i="1" s="1"/>
  <c r="D43" i="1"/>
  <c r="E42" i="1"/>
  <c r="D42" i="1"/>
  <c r="E41" i="1"/>
  <c r="D41" i="1"/>
  <c r="E40" i="1"/>
  <c r="D40" i="1"/>
  <c r="E39" i="1"/>
  <c r="C39" i="1" s="1"/>
  <c r="CG39" i="1" s="1"/>
  <c r="CA39" i="1" s="1"/>
  <c r="AR39" i="1" s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CK30" i="1"/>
  <c r="CJ30" i="1"/>
  <c r="CD30" i="1" s="1"/>
  <c r="CI30" i="1"/>
  <c r="CC30" i="1" s="1"/>
  <c r="CH30" i="1"/>
  <c r="CB30" i="1" s="1"/>
  <c r="CE30" i="1"/>
  <c r="E30" i="1"/>
  <c r="D30" i="1"/>
  <c r="E29" i="1"/>
  <c r="D29" i="1"/>
  <c r="D24" i="1"/>
  <c r="B24" i="1" s="1"/>
  <c r="CM24" i="1" s="1"/>
  <c r="C24" i="1"/>
  <c r="D23" i="1"/>
  <c r="B23" i="1" s="1"/>
  <c r="CM23" i="1" s="1"/>
  <c r="C23" i="1"/>
  <c r="D22" i="1"/>
  <c r="B22" i="1" s="1"/>
  <c r="CM22" i="1" s="1"/>
  <c r="C22" i="1"/>
  <c r="D21" i="1"/>
  <c r="C21" i="1"/>
  <c r="D20" i="1"/>
  <c r="C20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8" i="1"/>
  <c r="C18" i="1"/>
  <c r="B18" i="1" s="1"/>
  <c r="D17" i="1"/>
  <c r="C17" i="1"/>
  <c r="D16" i="1"/>
  <c r="C16" i="1"/>
  <c r="B16" i="1" s="1"/>
  <c r="D15" i="1"/>
  <c r="C15" i="1"/>
  <c r="D14" i="1"/>
  <c r="C14" i="1"/>
  <c r="B14" i="1" s="1"/>
  <c r="D13" i="1"/>
  <c r="C13" i="1"/>
  <c r="A5" i="1"/>
  <c r="A4" i="1"/>
  <c r="A3" i="1"/>
  <c r="A2" i="1"/>
  <c r="CC71" i="1" l="1"/>
  <c r="C33" i="1"/>
  <c r="CG33" i="1" s="1"/>
  <c r="CA33" i="1" s="1"/>
  <c r="AR33" i="1" s="1"/>
  <c r="C35" i="1"/>
  <c r="CG35" i="1" s="1"/>
  <c r="CA35" i="1" s="1"/>
  <c r="AR35" i="1" s="1"/>
  <c r="C41" i="1"/>
  <c r="CG71" i="1"/>
  <c r="CC66" i="1"/>
  <c r="B21" i="1"/>
  <c r="CM21" i="1" s="1"/>
  <c r="C37" i="1"/>
  <c r="CG37" i="1" s="1"/>
  <c r="CA37" i="1" s="1"/>
  <c r="AR37" i="1" s="1"/>
  <c r="CH66" i="1"/>
  <c r="B13" i="1"/>
  <c r="CD13" i="1" s="1"/>
  <c r="B15" i="1"/>
  <c r="B17" i="1"/>
  <c r="CM17" i="1" s="1"/>
  <c r="C32" i="1"/>
  <c r="CG32" i="1" s="1"/>
  <c r="CA32" i="1" s="1"/>
  <c r="AR32" i="1" s="1"/>
  <c r="C34" i="1"/>
  <c r="CG34" i="1" s="1"/>
  <c r="CA34" i="1" s="1"/>
  <c r="AR34" i="1" s="1"/>
  <c r="C45" i="1"/>
  <c r="CG45" i="1" s="1"/>
  <c r="CA45" i="1" s="1"/>
  <c r="AR45" i="1" s="1"/>
  <c r="C49" i="1"/>
  <c r="CG49" i="1" s="1"/>
  <c r="CA49" i="1" s="1"/>
  <c r="AR49" i="1" s="1"/>
  <c r="CG121" i="1"/>
  <c r="B20" i="1"/>
  <c r="CM20" i="1" s="1"/>
  <c r="C30" i="1"/>
  <c r="CG30" i="1" s="1"/>
  <c r="CA30" i="1" s="1"/>
  <c r="AR30" i="1" s="1"/>
  <c r="C31" i="1"/>
  <c r="CG31" i="1" s="1"/>
  <c r="CA31" i="1" s="1"/>
  <c r="AR31" i="1" s="1"/>
  <c r="C36" i="1"/>
  <c r="CG36" i="1" s="1"/>
  <c r="CA36" i="1" s="1"/>
  <c r="AR36" i="1" s="1"/>
  <c r="C38" i="1"/>
  <c r="CG38" i="1" s="1"/>
  <c r="CA38" i="1" s="1"/>
  <c r="AR38" i="1" s="1"/>
  <c r="C40" i="1"/>
  <c r="CG40" i="1" s="1"/>
  <c r="CA40" i="1" s="1"/>
  <c r="AR40" i="1" s="1"/>
  <c r="D149" i="1"/>
  <c r="D155" i="1"/>
  <c r="C160" i="1"/>
  <c r="C162" i="1"/>
  <c r="D165" i="1"/>
  <c r="D171" i="1"/>
  <c r="C177" i="1"/>
  <c r="H193" i="1"/>
  <c r="X193" i="1"/>
  <c r="F213" i="1"/>
  <c r="N213" i="1"/>
  <c r="V213" i="1"/>
  <c r="CG14" i="1"/>
  <c r="CD14" i="1"/>
  <c r="CM14" i="1"/>
  <c r="CG18" i="1"/>
  <c r="CD18" i="1"/>
  <c r="CM18" i="1"/>
  <c r="CG17" i="1"/>
  <c r="CD17" i="1"/>
  <c r="CM15" i="1"/>
  <c r="CG15" i="1"/>
  <c r="CD15" i="1"/>
  <c r="CG16" i="1"/>
  <c r="CD16" i="1"/>
  <c r="CM16" i="1"/>
  <c r="CH64" i="1"/>
  <c r="C19" i="1"/>
  <c r="C48" i="1"/>
  <c r="CG48" i="1" s="1"/>
  <c r="CA48" i="1" s="1"/>
  <c r="AR48" i="1" s="1"/>
  <c r="AA63" i="1"/>
  <c r="CD66" i="1"/>
  <c r="AA66" i="1" s="1"/>
  <c r="CD71" i="1"/>
  <c r="AA71" i="1" s="1"/>
  <c r="CC72" i="1"/>
  <c r="AA72" i="1" s="1"/>
  <c r="CG122" i="1"/>
  <c r="D19" i="1"/>
  <c r="CC64" i="1"/>
  <c r="C29" i="1"/>
  <c r="CG29" i="1" s="1"/>
  <c r="CA29" i="1" s="1"/>
  <c r="C42" i="1"/>
  <c r="CG42" i="1" s="1"/>
  <c r="CA42" i="1" s="1"/>
  <c r="AR42" i="1" s="1"/>
  <c r="CD64" i="1"/>
  <c r="D204" i="1"/>
  <c r="L204" i="1"/>
  <c r="T204" i="1"/>
  <c r="C149" i="1"/>
  <c r="C165" i="1"/>
  <c r="V176" i="1"/>
  <c r="E193" i="1"/>
  <c r="U193" i="1"/>
  <c r="B265" i="1"/>
  <c r="C155" i="1"/>
  <c r="C171" i="1"/>
  <c r="AL176" i="1"/>
  <c r="C180" i="1"/>
  <c r="M193" i="1"/>
  <c r="B281" i="1"/>
  <c r="B301" i="1"/>
  <c r="P193" i="1"/>
  <c r="C147" i="1"/>
  <c r="D148" i="1"/>
  <c r="D150" i="1"/>
  <c r="C151" i="1"/>
  <c r="D152" i="1"/>
  <c r="C153" i="1"/>
  <c r="D154" i="1"/>
  <c r="D156" i="1"/>
  <c r="C157" i="1"/>
  <c r="D158" i="1"/>
  <c r="C159" i="1"/>
  <c r="D160" i="1"/>
  <c r="C161" i="1"/>
  <c r="D162" i="1"/>
  <c r="C163" i="1"/>
  <c r="D164" i="1"/>
  <c r="D166" i="1"/>
  <c r="C167" i="1"/>
  <c r="D168" i="1"/>
  <c r="C169" i="1"/>
  <c r="D170" i="1"/>
  <c r="D172" i="1"/>
  <c r="C173" i="1"/>
  <c r="D174" i="1"/>
  <c r="C175" i="1"/>
  <c r="D177" i="1"/>
  <c r="J176" i="1"/>
  <c r="N176" i="1"/>
  <c r="R176" i="1"/>
  <c r="Z176" i="1"/>
  <c r="AD176" i="1"/>
  <c r="AH176" i="1"/>
  <c r="C178" i="1"/>
  <c r="C193" i="1"/>
  <c r="G193" i="1"/>
  <c r="K193" i="1"/>
  <c r="O193" i="1"/>
  <c r="S193" i="1"/>
  <c r="W193" i="1"/>
  <c r="I193" i="1"/>
  <c r="Q193" i="1"/>
  <c r="B188" i="1"/>
  <c r="CB188" i="1" s="1"/>
  <c r="Y188" i="1" s="1"/>
  <c r="B189" i="1"/>
  <c r="CB189" i="1" s="1"/>
  <c r="Y189" i="1" s="1"/>
  <c r="B190" i="1"/>
  <c r="CB190" i="1" s="1"/>
  <c r="Y190" i="1" s="1"/>
  <c r="B192" i="1"/>
  <c r="CB192" i="1" s="1"/>
  <c r="Y192" i="1" s="1"/>
  <c r="E204" i="1"/>
  <c r="I204" i="1"/>
  <c r="M204" i="1"/>
  <c r="Q204" i="1"/>
  <c r="U204" i="1"/>
  <c r="C204" i="1"/>
  <c r="G204" i="1"/>
  <c r="K204" i="1"/>
  <c r="O204" i="1"/>
  <c r="S204" i="1"/>
  <c r="W204" i="1"/>
  <c r="B200" i="1"/>
  <c r="CB200" i="1" s="1"/>
  <c r="Y200" i="1" s="1"/>
  <c r="B202" i="1"/>
  <c r="CG202" i="1" s="1"/>
  <c r="B203" i="1"/>
  <c r="CG203" i="1" s="1"/>
  <c r="E213" i="1"/>
  <c r="I213" i="1"/>
  <c r="M213" i="1"/>
  <c r="Q213" i="1"/>
  <c r="U213" i="1"/>
  <c r="C213" i="1"/>
  <c r="G213" i="1"/>
  <c r="K213" i="1"/>
  <c r="O213" i="1"/>
  <c r="S213" i="1"/>
  <c r="W213" i="1"/>
  <c r="B252" i="1"/>
  <c r="B269" i="1"/>
  <c r="B289" i="1"/>
  <c r="B293" i="1"/>
  <c r="B297" i="1"/>
  <c r="B305" i="1"/>
  <c r="F176" i="1"/>
  <c r="D147" i="1"/>
  <c r="C148" i="1"/>
  <c r="C150" i="1"/>
  <c r="D151" i="1"/>
  <c r="C152" i="1"/>
  <c r="D153" i="1"/>
  <c r="C154" i="1"/>
  <c r="C156" i="1"/>
  <c r="D157" i="1"/>
  <c r="C158" i="1"/>
  <c r="D159" i="1"/>
  <c r="D161" i="1"/>
  <c r="D163" i="1"/>
  <c r="C164" i="1"/>
  <c r="C166" i="1"/>
  <c r="D167" i="1"/>
  <c r="C168" i="1"/>
  <c r="D169" i="1"/>
  <c r="C170" i="1"/>
  <c r="C172" i="1"/>
  <c r="D173" i="1"/>
  <c r="C174" i="1"/>
  <c r="D175" i="1"/>
  <c r="D178" i="1"/>
  <c r="D180" i="1"/>
  <c r="C181" i="1"/>
  <c r="D193" i="1"/>
  <c r="L193" i="1"/>
  <c r="T193" i="1"/>
  <c r="H204" i="1"/>
  <c r="P204" i="1"/>
  <c r="X204" i="1"/>
  <c r="J213" i="1"/>
  <c r="R213" i="1"/>
  <c r="B261" i="1"/>
  <c r="B273" i="1"/>
  <c r="B277" i="1"/>
  <c r="K176" i="1"/>
  <c r="S176" i="1"/>
  <c r="AA176" i="1"/>
  <c r="AE176" i="1"/>
  <c r="E176" i="1"/>
  <c r="M176" i="1"/>
  <c r="U176" i="1"/>
  <c r="AC176" i="1"/>
  <c r="AK176" i="1"/>
  <c r="B258" i="1"/>
  <c r="B262" i="1"/>
  <c r="B266" i="1"/>
  <c r="B270" i="1"/>
  <c r="B271" i="1"/>
  <c r="B272" i="1"/>
  <c r="B274" i="1"/>
  <c r="B278" i="1"/>
  <c r="B280" i="1"/>
  <c r="B284" i="1"/>
  <c r="F193" i="1"/>
  <c r="J193" i="1"/>
  <c r="N193" i="1"/>
  <c r="R193" i="1"/>
  <c r="B187" i="1"/>
  <c r="CG187" i="1" s="1"/>
  <c r="CG189" i="1"/>
  <c r="B191" i="1"/>
  <c r="CG191" i="1" s="1"/>
  <c r="B198" i="1"/>
  <c r="CG198" i="1" s="1"/>
  <c r="F204" i="1"/>
  <c r="J204" i="1"/>
  <c r="N204" i="1"/>
  <c r="R204" i="1"/>
  <c r="V204" i="1"/>
  <c r="B201" i="1"/>
  <c r="CG201" i="1" s="1"/>
  <c r="D213" i="1"/>
  <c r="H213" i="1"/>
  <c r="L213" i="1"/>
  <c r="P213" i="1"/>
  <c r="T213" i="1"/>
  <c r="X213" i="1"/>
  <c r="B210" i="1"/>
  <c r="CG210" i="1" s="1"/>
  <c r="B211" i="1"/>
  <c r="CG211" i="1" s="1"/>
  <c r="B212" i="1"/>
  <c r="CG212" i="1" s="1"/>
  <c r="B247" i="1"/>
  <c r="B253" i="1"/>
  <c r="B254" i="1"/>
  <c r="B186" i="1"/>
  <c r="CB186" i="1" s="1"/>
  <c r="Y186" i="1" s="1"/>
  <c r="G176" i="1"/>
  <c r="O176" i="1"/>
  <c r="W176" i="1"/>
  <c r="AI176" i="1"/>
  <c r="I176" i="1"/>
  <c r="Q176" i="1"/>
  <c r="Y176" i="1"/>
  <c r="AG176" i="1"/>
  <c r="AO176" i="1"/>
  <c r="B259" i="1"/>
  <c r="B260" i="1"/>
  <c r="B263" i="1"/>
  <c r="B264" i="1"/>
  <c r="B267" i="1"/>
  <c r="B268" i="1"/>
  <c r="B275" i="1"/>
  <c r="B276" i="1"/>
  <c r="B279" i="1"/>
  <c r="B282" i="1"/>
  <c r="B283" i="1"/>
  <c r="H176" i="1"/>
  <c r="L176" i="1"/>
  <c r="P176" i="1"/>
  <c r="T176" i="1"/>
  <c r="X176" i="1"/>
  <c r="AB176" i="1"/>
  <c r="AF176" i="1"/>
  <c r="AJ176" i="1"/>
  <c r="AN176" i="1"/>
  <c r="D179" i="1"/>
  <c r="D181" i="1"/>
  <c r="B181" i="1" s="1"/>
  <c r="B288" i="1"/>
  <c r="B290" i="1"/>
  <c r="B291" i="1"/>
  <c r="B292" i="1"/>
  <c r="B294" i="1"/>
  <c r="B295" i="1"/>
  <c r="B296" i="1"/>
  <c r="B298" i="1"/>
  <c r="B299" i="1"/>
  <c r="B300" i="1"/>
  <c r="B302" i="1"/>
  <c r="B303" i="1"/>
  <c r="B304" i="1"/>
  <c r="B306" i="1"/>
  <c r="B307" i="1"/>
  <c r="B308" i="1"/>
  <c r="CB212" i="1"/>
  <c r="Y212" i="1" s="1"/>
  <c r="B209" i="1"/>
  <c r="B199" i="1"/>
  <c r="CB199" i="1" s="1"/>
  <c r="Y199" i="1" s="1"/>
  <c r="V193" i="1"/>
  <c r="AM176" i="1"/>
  <c r="C179" i="1"/>
  <c r="CG41" i="1"/>
  <c r="CA41" i="1" s="1"/>
  <c r="AR41" i="1" s="1"/>
  <c r="CL20" i="1"/>
  <c r="CC20" i="1"/>
  <c r="CK20" i="1"/>
  <c r="CB20" i="1"/>
  <c r="CA20" i="1"/>
  <c r="CL21" i="1"/>
  <c r="CC21" i="1"/>
  <c r="CK21" i="1"/>
  <c r="CB21" i="1"/>
  <c r="CA21" i="1"/>
  <c r="CL22" i="1"/>
  <c r="CC22" i="1"/>
  <c r="CK22" i="1"/>
  <c r="CB22" i="1"/>
  <c r="CA22" i="1"/>
  <c r="CL23" i="1"/>
  <c r="CC23" i="1"/>
  <c r="CK23" i="1"/>
  <c r="CB23" i="1"/>
  <c r="CA23" i="1"/>
  <c r="CL24" i="1"/>
  <c r="CC24" i="1"/>
  <c r="CB24" i="1"/>
  <c r="CK24" i="1"/>
  <c r="CA24" i="1"/>
  <c r="CH73" i="1"/>
  <c r="CG73" i="1"/>
  <c r="CD73" i="1"/>
  <c r="CB120" i="1"/>
  <c r="L120" i="1" s="1"/>
  <c r="CG120" i="1"/>
  <c r="CD20" i="1"/>
  <c r="CD21" i="1"/>
  <c r="CD22" i="1"/>
  <c r="CD23" i="1"/>
  <c r="CD24" i="1"/>
  <c r="CC65" i="1"/>
  <c r="CG65" i="1"/>
  <c r="CD65" i="1"/>
  <c r="CC73" i="1"/>
  <c r="B75" i="1"/>
  <c r="CL13" i="1"/>
  <c r="CK13" i="1"/>
  <c r="CA13" i="1"/>
  <c r="CL14" i="1"/>
  <c r="CC14" i="1"/>
  <c r="CK14" i="1"/>
  <c r="CB14" i="1"/>
  <c r="CA14" i="1"/>
  <c r="CL15" i="1"/>
  <c r="CC15" i="1"/>
  <c r="CK15" i="1"/>
  <c r="CB15" i="1"/>
  <c r="CA15" i="1"/>
  <c r="CL16" i="1"/>
  <c r="CC16" i="1"/>
  <c r="CK16" i="1"/>
  <c r="CB16" i="1"/>
  <c r="CA16" i="1"/>
  <c r="CL17" i="1"/>
  <c r="CC17" i="1"/>
  <c r="CK17" i="1"/>
  <c r="CB17" i="1"/>
  <c r="CA17" i="1"/>
  <c r="CL18" i="1"/>
  <c r="CC18" i="1"/>
  <c r="CB18" i="1"/>
  <c r="CK18" i="1"/>
  <c r="CA18" i="1"/>
  <c r="CG20" i="1"/>
  <c r="CG21" i="1"/>
  <c r="CG22" i="1"/>
  <c r="CG23" i="1"/>
  <c r="CG24" i="1"/>
  <c r="B59" i="1"/>
  <c r="CD74" i="1"/>
  <c r="CG74" i="1"/>
  <c r="CC74" i="1"/>
  <c r="CH63" i="1"/>
  <c r="B67" i="1"/>
  <c r="CH72" i="1"/>
  <c r="AT15" i="1" l="1"/>
  <c r="B149" i="1"/>
  <c r="CB149" i="1" s="1"/>
  <c r="AP149" i="1" s="1"/>
  <c r="B165" i="1"/>
  <c r="CB165" i="1" s="1"/>
  <c r="AP165" i="1" s="1"/>
  <c r="CB13" i="1"/>
  <c r="B177" i="1"/>
  <c r="CG177" i="1" s="1"/>
  <c r="CG13" i="1"/>
  <c r="CM13" i="1"/>
  <c r="AA74" i="1"/>
  <c r="CC13" i="1"/>
  <c r="AT13" i="1" s="1"/>
  <c r="AA73" i="1"/>
  <c r="B160" i="1"/>
  <c r="CB160" i="1" s="1"/>
  <c r="AP160" i="1" s="1"/>
  <c r="C176" i="1"/>
  <c r="B171" i="1"/>
  <c r="CG171" i="1" s="1"/>
  <c r="CG190" i="1"/>
  <c r="B162" i="1"/>
  <c r="CB162" i="1" s="1"/>
  <c r="AP162" i="1" s="1"/>
  <c r="B155" i="1"/>
  <c r="CG155" i="1" s="1"/>
  <c r="AA65" i="1"/>
  <c r="AA64" i="1"/>
  <c r="B19" i="1"/>
  <c r="CG28" i="1"/>
  <c r="CB29" i="1" s="1"/>
  <c r="AR29" i="1" s="1"/>
  <c r="B166" i="1"/>
  <c r="CB166" i="1" s="1"/>
  <c r="AP166" i="1" s="1"/>
  <c r="B154" i="1"/>
  <c r="CB154" i="1" s="1"/>
  <c r="AP154" i="1" s="1"/>
  <c r="B150" i="1"/>
  <c r="CB150" i="1" s="1"/>
  <c r="AP150" i="1" s="1"/>
  <c r="CG200" i="1"/>
  <c r="CB198" i="1"/>
  <c r="Y198" i="1" s="1"/>
  <c r="B157" i="1"/>
  <c r="CB157" i="1" s="1"/>
  <c r="AP157" i="1" s="1"/>
  <c r="B152" i="1"/>
  <c r="CB152" i="1" s="1"/>
  <c r="AP152" i="1" s="1"/>
  <c r="B147" i="1"/>
  <c r="CG147" i="1" s="1"/>
  <c r="B172" i="1"/>
  <c r="CB172" i="1" s="1"/>
  <c r="AP172" i="1" s="1"/>
  <c r="B167" i="1"/>
  <c r="CG167" i="1" s="1"/>
  <c r="B148" i="1"/>
  <c r="CB148" i="1" s="1"/>
  <c r="AP148" i="1" s="1"/>
  <c r="B164" i="1"/>
  <c r="CB164" i="1" s="1"/>
  <c r="AP164" i="1" s="1"/>
  <c r="CG188" i="1"/>
  <c r="CB191" i="1"/>
  <c r="Y191" i="1" s="1"/>
  <c r="CG165" i="1"/>
  <c r="CB203" i="1"/>
  <c r="Y203" i="1" s="1"/>
  <c r="B180" i="1"/>
  <c r="CG180" i="1" s="1"/>
  <c r="B173" i="1"/>
  <c r="CG173" i="1" s="1"/>
  <c r="B168" i="1"/>
  <c r="CG168" i="1" s="1"/>
  <c r="B163" i="1"/>
  <c r="CB163" i="1" s="1"/>
  <c r="AP163" i="1" s="1"/>
  <c r="B158" i="1"/>
  <c r="CB158" i="1" s="1"/>
  <c r="AP158" i="1" s="1"/>
  <c r="B153" i="1"/>
  <c r="B156" i="1"/>
  <c r="CG156" i="1" s="1"/>
  <c r="B170" i="1"/>
  <c r="CB170" i="1" s="1"/>
  <c r="AP170" i="1" s="1"/>
  <c r="CG192" i="1"/>
  <c r="CB211" i="1"/>
  <c r="Y211" i="1" s="1"/>
  <c r="B174" i="1"/>
  <c r="CB174" i="1" s="1"/>
  <c r="AP174" i="1" s="1"/>
  <c r="B169" i="1"/>
  <c r="B151" i="1"/>
  <c r="D176" i="1"/>
  <c r="CB210" i="1"/>
  <c r="Y210" i="1" s="1"/>
  <c r="CB187" i="1"/>
  <c r="Y187" i="1" s="1"/>
  <c r="CB202" i="1"/>
  <c r="Y202" i="1" s="1"/>
  <c r="B159" i="1"/>
  <c r="B179" i="1"/>
  <c r="B178" i="1"/>
  <c r="B175" i="1"/>
  <c r="B161" i="1"/>
  <c r="CB181" i="1"/>
  <c r="AP181" i="1" s="1"/>
  <c r="CG181" i="1"/>
  <c r="B193" i="1"/>
  <c r="CG186" i="1"/>
  <c r="CB201" i="1"/>
  <c r="Y201" i="1" s="1"/>
  <c r="B213" i="1"/>
  <c r="CG209" i="1"/>
  <c r="CB209" i="1"/>
  <c r="Y209" i="1" s="1"/>
  <c r="B204" i="1"/>
  <c r="CG199" i="1"/>
  <c r="AT22" i="1"/>
  <c r="AT18" i="1"/>
  <c r="AT14" i="1"/>
  <c r="AT21" i="1"/>
  <c r="AT17" i="1"/>
  <c r="AT24" i="1"/>
  <c r="AT20" i="1"/>
  <c r="AT16" i="1"/>
  <c r="AT23" i="1"/>
  <c r="CB173" i="1" l="1"/>
  <c r="AP173" i="1" s="1"/>
  <c r="CG149" i="1"/>
  <c r="CG152" i="1"/>
  <c r="CB177" i="1"/>
  <c r="AP177" i="1" s="1"/>
  <c r="CG162" i="1"/>
  <c r="CG160" i="1"/>
  <c r="CB171" i="1"/>
  <c r="AP171" i="1" s="1"/>
  <c r="CG154" i="1"/>
  <c r="CG158" i="1"/>
  <c r="CG157" i="1"/>
  <c r="CB155" i="1"/>
  <c r="AP155" i="1" s="1"/>
  <c r="CG166" i="1"/>
  <c r="CG172" i="1"/>
  <c r="CB168" i="1"/>
  <c r="AP168" i="1" s="1"/>
  <c r="CG164" i="1"/>
  <c r="CG163" i="1"/>
  <c r="CG148" i="1"/>
  <c r="CG150" i="1"/>
  <c r="CB147" i="1"/>
  <c r="AP147" i="1" s="1"/>
  <c r="CB180" i="1"/>
  <c r="AP180" i="1" s="1"/>
  <c r="CB167" i="1"/>
  <c r="AP167" i="1" s="1"/>
  <c r="CG170" i="1"/>
  <c r="CB156" i="1"/>
  <c r="AP156" i="1" s="1"/>
  <c r="B176" i="1"/>
  <c r="A349" i="1" s="1"/>
  <c r="CG153" i="1"/>
  <c r="CB153" i="1"/>
  <c r="AP153" i="1" s="1"/>
  <c r="CG174" i="1"/>
  <c r="CG151" i="1"/>
  <c r="CB151" i="1"/>
  <c r="AP151" i="1" s="1"/>
  <c r="CG169" i="1"/>
  <c r="CB169" i="1"/>
  <c r="AP169" i="1" s="1"/>
  <c r="CB179" i="1"/>
  <c r="AP179" i="1" s="1"/>
  <c r="CG179" i="1"/>
  <c r="CG161" i="1"/>
  <c r="CB161" i="1"/>
  <c r="AP161" i="1" s="1"/>
  <c r="CG175" i="1"/>
  <c r="CB175" i="1"/>
  <c r="AP175" i="1" s="1"/>
  <c r="CG159" i="1"/>
  <c r="CB159" i="1"/>
  <c r="AP159" i="1" s="1"/>
  <c r="CG178" i="1"/>
  <c r="CB178" i="1"/>
  <c r="AP178" i="1" s="1"/>
  <c r="B349" i="1" l="1"/>
</calcChain>
</file>

<file path=xl/sharedStrings.xml><?xml version="1.0" encoding="utf-8"?>
<sst xmlns="http://schemas.openxmlformats.org/spreadsheetml/2006/main" count="9464" uniqueCount="261">
  <si>
    <t>SERVICIO DE SALUD</t>
  </si>
  <si>
    <t>REM-28. REHABILITACIÓN INTEGRAL</t>
  </si>
  <si>
    <t xml:space="preserve">SECCIÓN A:  ATENCIONES DE REHABILITACIÓN NIVEL PRIMARIO  </t>
  </si>
  <si>
    <t xml:space="preserve">SECCIÓN A.1: INGRESOS Y EGRESOS  A ATENCIONES DE REHABILITACIÓN EN EL NIVEL PRIMARIO </t>
  </si>
  <si>
    <t>TIPO DE INGRESO</t>
  </si>
  <si>
    <t>TOTAL</t>
  </si>
  <si>
    <t>RANGO ETARIO Y SEXO</t>
  </si>
  <si>
    <t>TIPO DE ESTRATEGIA</t>
  </si>
  <si>
    <t>Personas con discapacidad (con RND)</t>
  </si>
  <si>
    <t>Pueblos Originarios</t>
  </si>
  <si>
    <t>Migrantes</t>
  </si>
  <si>
    <t>0 - 4 años</t>
  </si>
  <si>
    <t>5 - 9 años</t>
  </si>
  <si>
    <t>10 - 14 años</t>
  </si>
  <si>
    <t>15 - 19 años</t>
  </si>
  <si>
    <t>20 - 24 años</t>
  </si>
  <si>
    <t>25-29 años</t>
  </si>
  <si>
    <t>30-34 años</t>
  </si>
  <si>
    <t>35 - 39 años</t>
  </si>
  <si>
    <t>40 - 44 años</t>
  </si>
  <si>
    <t>45- 49 años</t>
  </si>
  <si>
    <t>50 - 54 años</t>
  </si>
  <si>
    <t>55 - 59 años</t>
  </si>
  <si>
    <t>60 - 64 años</t>
  </si>
  <si>
    <t>65 - 69 años</t>
  </si>
  <si>
    <t>70 - 74 años</t>
  </si>
  <si>
    <t>75 - 79 años</t>
  </si>
  <si>
    <t>80 y mas años</t>
  </si>
  <si>
    <t xml:space="preserve">Rehabilitación NNA </t>
  </si>
  <si>
    <t>Rehabilitación Base Comunitaria (RBC)</t>
  </si>
  <si>
    <t>Rehabilitación Integral(RI)</t>
  </si>
  <si>
    <t>Rehabilitación Rural (RR)</t>
  </si>
  <si>
    <t>Ambos Sexos</t>
  </si>
  <si>
    <t>Hombres</t>
  </si>
  <si>
    <t>Mujeres</t>
  </si>
  <si>
    <t>Ingresos</t>
  </si>
  <si>
    <t>Ingresos con Plan de Tratamiento Integral (PTI)</t>
  </si>
  <si>
    <t>Ingresos con Plan de Tratamiento Integral (PTI) con objetivos para el trabajo</t>
  </si>
  <si>
    <t>Ingresos de usuarios con cuidador</t>
  </si>
  <si>
    <t>Reingreso</t>
  </si>
  <si>
    <t>Ingresos con PTI cuidador</t>
  </si>
  <si>
    <t>Egresos</t>
  </si>
  <si>
    <t>Egresos por alta</t>
  </si>
  <si>
    <t>Egresos por abandono</t>
  </si>
  <si>
    <t>Egresos por fallecimiento</t>
  </si>
  <si>
    <t>Egresos por otras causas</t>
  </si>
  <si>
    <t>Egresos con PTI cuidador</t>
  </si>
  <si>
    <t>SECCIÓN A.2: INGRESOS POR CONDICIÓN DE SALUD</t>
  </si>
  <si>
    <t>CONDICIÓN DE SALUD</t>
  </si>
  <si>
    <t>CONCEPTO</t>
  </si>
  <si>
    <t>Rehabilitación NNA</t>
  </si>
  <si>
    <t>Total ingreso (Nº de personas)</t>
  </si>
  <si>
    <t>Condición física</t>
  </si>
  <si>
    <t>Dolor cervical agudo</t>
  </si>
  <si>
    <t>Dolor lumbar agudo</t>
  </si>
  <si>
    <t>Hombro doloroso agudo</t>
  </si>
  <si>
    <t>Otro dolor músculo-esquelético agudo</t>
  </si>
  <si>
    <t>Artrosis de rodilla y cadera</t>
  </si>
  <si>
    <t>Artritis reumatoidea</t>
  </si>
  <si>
    <t>Otro dolor músculo-esquelético crónico</t>
  </si>
  <si>
    <t>Ataque cerebro vascular (ACV)</t>
  </si>
  <si>
    <t>Traumatismo encéfalo craneano (TEC)</t>
  </si>
  <si>
    <t>Lesión medular</t>
  </si>
  <si>
    <t>Enfermedad de Parkinson</t>
  </si>
  <si>
    <t>Enfermedades Neuromusculares</t>
  </si>
  <si>
    <t>Alteraciones en el desarrollo psicomotor</t>
  </si>
  <si>
    <t>Disrafias espinales</t>
  </si>
  <si>
    <t>Trastorno Espectro Autista</t>
  </si>
  <si>
    <t>Amputación</t>
  </si>
  <si>
    <t>Quemados</t>
  </si>
  <si>
    <t>COVID-19</t>
  </si>
  <si>
    <t>Otros</t>
  </si>
  <si>
    <t>Condición sensorial visual</t>
  </si>
  <si>
    <t>Condición sensorial auditivo</t>
  </si>
  <si>
    <t>SECCIÓN A.3: EVALUACIÓN INICIAL</t>
  </si>
  <si>
    <t>PROFESIONAL</t>
  </si>
  <si>
    <t xml:space="preserve">TOTAL      </t>
  </si>
  <si>
    <t xml:space="preserve">Tipo de Estrategia </t>
  </si>
  <si>
    <t xml:space="preserve">Modalidad de Rehabilitación  </t>
  </si>
  <si>
    <t xml:space="preserve">Presencial (Establecimiento) </t>
  </si>
  <si>
    <t>Domiciliaria</t>
  </si>
  <si>
    <t>Médico/a</t>
  </si>
  <si>
    <t>Kinesiólogo/a</t>
  </si>
  <si>
    <t>Terapeuta Ocupacional</t>
  </si>
  <si>
    <t>Fonoaudiólogo/a</t>
  </si>
  <si>
    <t>Psicólogo/a</t>
  </si>
  <si>
    <t>SECCIÓN A.4: EVALUACIÓN INTERMEDIA</t>
  </si>
  <si>
    <t xml:space="preserve">RANGO ETARIO </t>
  </si>
  <si>
    <t>MODALIDAD DE REHABILITACIÓN</t>
  </si>
  <si>
    <t>Rehabilitación Integral (RI)</t>
  </si>
  <si>
    <t>Presencial (Establecimiento)</t>
  </si>
  <si>
    <t>A distancia</t>
  </si>
  <si>
    <t>SECCIÓN A.5: SESIONES DE REHABILITACIÓN</t>
  </si>
  <si>
    <t>SECCIÓN A.6: PROCEDIMIENTOS Y ACTIVIDADES</t>
  </si>
  <si>
    <t xml:space="preserve">TIPO </t>
  </si>
  <si>
    <t>Total Rehabilitacion Base Comunitaria</t>
  </si>
  <si>
    <t>Total Rehabilitación Integral</t>
  </si>
  <si>
    <t xml:space="preserve">Total Rehabilitacion  Rural </t>
  </si>
  <si>
    <t>Fisioterapia</t>
  </si>
  <si>
    <t>Actividad física</t>
  </si>
  <si>
    <t>Ejercicios terapéuticos</t>
  </si>
  <si>
    <t>Intervención en actividades de la vida diaria, básicas, instrumentales y avanzadas.</t>
  </si>
  <si>
    <t>Habilitación y rehabilitación educacional</t>
  </si>
  <si>
    <t>Actividades terapéuticas</t>
  </si>
  <si>
    <t>Integración sensorial</t>
  </si>
  <si>
    <t>Adaptación del hogar</t>
  </si>
  <si>
    <t>Confección órtesis y/o adaptaciones</t>
  </si>
  <si>
    <t>Reparación de órtesis y/o adaptaciones</t>
  </si>
  <si>
    <t>Habilitación y rehabilitación socio-laboral</t>
  </si>
  <si>
    <t>Estimulación cognitiva</t>
  </si>
  <si>
    <t>Rehabilitación de la voz, habla y/o lenguaje</t>
  </si>
  <si>
    <t>Rehabilitación de la deglución</t>
  </si>
  <si>
    <t>Rehabilitación vestibular</t>
  </si>
  <si>
    <t>Educación persona usuario/a, cuidador/a y/o familiares</t>
  </si>
  <si>
    <t>Atención psicoterapéutica</t>
  </si>
  <si>
    <t>SECCIÓN A.7: CONSEJERÍA INDIVIDUAL AGENDADA</t>
  </si>
  <si>
    <t>Trabajador/a social</t>
  </si>
  <si>
    <t>SECCIÓN A.8: CONSEJERÍA FAMILIAR AGENDADA</t>
  </si>
  <si>
    <t xml:space="preserve">SECCIÓN A.9: INTERVENCIONES TERAPÉUTICAS GRUPALES </t>
  </si>
  <si>
    <t>ÁREA TEMÁTICA DE PREVENCIÓN Y TRATAMIENTO</t>
  </si>
  <si>
    <t xml:space="preserve">Tipo de estrategia </t>
  </si>
  <si>
    <t>Modalidad de rehabilitación</t>
  </si>
  <si>
    <t>Número de personas</t>
  </si>
  <si>
    <t>Número de sesiones</t>
  </si>
  <si>
    <t xml:space="preserve">SECCIÓN A.10: PERSONAS QUE LOGRAN PARTICIPACIÓN EN COMUNIDAD </t>
  </si>
  <si>
    <t>COMPONENTE (Nº PERSONAS)</t>
  </si>
  <si>
    <t>Laboral</t>
  </si>
  <si>
    <t>Educativa</t>
  </si>
  <si>
    <t>Comunitario</t>
  </si>
  <si>
    <t>Trabajo con objetivos de habilitación y rehabilitación</t>
  </si>
  <si>
    <t>Trabajo sin objetivos de habilitación y rehabilitación</t>
  </si>
  <si>
    <t>Dueña/o de casa</t>
  </si>
  <si>
    <t>SECCIÓN A.11: ACTIVIDADES Y PARTICIPACIÓN</t>
  </si>
  <si>
    <t>MODALIDADES DE INTERVENCIÓN</t>
  </si>
  <si>
    <t>GRUPO OBJETIVO</t>
  </si>
  <si>
    <t>Totales Rehabilitación Infantil</t>
  </si>
  <si>
    <t>Totales Rehabilitación Base Comunitaria (RBC)</t>
  </si>
  <si>
    <t>Totales Rehabilitación Integral  (RI)</t>
  </si>
  <si>
    <t>Totales Rehabilitación Rural (RR)</t>
  </si>
  <si>
    <t xml:space="preserve">Modalidad de Rehabilitación </t>
  </si>
  <si>
    <t xml:space="preserve"> Actividades </t>
  </si>
  <si>
    <t xml:space="preserve">Participantes </t>
  </si>
  <si>
    <t>Diagnóstico o planificación participativa</t>
  </si>
  <si>
    <t>Comunas, comunidades</t>
  </si>
  <si>
    <t>Organizaciones asociadas a discapacidad</t>
  </si>
  <si>
    <t>Organizaciones comunitarias</t>
  </si>
  <si>
    <t>Comunidad educativa</t>
  </si>
  <si>
    <t>Actividades de promoción de la salud</t>
  </si>
  <si>
    <t>Empleadores y compañeros de trabajo</t>
  </si>
  <si>
    <t>Red de apoyo</t>
  </si>
  <si>
    <t>Cuidadores</t>
  </si>
  <si>
    <t>Actividades para fortalecer los conocimientos y destrezas personales</t>
  </si>
  <si>
    <t>Profesionales de la salud</t>
  </si>
  <si>
    <t>Monitores</t>
  </si>
  <si>
    <t>Asesorías a grupos comunitarios</t>
  </si>
  <si>
    <t>SECCIÓN B: NIVEL HOSPITALARIO</t>
  </si>
  <si>
    <t>SECCIÓN B.1: INGRESOS Y EGRESOS  A REHABILITACIÓN INTEGRAL</t>
  </si>
  <si>
    <t>INGRESOS</t>
  </si>
  <si>
    <t>TIPO ATENCIÓN</t>
  </si>
  <si>
    <t>Abierta</t>
  </si>
  <si>
    <t>Cerrado</t>
  </si>
  <si>
    <t>UPC</t>
  </si>
  <si>
    <t>Cuidados Medios y Básicos</t>
  </si>
  <si>
    <t>Total ingresos (Nº de personas)</t>
  </si>
  <si>
    <t>Ingresos con plan de tratamiento integral (PTI)</t>
  </si>
  <si>
    <t>Neuromusculares agudas</t>
  </si>
  <si>
    <t>Neuromusculares crónicas</t>
  </si>
  <si>
    <t>Otras neurológicas</t>
  </si>
  <si>
    <t>Trastornos del Neurodesarrollo</t>
  </si>
  <si>
    <t>Parálisis cerebral</t>
  </si>
  <si>
    <t>Recién nacido de alto riesgo</t>
  </si>
  <si>
    <t>Síndrome POST-UCI</t>
  </si>
  <si>
    <t>Enfermedades respiratorias</t>
  </si>
  <si>
    <t>Enfermedades cardíacas</t>
  </si>
  <si>
    <t>Dolor musculoesquelético crónico</t>
  </si>
  <si>
    <t>Otras reumatológicas</t>
  </si>
  <si>
    <t>Traumatológicos</t>
  </si>
  <si>
    <t>Otros pre y post quirúrgicos</t>
  </si>
  <si>
    <t>Oncológicos</t>
  </si>
  <si>
    <t>Genitourinarias</t>
  </si>
  <si>
    <t>Sensoriales auditivos</t>
  </si>
  <si>
    <t>Sensoriales visuales</t>
  </si>
  <si>
    <t>Trastorno espectro autista</t>
  </si>
  <si>
    <t>EGRESOS</t>
  </si>
  <si>
    <t>Egresos ACV referido a APS</t>
  </si>
  <si>
    <t>SECCIÓN B.2: EVALUACIÓN INICIAL</t>
  </si>
  <si>
    <t>RANGO ETARIO</t>
  </si>
  <si>
    <t>Cerrada</t>
  </si>
  <si>
    <t xml:space="preserve">Presencial </t>
  </si>
  <si>
    <t>A Distancia</t>
  </si>
  <si>
    <t xml:space="preserve">Domiciliaria </t>
  </si>
  <si>
    <t>Terapeuta ocupacional</t>
  </si>
  <si>
    <t>Fonoadiólogo/a</t>
  </si>
  <si>
    <t>Trabajador/a Social</t>
  </si>
  <si>
    <t>Ortoprotesista</t>
  </si>
  <si>
    <t>Enfermera/o</t>
  </si>
  <si>
    <t>SECCIÓN B.3: EVALUACIÓN INTERMEDIA</t>
  </si>
  <si>
    <t>SECCIÓN B.4: SESIONES DE REHABILITACIÓN</t>
  </si>
  <si>
    <t>SECCIÓN B.5: DERIVACIONES Y CONTINUIDAD EN LOS CUIDADOS</t>
  </si>
  <si>
    <t>DERIVACIÓN</t>
  </si>
  <si>
    <t>A otro hospital (hospitalizado)</t>
  </si>
  <si>
    <t>A nivel secundario (ambulatorio)</t>
  </si>
  <si>
    <t>A nivel primario</t>
  </si>
  <si>
    <t>Institución con convenio</t>
  </si>
  <si>
    <t>SECCIÓN B.6: PROCEDIMIENTOS Y ACTIVIDADES</t>
  </si>
  <si>
    <t>TIPO</t>
  </si>
  <si>
    <t>Tratamiento compresivo</t>
  </si>
  <si>
    <t>Confección de órtesis y/o adaptaciones</t>
  </si>
  <si>
    <t>Confección de prótesis</t>
  </si>
  <si>
    <t>Reparación de prótesis</t>
  </si>
  <si>
    <t>Educación a usuario/a, cuidador/a y/o familiar</t>
  </si>
  <si>
    <t>Orientación y movilidad</t>
  </si>
  <si>
    <t>Estimulación sensorial</t>
  </si>
  <si>
    <t>Terapia respiratoria y funcional pulmonar</t>
  </si>
  <si>
    <t>Rehabilitación auditiva individual</t>
  </si>
  <si>
    <t>Rehabilitación auditiva grupal</t>
  </si>
  <si>
    <t>SECCIÓN C: AYUDAS TÉCNICAS DE SALUD, NIVEL APS Y HOSPITALARIO</t>
  </si>
  <si>
    <t>SECCIÓN C.1: NÚMERO DE PERSONAS QUE RECIBEN AYUDAS TÉCNICAS</t>
  </si>
  <si>
    <t>AYUDAS TÉCNICAS</t>
  </si>
  <si>
    <t>Número de evaluaciones de ayudas técnicas</t>
  </si>
  <si>
    <t>Número de personas con ayuda técnica entregada</t>
  </si>
  <si>
    <t>Número de entrenamiento de ayudas técnicas</t>
  </si>
  <si>
    <t>SECCIÓN C.2: NÚMERO DE  AYUDAS TÉCNICAS ENTREGADAS POR TIPO</t>
  </si>
  <si>
    <t>TOTAL DE AYUDAS TÉCNICAS ENTREGADAS</t>
  </si>
  <si>
    <t xml:space="preserve">TOTAL </t>
  </si>
  <si>
    <t>Sillas de ruedas estándar</t>
  </si>
  <si>
    <t>Silla de ruedas neurológicas</t>
  </si>
  <si>
    <t>Cojín anti escaras</t>
  </si>
  <si>
    <t>Colchón anti escaras</t>
  </si>
  <si>
    <t>Bastones</t>
  </si>
  <si>
    <t>Andadores</t>
  </si>
  <si>
    <t>Sitting</t>
  </si>
  <si>
    <t>Órtesis de columna vertebral</t>
  </si>
  <si>
    <t>Órtesis miembro inferior</t>
  </si>
  <si>
    <t>Órtesis miembro superior</t>
  </si>
  <si>
    <t>Cojines y respaldos para la estabilización y posicionamiento del cuerpo</t>
  </si>
  <si>
    <t>Ayudas técnicas para actividades de alimentación, vestuario e higiene personal</t>
  </si>
  <si>
    <t>Sistema compresivo</t>
  </si>
  <si>
    <t>Prótesis extremidad inferior transtibial</t>
  </si>
  <si>
    <t>Prótesis extremidad inferior transfemoral</t>
  </si>
  <si>
    <t>Otras prótesis extremidad inferior</t>
  </si>
  <si>
    <t>Prótesis extremidad superior</t>
  </si>
  <si>
    <t>Audífonos</t>
  </si>
  <si>
    <t>Lentes</t>
  </si>
  <si>
    <t>Plantilla ortopédica</t>
  </si>
  <si>
    <t>Bota o botín de descarga</t>
  </si>
  <si>
    <t>Zapato ortopédico</t>
  </si>
  <si>
    <t>Baño portátil</t>
  </si>
  <si>
    <t>Tecnologías de la Comunicación Aumentativa y Alternativas</t>
  </si>
  <si>
    <t>Equipo ventilador mecánico no invasivo</t>
  </si>
  <si>
    <t>Aspirador de secreciones</t>
  </si>
  <si>
    <t>Otras</t>
  </si>
  <si>
    <t>SECCIÓN C.3: AYUDAS TÉCNICAS POR CONDICIÓN DE SALUD</t>
  </si>
  <si>
    <t>TOTAL AYUDA TÉCNICA POR CONDICIÓN DE SALUD</t>
  </si>
  <si>
    <t xml:space="preserve"> RANGO ETARIO</t>
  </si>
  <si>
    <t>Esclerosis lateral amiotrófica</t>
  </si>
  <si>
    <t>Diabetes mellitus</t>
  </si>
  <si>
    <t>Sensorial auditivo</t>
  </si>
  <si>
    <t>Sensorial visual</t>
  </si>
  <si>
    <t>Persona mayor frágil</t>
  </si>
  <si>
    <t>Otras condiciones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</si>
</sst>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9"/>
      <name val="Verdana"/>
      <family val="2"/>
    </font>
    <font>
      <sz val="9"/>
      <name val="Calibri"/>
      <family val="2"/>
      <scheme val="minor"/>
    </font>
    <font>
      <b/>
      <sz val="11"/>
      <name val="Verdana"/>
      <family val="2"/>
    </font>
    <font>
      <sz val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000000"/>
      </patternFill>
    </fill>
  </fills>
  <borders count="40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auto="1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double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/>
      <right style="double">
        <color indexed="64"/>
      </right>
      <top style="hair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auto="1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auto="1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auto="1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auto="1"/>
      </bottom>
      <diagonal/>
    </border>
    <border>
      <left/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auto="1"/>
      </bottom>
      <diagonal/>
    </border>
    <border>
      <left/>
      <right/>
      <top style="thin">
        <color indexed="9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auto="1"/>
      </bottom>
      <diagonal/>
    </border>
    <border>
      <left/>
      <right/>
      <top style="thin">
        <color indexed="9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auto="1"/>
      </bottom>
      <diagonal/>
    </border>
    <border>
      <left/>
      <right/>
      <top style="thin">
        <color indexed="9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auto="1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auto="1"/>
      </bottom>
      <diagonal/>
    </border>
    <border>
      <left/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auto="1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14">
    <xf numFmtId="0" fontId="0" fillId="0" borderId="0" xfId="0"/>
    <xf numFmtId="1" fontId="2" fillId="3" borderId="0" xfId="0" applyNumberFormat="1" applyFont="1" applyFill="1"/>
    <xf numFmtId="0" fontId="3" fillId="0" borderId="0" xfId="0" applyFont="1"/>
    <xf numFmtId="1" fontId="2" fillId="3" borderId="0" xfId="0" applyNumberFormat="1" applyFont="1" applyFill="1" applyAlignment="1">
      <alignment vertical="center" wrapText="1"/>
    </xf>
    <xf numFmtId="1" fontId="5" fillId="3" borderId="0" xfId="0" applyNumberFormat="1" applyFont="1" applyFill="1"/>
    <xf numFmtId="0" fontId="6" fillId="0" borderId="0" xfId="0" applyFont="1"/>
    <xf numFmtId="0" fontId="6" fillId="4" borderId="0" xfId="0" applyFont="1" applyFill="1"/>
    <xf numFmtId="1" fontId="7" fillId="0" borderId="0" xfId="0" applyNumberFormat="1" applyFont="1" applyProtection="1">
      <protection locked="0"/>
    </xf>
    <xf numFmtId="1" fontId="7" fillId="4" borderId="0" xfId="0" applyNumberFormat="1" applyFont="1" applyFill="1"/>
    <xf numFmtId="1" fontId="8" fillId="4" borderId="0" xfId="0" applyNumberFormat="1" applyFont="1" applyFill="1"/>
    <xf numFmtId="1" fontId="8" fillId="3" borderId="0" xfId="0" applyNumberFormat="1" applyFont="1" applyFill="1"/>
    <xf numFmtId="1" fontId="9" fillId="3" borderId="0" xfId="0" applyNumberFormat="1" applyFont="1" applyFill="1"/>
    <xf numFmtId="1" fontId="7" fillId="3" borderId="0" xfId="0" applyNumberFormat="1" applyFont="1" applyFill="1"/>
    <xf numFmtId="1" fontId="9" fillId="4" borderId="1" xfId="0" applyNumberFormat="1" applyFont="1" applyFill="1" applyBorder="1"/>
    <xf numFmtId="1" fontId="9" fillId="0" borderId="1" xfId="0" applyNumberFormat="1" applyFont="1" applyBorder="1"/>
    <xf numFmtId="0" fontId="10" fillId="0" borderId="0" xfId="0" applyFont="1"/>
    <xf numFmtId="1" fontId="5" fillId="0" borderId="18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2" fillId="0" borderId="18" xfId="0" applyNumberFormat="1" applyFont="1" applyBorder="1"/>
    <xf numFmtId="1" fontId="5" fillId="0" borderId="18" xfId="0" applyNumberFormat="1" applyFont="1" applyBorder="1"/>
    <xf numFmtId="1" fontId="5" fillId="0" borderId="19" xfId="0" applyNumberFormat="1" applyFont="1" applyBorder="1"/>
    <xf numFmtId="1" fontId="5" fillId="0" borderId="10" xfId="0" applyNumberFormat="1" applyFont="1" applyBorder="1"/>
    <xf numFmtId="1" fontId="5" fillId="5" borderId="20" xfId="0" applyNumberFormat="1" applyFont="1" applyFill="1" applyBorder="1" applyProtection="1">
      <protection locked="0"/>
    </xf>
    <xf numFmtId="1" fontId="5" fillId="5" borderId="10" xfId="0" applyNumberFormat="1" applyFont="1" applyFill="1" applyBorder="1" applyProtection="1">
      <protection locked="0"/>
    </xf>
    <xf numFmtId="1" fontId="5" fillId="5" borderId="24" xfId="0" applyNumberFormat="1" applyFont="1" applyFill="1" applyBorder="1" applyProtection="1">
      <protection locked="0"/>
    </xf>
    <xf numFmtId="1" fontId="5" fillId="5" borderId="25" xfId="0" applyNumberFormat="1" applyFont="1" applyFill="1" applyBorder="1" applyProtection="1">
      <protection locked="0"/>
    </xf>
    <xf numFmtId="1" fontId="5" fillId="5" borderId="26" xfId="0" applyNumberFormat="1" applyFont="1" applyFill="1" applyBorder="1" applyProtection="1">
      <protection locked="0"/>
    </xf>
    <xf numFmtId="1" fontId="5" fillId="5" borderId="27" xfId="0" applyNumberFormat="1" applyFont="1" applyFill="1" applyBorder="1" applyProtection="1">
      <protection locked="0"/>
    </xf>
    <xf numFmtId="1" fontId="5" fillId="4" borderId="0" xfId="0" applyNumberFormat="1" applyFont="1" applyFill="1" applyAlignment="1">
      <alignment vertical="center"/>
    </xf>
    <xf numFmtId="1" fontId="6" fillId="0" borderId="0" xfId="0" applyNumberFormat="1" applyFont="1"/>
    <xf numFmtId="1" fontId="6" fillId="6" borderId="0" xfId="0" applyNumberFormat="1" applyFont="1" applyFill="1"/>
    <xf numFmtId="0" fontId="0" fillId="7" borderId="0" xfId="0" applyFill="1"/>
    <xf numFmtId="0" fontId="0" fillId="8" borderId="0" xfId="0" applyFill="1"/>
    <xf numFmtId="1" fontId="5" fillId="0" borderId="28" xfId="0" applyNumberFormat="1" applyFont="1" applyBorder="1" applyAlignment="1">
      <alignment vertical="center" wrapText="1"/>
    </xf>
    <xf numFmtId="1" fontId="5" fillId="0" borderId="29" xfId="0" applyNumberFormat="1" applyFont="1" applyBorder="1" applyAlignment="1">
      <alignment vertical="center" wrapText="1"/>
    </xf>
    <xf numFmtId="1" fontId="5" fillId="0" borderId="30" xfId="0" applyNumberFormat="1" applyFont="1" applyBorder="1"/>
    <xf numFmtId="1" fontId="5" fillId="5" borderId="31" xfId="0" applyNumberFormat="1" applyFont="1" applyFill="1" applyBorder="1" applyProtection="1">
      <protection locked="0"/>
    </xf>
    <xf numFmtId="1" fontId="5" fillId="5" borderId="30" xfId="0" applyNumberFormat="1" applyFont="1" applyFill="1" applyBorder="1" applyProtection="1">
      <protection locked="0"/>
    </xf>
    <xf numFmtId="1" fontId="5" fillId="5" borderId="32" xfId="0" applyNumberFormat="1" applyFont="1" applyFill="1" applyBorder="1" applyProtection="1">
      <protection locked="0"/>
    </xf>
    <xf numFmtId="1" fontId="5" fillId="5" borderId="33" xfId="0" applyNumberFormat="1" applyFont="1" applyFill="1" applyBorder="1" applyProtection="1">
      <protection locked="0"/>
    </xf>
    <xf numFmtId="1" fontId="5" fillId="5" borderId="34" xfId="0" applyNumberFormat="1" applyFont="1" applyFill="1" applyBorder="1" applyProtection="1">
      <protection locked="0"/>
    </xf>
    <xf numFmtId="1" fontId="5" fillId="5" borderId="35" xfId="0" applyNumberFormat="1" applyFont="1" applyFill="1" applyBorder="1" applyProtection="1">
      <protection locked="0"/>
    </xf>
    <xf numFmtId="1" fontId="5" fillId="0" borderId="36" xfId="0" applyNumberFormat="1" applyFont="1" applyBorder="1" applyAlignment="1">
      <alignment vertical="center" wrapText="1"/>
    </xf>
    <xf numFmtId="1" fontId="5" fillId="0" borderId="37" xfId="0" applyNumberFormat="1" applyFont="1" applyBorder="1" applyAlignment="1">
      <alignment vertical="center" wrapText="1"/>
    </xf>
    <xf numFmtId="1" fontId="5" fillId="0" borderId="38" xfId="0" applyNumberFormat="1" applyFont="1" applyBorder="1"/>
    <xf numFmtId="1" fontId="5" fillId="9" borderId="39" xfId="0" applyNumberFormat="1" applyFont="1" applyFill="1" applyBorder="1"/>
    <xf numFmtId="1" fontId="5" fillId="9" borderId="38" xfId="0" applyNumberFormat="1" applyFont="1" applyFill="1" applyBorder="1"/>
    <xf numFmtId="1" fontId="5" fillId="9" borderId="40" xfId="0" applyNumberFormat="1" applyFont="1" applyFill="1" applyBorder="1"/>
    <xf numFmtId="1" fontId="5" fillId="5" borderId="39" xfId="0" applyNumberFormat="1" applyFont="1" applyFill="1" applyBorder="1" applyProtection="1">
      <protection locked="0"/>
    </xf>
    <xf numFmtId="1" fontId="5" fillId="5" borderId="40" xfId="0" applyNumberFormat="1" applyFont="1" applyFill="1" applyBorder="1" applyProtection="1">
      <protection locked="0"/>
    </xf>
    <xf numFmtId="1" fontId="5" fillId="5" borderId="41" xfId="0" applyNumberFormat="1" applyFont="1" applyFill="1" applyBorder="1" applyProtection="1">
      <protection locked="0"/>
    </xf>
    <xf numFmtId="1" fontId="5" fillId="5" borderId="42" xfId="0" applyNumberFormat="1" applyFont="1" applyFill="1" applyBorder="1" applyProtection="1">
      <protection locked="0"/>
    </xf>
    <xf numFmtId="1" fontId="5" fillId="5" borderId="43" xfId="0" applyNumberFormat="1" applyFont="1" applyFill="1" applyBorder="1" applyProtection="1">
      <protection locked="0"/>
    </xf>
    <xf numFmtId="1" fontId="5" fillId="5" borderId="38" xfId="0" applyNumberFormat="1" applyFont="1" applyFill="1" applyBorder="1" applyProtection="1">
      <protection locked="0"/>
    </xf>
    <xf numFmtId="1" fontId="5" fillId="3" borderId="36" xfId="0" applyNumberFormat="1" applyFont="1" applyFill="1" applyBorder="1" applyAlignment="1">
      <alignment vertical="center" wrapText="1"/>
    </xf>
    <xf numFmtId="1" fontId="5" fillId="3" borderId="44" xfId="0" applyNumberFormat="1" applyFont="1" applyFill="1" applyBorder="1" applyAlignment="1">
      <alignment vertical="center" wrapText="1"/>
    </xf>
    <xf numFmtId="1" fontId="5" fillId="0" borderId="40" xfId="0" applyNumberFormat="1" applyFont="1" applyBorder="1"/>
    <xf numFmtId="1" fontId="5" fillId="3" borderId="45" xfId="0" applyNumberFormat="1" applyFont="1" applyFill="1" applyBorder="1" applyAlignment="1">
      <alignment vertical="center" wrapText="1"/>
    </xf>
    <xf numFmtId="1" fontId="5" fillId="3" borderId="37" xfId="0" applyNumberFormat="1" applyFont="1" applyFill="1" applyBorder="1" applyAlignment="1">
      <alignment vertical="center" wrapText="1"/>
    </xf>
    <xf numFmtId="1" fontId="5" fillId="5" borderId="46" xfId="0" applyNumberFormat="1" applyFont="1" applyFill="1" applyBorder="1" applyProtection="1">
      <protection locked="0"/>
    </xf>
    <xf numFmtId="1" fontId="5" fillId="5" borderId="47" xfId="0" applyNumberFormat="1" applyFont="1" applyFill="1" applyBorder="1" applyProtection="1">
      <protection locked="0"/>
    </xf>
    <xf numFmtId="1" fontId="5" fillId="5" borderId="45" xfId="0" applyNumberFormat="1" applyFont="1" applyFill="1" applyBorder="1" applyProtection="1">
      <protection locked="0"/>
    </xf>
    <xf numFmtId="1" fontId="5" fillId="3" borderId="48" xfId="0" applyNumberFormat="1" applyFont="1" applyFill="1" applyBorder="1" applyAlignment="1">
      <alignment vertical="center" wrapText="1"/>
    </xf>
    <xf numFmtId="1" fontId="5" fillId="3" borderId="49" xfId="0" applyNumberFormat="1" applyFont="1" applyFill="1" applyBorder="1" applyAlignment="1">
      <alignment vertical="center" wrapText="1"/>
    </xf>
    <xf numFmtId="1" fontId="5" fillId="0" borderId="50" xfId="0" applyNumberFormat="1" applyFont="1" applyBorder="1"/>
    <xf numFmtId="1" fontId="5" fillId="9" borderId="51" xfId="0" applyNumberFormat="1" applyFont="1" applyFill="1" applyBorder="1"/>
    <xf numFmtId="1" fontId="5" fillId="9" borderId="52" xfId="0" applyNumberFormat="1" applyFont="1" applyFill="1" applyBorder="1"/>
    <xf numFmtId="1" fontId="5" fillId="9" borderId="53" xfId="0" applyNumberFormat="1" applyFont="1" applyFill="1" applyBorder="1"/>
    <xf numFmtId="1" fontId="5" fillId="9" borderId="54" xfId="0" applyNumberFormat="1" applyFont="1" applyFill="1" applyBorder="1"/>
    <xf numFmtId="1" fontId="5" fillId="5" borderId="53" xfId="0" applyNumberFormat="1" applyFont="1" applyFill="1" applyBorder="1" applyProtection="1">
      <protection locked="0"/>
    </xf>
    <xf numFmtId="1" fontId="5" fillId="5" borderId="54" xfId="0" applyNumberFormat="1" applyFont="1" applyFill="1" applyBorder="1" applyProtection="1">
      <protection locked="0"/>
    </xf>
    <xf numFmtId="1" fontId="5" fillId="5" borderId="55" xfId="0" applyNumberFormat="1" applyFont="1" applyFill="1" applyBorder="1" applyProtection="1">
      <protection locked="0"/>
    </xf>
    <xf numFmtId="1" fontId="5" fillId="5" borderId="56" xfId="0" applyNumberFormat="1" applyFont="1" applyFill="1" applyBorder="1" applyProtection="1">
      <protection locked="0"/>
    </xf>
    <xf numFmtId="1" fontId="5" fillId="5" borderId="22" xfId="0" applyNumberFormat="1" applyFont="1" applyFill="1" applyBorder="1" applyProtection="1">
      <protection locked="0"/>
    </xf>
    <xf numFmtId="1" fontId="5" fillId="5" borderId="50" xfId="0" applyNumberFormat="1" applyFont="1" applyFill="1" applyBorder="1" applyProtection="1">
      <protection locked="0"/>
    </xf>
    <xf numFmtId="1" fontId="5" fillId="5" borderId="48" xfId="0" applyNumberFormat="1" applyFont="1" applyFill="1" applyBorder="1" applyProtection="1">
      <protection locked="0"/>
    </xf>
    <xf numFmtId="1" fontId="5" fillId="3" borderId="57" xfId="0" applyNumberFormat="1" applyFont="1" applyFill="1" applyBorder="1" applyAlignment="1">
      <alignment vertical="center" wrapText="1"/>
    </xf>
    <xf numFmtId="1" fontId="5" fillId="0" borderId="20" xfId="0" applyNumberFormat="1" applyFont="1" applyBorder="1"/>
    <xf numFmtId="1" fontId="5" fillId="0" borderId="24" xfId="0" applyNumberFormat="1" applyFont="1" applyBorder="1"/>
    <xf numFmtId="1" fontId="5" fillId="0" borderId="25" xfId="0" applyNumberFormat="1" applyFont="1" applyBorder="1"/>
    <xf numFmtId="1" fontId="5" fillId="0" borderId="26" xfId="0" applyNumberFormat="1" applyFont="1" applyBorder="1"/>
    <xf numFmtId="1" fontId="5" fillId="0" borderId="27" xfId="0" applyNumberFormat="1" applyFont="1" applyBorder="1"/>
    <xf numFmtId="1" fontId="5" fillId="0" borderId="0" xfId="0" applyNumberFormat="1" applyFont="1" applyAlignment="1">
      <alignment vertical="center"/>
    </xf>
    <xf numFmtId="1" fontId="5" fillId="0" borderId="58" xfId="0" applyNumberFormat="1" applyFont="1" applyBorder="1" applyAlignment="1">
      <alignment vertical="center" wrapText="1"/>
    </xf>
    <xf numFmtId="1" fontId="5" fillId="0" borderId="5" xfId="0" applyNumberFormat="1" applyFont="1" applyBorder="1"/>
    <xf numFmtId="1" fontId="5" fillId="5" borderId="59" xfId="0" applyNumberFormat="1" applyFont="1" applyFill="1" applyBorder="1" applyProtection="1">
      <protection locked="0"/>
    </xf>
    <xf numFmtId="1" fontId="5" fillId="5" borderId="60" xfId="0" applyNumberFormat="1" applyFont="1" applyFill="1" applyBorder="1" applyProtection="1">
      <protection locked="0"/>
    </xf>
    <xf numFmtId="1" fontId="5" fillId="5" borderId="61" xfId="0" applyNumberFormat="1" applyFont="1" applyFill="1" applyBorder="1" applyProtection="1">
      <protection locked="0"/>
    </xf>
    <xf numFmtId="1" fontId="5" fillId="5" borderId="62" xfId="0" applyNumberFormat="1" applyFont="1" applyFill="1" applyBorder="1" applyProtection="1">
      <protection locked="0"/>
    </xf>
    <xf numFmtId="1" fontId="5" fillId="5" borderId="14" xfId="0" applyNumberFormat="1" applyFont="1" applyFill="1" applyBorder="1" applyProtection="1">
      <protection locked="0"/>
    </xf>
    <xf numFmtId="1" fontId="5" fillId="5" borderId="63" xfId="0" applyNumberFormat="1" applyFont="1" applyFill="1" applyBorder="1" applyProtection="1">
      <protection locked="0"/>
    </xf>
    <xf numFmtId="1" fontId="5" fillId="5" borderId="2" xfId="0" applyNumberFormat="1" applyFont="1" applyFill="1" applyBorder="1" applyProtection="1">
      <protection locked="0"/>
    </xf>
    <xf numFmtId="1" fontId="5" fillId="5" borderId="36" xfId="0" applyNumberFormat="1" applyFont="1" applyFill="1" applyBorder="1" applyProtection="1">
      <protection locked="0"/>
    </xf>
    <xf numFmtId="1" fontId="5" fillId="0" borderId="45" xfId="0" applyNumberFormat="1" applyFont="1" applyBorder="1" applyAlignment="1">
      <alignment vertical="center" wrapText="1"/>
    </xf>
    <xf numFmtId="1" fontId="5" fillId="3" borderId="11" xfId="0" applyNumberFormat="1" applyFont="1" applyFill="1" applyBorder="1" applyAlignment="1">
      <alignment vertical="center" wrapText="1"/>
    </xf>
    <xf numFmtId="1" fontId="5" fillId="3" borderId="64" xfId="0" applyNumberFormat="1" applyFont="1" applyFill="1" applyBorder="1" applyAlignment="1">
      <alignment vertical="center" wrapText="1"/>
    </xf>
    <xf numFmtId="1" fontId="5" fillId="0" borderId="13" xfId="0" applyNumberFormat="1" applyFont="1" applyBorder="1"/>
    <xf numFmtId="1" fontId="5" fillId="5" borderId="13" xfId="0" applyNumberFormat="1" applyFont="1" applyFill="1" applyBorder="1" applyProtection="1">
      <protection locked="0"/>
    </xf>
    <xf numFmtId="1" fontId="5" fillId="5" borderId="65" xfId="0" applyNumberFormat="1" applyFont="1" applyFill="1" applyBorder="1" applyProtection="1">
      <protection locked="0"/>
    </xf>
    <xf numFmtId="1" fontId="5" fillId="5" borderId="66" xfId="0" applyNumberFormat="1" applyFont="1" applyFill="1" applyBorder="1" applyProtection="1">
      <protection locked="0"/>
    </xf>
    <xf numFmtId="1" fontId="5" fillId="5" borderId="67" xfId="0" applyNumberFormat="1" applyFont="1" applyFill="1" applyBorder="1" applyProtection="1">
      <protection locked="0"/>
    </xf>
    <xf numFmtId="1" fontId="5" fillId="5" borderId="16" xfId="0" applyNumberFormat="1" applyFont="1" applyFill="1" applyBorder="1" applyProtection="1">
      <protection locked="0"/>
    </xf>
    <xf numFmtId="1" fontId="5" fillId="5" borderId="11" xfId="0" applyNumberFormat="1" applyFont="1" applyFill="1" applyBorder="1" applyProtection="1">
      <protection locked="0"/>
    </xf>
    <xf numFmtId="1" fontId="5" fillId="0" borderId="40" xfId="0" applyNumberFormat="1" applyFont="1" applyBorder="1" applyAlignment="1">
      <alignment vertical="center" wrapText="1"/>
    </xf>
    <xf numFmtId="1" fontId="5" fillId="0" borderId="48" xfId="0" applyNumberFormat="1" applyFont="1" applyBorder="1" applyAlignment="1">
      <alignment vertical="center" wrapText="1"/>
    </xf>
    <xf numFmtId="1" fontId="5" fillId="0" borderId="52" xfId="0" applyNumberFormat="1" applyFont="1" applyBorder="1"/>
    <xf numFmtId="1" fontId="5" fillId="5" borderId="52" xfId="0" applyNumberFormat="1" applyFont="1" applyFill="1" applyBorder="1" applyProtection="1">
      <protection locked="0"/>
    </xf>
    <xf numFmtId="1" fontId="5" fillId="5" borderId="21" xfId="0" applyNumberFormat="1" applyFont="1" applyFill="1" applyBorder="1" applyProtection="1">
      <protection locked="0"/>
    </xf>
    <xf numFmtId="1" fontId="5" fillId="0" borderId="7" xfId="0" applyNumberFormat="1" applyFont="1" applyBorder="1" applyAlignment="1">
      <alignment horizontal="center" vertical="center" wrapText="1"/>
    </xf>
    <xf numFmtId="1" fontId="6" fillId="10" borderId="0" xfId="0" applyNumberFormat="1" applyFont="1" applyFill="1"/>
    <xf numFmtId="1" fontId="5" fillId="0" borderId="18" xfId="0" applyNumberFormat="1" applyFont="1" applyBorder="1" applyAlignment="1">
      <alignment horizontal="right" vertical="center"/>
    </xf>
    <xf numFmtId="1" fontId="5" fillId="0" borderId="69" xfId="0" applyNumberFormat="1" applyFont="1" applyBorder="1" applyAlignment="1">
      <alignment horizontal="right" vertical="center"/>
    </xf>
    <xf numFmtId="1" fontId="5" fillId="0" borderId="5" xfId="0" applyNumberFormat="1" applyFont="1" applyBorder="1" applyAlignment="1">
      <alignment horizontal="right" vertical="center"/>
    </xf>
    <xf numFmtId="1" fontId="5" fillId="5" borderId="20" xfId="0" applyNumberFormat="1" applyFont="1" applyFill="1" applyBorder="1" applyAlignment="1" applyProtection="1">
      <alignment horizontal="right"/>
      <protection locked="0"/>
    </xf>
    <xf numFmtId="1" fontId="5" fillId="5" borderId="24" xfId="0" applyNumberFormat="1" applyFont="1" applyFill="1" applyBorder="1" applyAlignment="1" applyProtection="1">
      <alignment horizontal="right"/>
      <protection locked="0"/>
    </xf>
    <xf numFmtId="1" fontId="5" fillId="5" borderId="10" xfId="0" applyNumberFormat="1" applyFont="1" applyFill="1" applyBorder="1" applyAlignment="1" applyProtection="1">
      <alignment horizontal="right"/>
      <protection locked="0"/>
    </xf>
    <xf numFmtId="1" fontId="5" fillId="5" borderId="19" xfId="0" applyNumberFormat="1" applyFont="1" applyFill="1" applyBorder="1" applyAlignment="1" applyProtection="1">
      <alignment horizontal="right"/>
      <protection locked="0"/>
    </xf>
    <xf numFmtId="1" fontId="5" fillId="5" borderId="7" xfId="0" applyNumberFormat="1" applyFont="1" applyFill="1" applyBorder="1" applyAlignment="1" applyProtection="1">
      <alignment horizontal="right"/>
      <protection locked="0"/>
    </xf>
    <xf numFmtId="1" fontId="5" fillId="5" borderId="26" xfId="0" applyNumberFormat="1" applyFont="1" applyFill="1" applyBorder="1" applyAlignment="1" applyProtection="1">
      <alignment horizontal="right"/>
      <protection locked="0"/>
    </xf>
    <xf numFmtId="1" fontId="5" fillId="5" borderId="27" xfId="0" applyNumberFormat="1" applyFont="1" applyFill="1" applyBorder="1" applyAlignment="1" applyProtection="1">
      <alignment horizontal="right"/>
      <protection locked="0"/>
    </xf>
    <xf numFmtId="1" fontId="6" fillId="11" borderId="0" xfId="0" applyNumberFormat="1" applyFont="1" applyFill="1"/>
    <xf numFmtId="1" fontId="6" fillId="11" borderId="0" xfId="0" applyNumberFormat="1" applyFont="1" applyFill="1" applyProtection="1">
      <protection locked="0"/>
    </xf>
    <xf numFmtId="1" fontId="6" fillId="10" borderId="0" xfId="0" applyNumberFormat="1" applyFont="1" applyFill="1" applyProtection="1">
      <protection locked="0"/>
    </xf>
    <xf numFmtId="1" fontId="5" fillId="4" borderId="38" xfId="0" applyNumberFormat="1" applyFont="1" applyFill="1" applyBorder="1" applyAlignment="1">
      <alignment horizontal="left"/>
    </xf>
    <xf numFmtId="1" fontId="5" fillId="4" borderId="70" xfId="0" applyNumberFormat="1" applyFont="1" applyFill="1" applyBorder="1" applyAlignment="1">
      <alignment horizontal="right"/>
    </xf>
    <xf numFmtId="1" fontId="5" fillId="0" borderId="71" xfId="0" applyNumberFormat="1" applyFont="1" applyBorder="1" applyAlignment="1">
      <alignment horizontal="right" vertical="center"/>
    </xf>
    <xf numFmtId="1" fontId="5" fillId="0" borderId="72" xfId="0" applyNumberFormat="1" applyFont="1" applyBorder="1" applyAlignment="1">
      <alignment horizontal="right" vertical="center"/>
    </xf>
    <xf numFmtId="1" fontId="5" fillId="5" borderId="31" xfId="0" applyNumberFormat="1" applyFont="1" applyFill="1" applyBorder="1" applyAlignment="1" applyProtection="1">
      <alignment horizontal="right"/>
      <protection locked="0"/>
    </xf>
    <xf numFmtId="1" fontId="5" fillId="5" borderId="32" xfId="0" applyNumberFormat="1" applyFont="1" applyFill="1" applyBorder="1" applyAlignment="1" applyProtection="1">
      <alignment horizontal="right"/>
      <protection locked="0"/>
    </xf>
    <xf numFmtId="1" fontId="5" fillId="5" borderId="30" xfId="0" applyNumberFormat="1" applyFont="1" applyFill="1" applyBorder="1" applyAlignment="1" applyProtection="1">
      <alignment horizontal="right"/>
      <protection locked="0"/>
    </xf>
    <xf numFmtId="1" fontId="5" fillId="5" borderId="29" xfId="0" applyNumberFormat="1" applyFont="1" applyFill="1" applyBorder="1" applyAlignment="1" applyProtection="1">
      <alignment horizontal="right"/>
      <protection locked="0"/>
    </xf>
    <xf numFmtId="1" fontId="5" fillId="5" borderId="70" xfId="0" applyNumberFormat="1" applyFont="1" applyFill="1" applyBorder="1" applyAlignment="1" applyProtection="1">
      <alignment horizontal="right"/>
      <protection locked="0"/>
    </xf>
    <xf numFmtId="1" fontId="5" fillId="5" borderId="34" xfId="0" applyNumberFormat="1" applyFont="1" applyFill="1" applyBorder="1" applyAlignment="1" applyProtection="1">
      <alignment horizontal="right"/>
      <protection locked="0"/>
    </xf>
    <xf numFmtId="1" fontId="5" fillId="5" borderId="35" xfId="0" applyNumberFormat="1" applyFont="1" applyFill="1" applyBorder="1" applyAlignment="1" applyProtection="1">
      <alignment horizontal="right"/>
      <protection locked="0"/>
    </xf>
    <xf numFmtId="1" fontId="5" fillId="4" borderId="73" xfId="0" applyNumberFormat="1" applyFont="1" applyFill="1" applyBorder="1" applyAlignment="1">
      <alignment horizontal="right"/>
    </xf>
    <xf numFmtId="1" fontId="5" fillId="0" borderId="39" xfId="0" applyNumberFormat="1" applyFont="1" applyBorder="1" applyAlignment="1">
      <alignment horizontal="right" vertical="center"/>
    </xf>
    <xf numFmtId="1" fontId="5" fillId="0" borderId="38" xfId="0" applyNumberFormat="1" applyFont="1" applyBorder="1" applyAlignment="1">
      <alignment horizontal="right" vertical="center"/>
    </xf>
    <xf numFmtId="1" fontId="5" fillId="5" borderId="39" xfId="0" applyNumberFormat="1" applyFont="1" applyFill="1" applyBorder="1" applyAlignment="1" applyProtection="1">
      <alignment horizontal="right"/>
      <protection locked="0"/>
    </xf>
    <xf numFmtId="1" fontId="5" fillId="5" borderId="40" xfId="0" applyNumberFormat="1" applyFont="1" applyFill="1" applyBorder="1" applyAlignment="1" applyProtection="1">
      <alignment horizontal="right"/>
      <protection locked="0"/>
    </xf>
    <xf numFmtId="1" fontId="5" fillId="5" borderId="38" xfId="0" applyNumberFormat="1" applyFont="1" applyFill="1" applyBorder="1" applyAlignment="1" applyProtection="1">
      <alignment horizontal="right"/>
      <protection locked="0"/>
    </xf>
    <xf numFmtId="1" fontId="5" fillId="5" borderId="37" xfId="0" applyNumberFormat="1" applyFont="1" applyFill="1" applyBorder="1" applyAlignment="1" applyProtection="1">
      <alignment horizontal="right"/>
      <protection locked="0"/>
    </xf>
    <xf numFmtId="1" fontId="5" fillId="5" borderId="73" xfId="0" applyNumberFormat="1" applyFont="1" applyFill="1" applyBorder="1" applyAlignment="1" applyProtection="1">
      <alignment horizontal="right"/>
      <protection locked="0"/>
    </xf>
    <xf numFmtId="1" fontId="5" fillId="5" borderId="42" xfId="0" applyNumberFormat="1" applyFont="1" applyFill="1" applyBorder="1" applyAlignment="1" applyProtection="1">
      <alignment horizontal="right"/>
      <protection locked="0"/>
    </xf>
    <xf numFmtId="1" fontId="5" fillId="5" borderId="43" xfId="0" applyNumberFormat="1" applyFont="1" applyFill="1" applyBorder="1" applyAlignment="1" applyProtection="1">
      <alignment horizontal="right"/>
      <protection locked="0"/>
    </xf>
    <xf numFmtId="1" fontId="5" fillId="0" borderId="38" xfId="0" applyNumberFormat="1" applyFont="1" applyBorder="1" applyAlignment="1">
      <alignment wrapText="1"/>
    </xf>
    <xf numFmtId="1" fontId="5" fillId="0" borderId="73" xfId="0" applyNumberFormat="1" applyFont="1" applyBorder="1" applyAlignment="1">
      <alignment horizontal="right" wrapText="1"/>
    </xf>
    <xf numFmtId="1" fontId="5" fillId="4" borderId="38" xfId="0" applyNumberFormat="1" applyFont="1" applyFill="1" applyBorder="1" applyAlignment="1">
      <alignment horizontal="left" wrapText="1"/>
    </xf>
    <xf numFmtId="1" fontId="5" fillId="4" borderId="73" xfId="0" applyNumberFormat="1" applyFont="1" applyFill="1" applyBorder="1" applyAlignment="1">
      <alignment horizontal="right" wrapText="1"/>
    </xf>
    <xf numFmtId="1" fontId="5" fillId="0" borderId="38" xfId="0" applyNumberFormat="1" applyFont="1" applyBorder="1" applyAlignment="1">
      <alignment horizontal="left" vertical="center"/>
    </xf>
    <xf numFmtId="1" fontId="5" fillId="0" borderId="73" xfId="0" applyNumberFormat="1" applyFont="1" applyBorder="1" applyAlignment="1">
      <alignment horizontal="right" vertical="center"/>
    </xf>
    <xf numFmtId="1" fontId="5" fillId="0" borderId="38" xfId="0" applyNumberFormat="1" applyFont="1" applyBorder="1" applyAlignment="1">
      <alignment horizontal="left" vertical="center" wrapText="1"/>
    </xf>
    <xf numFmtId="1" fontId="5" fillId="0" borderId="73" xfId="0" applyNumberFormat="1" applyFont="1" applyBorder="1" applyAlignment="1">
      <alignment horizontal="right" vertical="center" wrapText="1"/>
    </xf>
    <xf numFmtId="1" fontId="5" fillId="4" borderId="60" xfId="0" applyNumberFormat="1" applyFont="1" applyFill="1" applyBorder="1" applyAlignment="1">
      <alignment horizontal="left" vertical="center" wrapText="1"/>
    </xf>
    <xf numFmtId="1" fontId="5" fillId="4" borderId="36" xfId="0" applyNumberFormat="1" applyFont="1" applyFill="1" applyBorder="1" applyAlignment="1">
      <alignment horizontal="right" vertical="center" wrapText="1"/>
    </xf>
    <xf numFmtId="1" fontId="5" fillId="4" borderId="36" xfId="0" applyNumberFormat="1" applyFont="1" applyFill="1" applyBorder="1" applyAlignment="1">
      <alignment horizontal="right" wrapText="1"/>
    </xf>
    <xf numFmtId="1" fontId="5" fillId="0" borderId="31" xfId="0" applyNumberFormat="1" applyFont="1" applyBorder="1" applyAlignment="1">
      <alignment horizontal="right" vertical="center"/>
    </xf>
    <xf numFmtId="1" fontId="5" fillId="0" borderId="30" xfId="0" applyNumberFormat="1" applyFont="1" applyBorder="1" applyAlignment="1">
      <alignment horizontal="right" vertical="center"/>
    </xf>
    <xf numFmtId="1" fontId="5" fillId="5" borderId="74" xfId="0" applyNumberFormat="1" applyFont="1" applyFill="1" applyBorder="1" applyAlignment="1" applyProtection="1">
      <alignment horizontal="right"/>
      <protection locked="0"/>
    </xf>
    <xf numFmtId="1" fontId="5" fillId="4" borderId="36" xfId="0" applyNumberFormat="1" applyFont="1" applyFill="1" applyBorder="1" applyAlignment="1">
      <alignment horizontal="left"/>
    </xf>
    <xf numFmtId="1" fontId="5" fillId="4" borderId="30" xfId="0" applyNumberFormat="1" applyFont="1" applyFill="1" applyBorder="1" applyAlignment="1">
      <alignment horizontal="right"/>
    </xf>
    <xf numFmtId="1" fontId="5" fillId="0" borderId="36" xfId="0" applyNumberFormat="1" applyFont="1" applyBorder="1" applyAlignment="1">
      <alignment horizontal="left"/>
    </xf>
    <xf numFmtId="1" fontId="5" fillId="4" borderId="13" xfId="0" applyNumberFormat="1" applyFont="1" applyFill="1" applyBorder="1" applyAlignment="1">
      <alignment horizontal="right"/>
    </xf>
    <xf numFmtId="1" fontId="5" fillId="0" borderId="46" xfId="0" applyNumberFormat="1" applyFont="1" applyBorder="1" applyAlignment="1">
      <alignment horizontal="right" vertical="center"/>
    </xf>
    <xf numFmtId="1" fontId="5" fillId="0" borderId="13" xfId="0" applyNumberFormat="1" applyFont="1" applyBorder="1" applyAlignment="1">
      <alignment horizontal="right" vertical="center"/>
    </xf>
    <xf numFmtId="1" fontId="5" fillId="5" borderId="59" xfId="0" applyNumberFormat="1" applyFont="1" applyFill="1" applyBorder="1" applyAlignment="1" applyProtection="1">
      <alignment horizontal="right"/>
      <protection locked="0"/>
    </xf>
    <xf numFmtId="1" fontId="5" fillId="5" borderId="61" xfId="0" applyNumberFormat="1" applyFont="1" applyFill="1" applyBorder="1" applyAlignment="1" applyProtection="1">
      <alignment horizontal="right"/>
      <protection locked="0"/>
    </xf>
    <xf numFmtId="1" fontId="5" fillId="5" borderId="60" xfId="0" applyNumberFormat="1" applyFont="1" applyFill="1" applyBorder="1" applyAlignment="1" applyProtection="1">
      <alignment horizontal="right"/>
      <protection locked="0"/>
    </xf>
    <xf numFmtId="1" fontId="5" fillId="5" borderId="44" xfId="0" applyNumberFormat="1" applyFont="1" applyFill="1" applyBorder="1" applyAlignment="1" applyProtection="1">
      <alignment horizontal="right"/>
      <protection locked="0"/>
    </xf>
    <xf numFmtId="1" fontId="5" fillId="5" borderId="63" xfId="0" applyNumberFormat="1" applyFont="1" applyFill="1" applyBorder="1" applyAlignment="1" applyProtection="1">
      <alignment horizontal="right"/>
      <protection locked="0"/>
    </xf>
    <xf numFmtId="1" fontId="5" fillId="5" borderId="75" xfId="0" applyNumberFormat="1" applyFont="1" applyFill="1" applyBorder="1" applyAlignment="1" applyProtection="1">
      <alignment horizontal="right"/>
      <protection locked="0"/>
    </xf>
    <xf numFmtId="1" fontId="5" fillId="5" borderId="47" xfId="0" applyNumberFormat="1" applyFont="1" applyFill="1" applyBorder="1" applyAlignment="1" applyProtection="1">
      <alignment horizontal="right"/>
      <protection locked="0"/>
    </xf>
    <xf numFmtId="1" fontId="5" fillId="4" borderId="48" xfId="0" applyNumberFormat="1" applyFont="1" applyFill="1" applyBorder="1" applyAlignment="1">
      <alignment horizontal="left"/>
    </xf>
    <xf numFmtId="1" fontId="5" fillId="4" borderId="50" xfId="0" applyNumberFormat="1" applyFont="1" applyFill="1" applyBorder="1" applyAlignment="1">
      <alignment horizontal="right"/>
    </xf>
    <xf numFmtId="1" fontId="5" fillId="0" borderId="51" xfId="0" applyNumberFormat="1" applyFont="1" applyBorder="1" applyAlignment="1">
      <alignment horizontal="right" vertical="center"/>
    </xf>
    <xf numFmtId="1" fontId="5" fillId="0" borderId="50" xfId="0" applyNumberFormat="1" applyFont="1" applyBorder="1" applyAlignment="1">
      <alignment horizontal="right" vertical="center"/>
    </xf>
    <xf numFmtId="1" fontId="5" fillId="5" borderId="51" xfId="0" applyNumberFormat="1" applyFont="1" applyFill="1" applyBorder="1" applyAlignment="1" applyProtection="1">
      <alignment horizontal="right"/>
      <protection locked="0"/>
    </xf>
    <xf numFmtId="1" fontId="5" fillId="5" borderId="76" xfId="0" applyNumberFormat="1" applyFont="1" applyFill="1" applyBorder="1" applyAlignment="1" applyProtection="1">
      <alignment horizontal="right"/>
      <protection locked="0"/>
    </xf>
    <xf numFmtId="1" fontId="5" fillId="5" borderId="50" xfId="0" applyNumberFormat="1" applyFont="1" applyFill="1" applyBorder="1" applyAlignment="1" applyProtection="1">
      <alignment horizontal="right"/>
      <protection locked="0"/>
    </xf>
    <xf numFmtId="1" fontId="5" fillId="5" borderId="57" xfId="0" applyNumberFormat="1" applyFont="1" applyFill="1" applyBorder="1" applyAlignment="1" applyProtection="1">
      <alignment horizontal="right"/>
      <protection locked="0"/>
    </xf>
    <xf numFmtId="1" fontId="5" fillId="5" borderId="77" xfId="0" applyNumberFormat="1" applyFont="1" applyFill="1" applyBorder="1" applyAlignment="1" applyProtection="1">
      <alignment horizontal="right"/>
      <protection locked="0"/>
    </xf>
    <xf numFmtId="1" fontId="5" fillId="5" borderId="78" xfId="0" applyNumberFormat="1" applyFont="1" applyFill="1" applyBorder="1" applyAlignment="1" applyProtection="1">
      <alignment horizontal="right"/>
      <protection locked="0"/>
    </xf>
    <xf numFmtId="1" fontId="5" fillId="5" borderId="56" xfId="0" applyNumberFormat="1" applyFont="1" applyFill="1" applyBorder="1" applyAlignment="1" applyProtection="1">
      <alignment horizontal="right"/>
      <protection locked="0"/>
    </xf>
    <xf numFmtId="1" fontId="5" fillId="0" borderId="79" xfId="0" applyNumberFormat="1" applyFont="1" applyBorder="1" applyAlignment="1">
      <alignment vertical="center"/>
    </xf>
    <xf numFmtId="1" fontId="5" fillId="0" borderId="30" xfId="0" applyNumberFormat="1" applyFont="1" applyBorder="1" applyAlignment="1">
      <alignment vertical="center"/>
    </xf>
    <xf numFmtId="1" fontId="5" fillId="0" borderId="70" xfId="0" applyNumberFormat="1" applyFont="1" applyBorder="1" applyAlignment="1">
      <alignment vertical="center"/>
    </xf>
    <xf numFmtId="1" fontId="5" fillId="0" borderId="80" xfId="0" applyNumberFormat="1" applyFont="1" applyBorder="1" applyAlignment="1">
      <alignment vertical="center"/>
    </xf>
    <xf numFmtId="1" fontId="5" fillId="0" borderId="50" xfId="0" applyNumberFormat="1" applyFont="1" applyBorder="1" applyAlignment="1">
      <alignment vertical="center"/>
    </xf>
    <xf numFmtId="1" fontId="5" fillId="0" borderId="81" xfId="0" applyNumberFormat="1" applyFont="1" applyBorder="1" applyAlignment="1">
      <alignment vertical="center"/>
    </xf>
    <xf numFmtId="1" fontId="5" fillId="5" borderId="81" xfId="0" applyNumberFormat="1" applyFont="1" applyFill="1" applyBorder="1" applyAlignment="1" applyProtection="1">
      <alignment horizontal="right"/>
      <protection locked="0"/>
    </xf>
    <xf numFmtId="1" fontId="9" fillId="0" borderId="0" xfId="0" applyNumberFormat="1" applyFont="1"/>
    <xf numFmtId="1" fontId="11" fillId="3" borderId="0" xfId="0" applyNumberFormat="1" applyFont="1" applyFill="1"/>
    <xf numFmtId="1" fontId="5" fillId="0" borderId="0" xfId="0" applyNumberFormat="1" applyFont="1" applyAlignment="1">
      <alignment horizontal="left" vertical="center"/>
    </xf>
    <xf numFmtId="1" fontId="8" fillId="0" borderId="0" xfId="0" applyNumberFormat="1" applyFont="1"/>
    <xf numFmtId="1" fontId="8" fillId="0" borderId="0" xfId="0" applyNumberFormat="1" applyFont="1" applyProtection="1">
      <protection locked="0"/>
    </xf>
    <xf numFmtId="1" fontId="5" fillId="0" borderId="27" xfId="0" applyNumberFormat="1" applyFont="1" applyBorder="1" applyAlignment="1">
      <alignment horizontal="center" vertical="center" wrapText="1"/>
    </xf>
    <xf numFmtId="1" fontId="5" fillId="0" borderId="25" xfId="0" applyNumberFormat="1" applyFont="1" applyBorder="1" applyAlignment="1">
      <alignment horizontal="center" vertical="center" wrapText="1"/>
    </xf>
    <xf numFmtId="1" fontId="5" fillId="4" borderId="26" xfId="0" applyNumberFormat="1" applyFont="1" applyFill="1" applyBorder="1" applyAlignment="1">
      <alignment horizontal="center" vertical="center" wrapText="1"/>
    </xf>
    <xf numFmtId="1" fontId="5" fillId="4" borderId="24" xfId="0" applyNumberFormat="1" applyFont="1" applyFill="1" applyBorder="1" applyAlignment="1">
      <alignment horizontal="center" vertical="center" wrapText="1"/>
    </xf>
    <xf numFmtId="1" fontId="5" fillId="0" borderId="28" xfId="0" applyNumberFormat="1" applyFont="1" applyBorder="1" applyAlignment="1">
      <alignment horizontal="left"/>
    </xf>
    <xf numFmtId="1" fontId="5" fillId="0" borderId="28" xfId="0" applyNumberFormat="1" applyFont="1" applyBorder="1" applyAlignment="1">
      <alignment horizontal="right"/>
    </xf>
    <xf numFmtId="1" fontId="5" fillId="5" borderId="31" xfId="0" applyNumberFormat="1" applyFont="1" applyFill="1" applyBorder="1" applyAlignment="1" applyProtection="1">
      <alignment wrapText="1"/>
      <protection locked="0"/>
    </xf>
    <xf numFmtId="1" fontId="5" fillId="5" borderId="35" xfId="0" applyNumberFormat="1" applyFont="1" applyFill="1" applyBorder="1" applyAlignment="1" applyProtection="1">
      <alignment wrapText="1"/>
      <protection locked="0"/>
    </xf>
    <xf numFmtId="1" fontId="5" fillId="5" borderId="33" xfId="0" applyNumberFormat="1" applyFont="1" applyFill="1" applyBorder="1" applyAlignment="1" applyProtection="1">
      <alignment wrapText="1"/>
      <protection locked="0"/>
    </xf>
    <xf numFmtId="1" fontId="5" fillId="5" borderId="34" xfId="0" applyNumberFormat="1" applyFont="1" applyFill="1" applyBorder="1" applyAlignment="1" applyProtection="1">
      <alignment wrapText="1"/>
      <protection locked="0"/>
    </xf>
    <xf numFmtId="1" fontId="5" fillId="5" borderId="32" xfId="0" applyNumberFormat="1" applyFont="1" applyFill="1" applyBorder="1" applyAlignment="1" applyProtection="1">
      <alignment wrapText="1"/>
      <protection locked="0"/>
    </xf>
    <xf numFmtId="1" fontId="5" fillId="5" borderId="39" xfId="0" applyNumberFormat="1" applyFont="1" applyFill="1" applyBorder="1" applyAlignment="1" applyProtection="1">
      <alignment wrapText="1"/>
      <protection locked="0"/>
    </xf>
    <xf numFmtId="1" fontId="5" fillId="5" borderId="43" xfId="0" applyNumberFormat="1" applyFont="1" applyFill="1" applyBorder="1" applyAlignment="1" applyProtection="1">
      <alignment wrapText="1"/>
      <protection locked="0"/>
    </xf>
    <xf numFmtId="1" fontId="5" fillId="5" borderId="41" xfId="0" applyNumberFormat="1" applyFont="1" applyFill="1" applyBorder="1" applyAlignment="1" applyProtection="1">
      <alignment wrapText="1"/>
      <protection locked="0"/>
    </xf>
    <xf numFmtId="1" fontId="5" fillId="5" borderId="42" xfId="0" applyNumberFormat="1" applyFont="1" applyFill="1" applyBorder="1" applyAlignment="1" applyProtection="1">
      <alignment wrapText="1"/>
      <protection locked="0"/>
    </xf>
    <xf numFmtId="1" fontId="5" fillId="5" borderId="40" xfId="0" applyNumberFormat="1" applyFont="1" applyFill="1" applyBorder="1" applyAlignment="1" applyProtection="1">
      <alignment wrapText="1"/>
      <protection locked="0"/>
    </xf>
    <xf numFmtId="1" fontId="5" fillId="5" borderId="51" xfId="0" applyNumberFormat="1" applyFont="1" applyFill="1" applyBorder="1" applyAlignment="1" applyProtection="1">
      <alignment wrapText="1"/>
      <protection locked="0"/>
    </xf>
    <xf numFmtId="1" fontId="5" fillId="5" borderId="77" xfId="0" applyNumberFormat="1" applyFont="1" applyFill="1" applyBorder="1" applyAlignment="1" applyProtection="1">
      <alignment wrapText="1"/>
      <protection locked="0"/>
    </xf>
    <xf numFmtId="1" fontId="5" fillId="5" borderId="82" xfId="0" applyNumberFormat="1" applyFont="1" applyFill="1" applyBorder="1" applyAlignment="1" applyProtection="1">
      <alignment wrapText="1"/>
      <protection locked="0"/>
    </xf>
    <xf numFmtId="1" fontId="5" fillId="5" borderId="56" xfId="0" applyNumberFormat="1" applyFont="1" applyFill="1" applyBorder="1" applyAlignment="1" applyProtection="1">
      <alignment wrapText="1"/>
      <protection locked="0"/>
    </xf>
    <xf numFmtId="1" fontId="5" fillId="5" borderId="76" xfId="0" applyNumberFormat="1" applyFont="1" applyFill="1" applyBorder="1" applyAlignment="1" applyProtection="1">
      <alignment wrapText="1"/>
      <protection locked="0"/>
    </xf>
    <xf numFmtId="1" fontId="5" fillId="3" borderId="6" xfId="0" applyNumberFormat="1" applyFont="1" applyFill="1" applyBorder="1" applyAlignment="1">
      <alignment horizontal="center" wrapText="1"/>
    </xf>
    <xf numFmtId="1" fontId="5" fillId="3" borderId="18" xfId="0" applyNumberFormat="1" applyFont="1" applyFill="1" applyBorder="1" applyAlignment="1">
      <alignment horizontal="right" wrapText="1"/>
    </xf>
    <xf numFmtId="1" fontId="5" fillId="0" borderId="51" xfId="0" applyNumberFormat="1" applyFont="1" applyBorder="1" applyAlignment="1">
      <alignment wrapText="1"/>
    </xf>
    <xf numFmtId="1" fontId="5" fillId="0" borderId="77" xfId="0" applyNumberFormat="1" applyFont="1" applyBorder="1" applyAlignment="1">
      <alignment wrapText="1"/>
    </xf>
    <xf numFmtId="1" fontId="5" fillId="0" borderId="83" xfId="0" applyNumberFormat="1" applyFont="1" applyBorder="1" applyAlignment="1">
      <alignment wrapText="1"/>
    </xf>
    <xf numFmtId="1" fontId="5" fillId="0" borderId="56" xfId="0" applyNumberFormat="1" applyFont="1" applyBorder="1" applyAlignment="1">
      <alignment wrapText="1"/>
    </xf>
    <xf numFmtId="1" fontId="5" fillId="0" borderId="76" xfId="0" applyNumberFormat="1" applyFont="1" applyBorder="1" applyAlignment="1">
      <alignment wrapText="1"/>
    </xf>
    <xf numFmtId="1" fontId="5" fillId="4" borderId="18" xfId="0" applyNumberFormat="1" applyFont="1" applyFill="1" applyBorder="1" applyAlignment="1">
      <alignment horizontal="center" vertical="center"/>
    </xf>
    <xf numFmtId="1" fontId="5" fillId="4" borderId="84" xfId="0" applyNumberFormat="1" applyFont="1" applyFill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 wrapText="1"/>
    </xf>
    <xf numFmtId="1" fontId="5" fillId="0" borderId="24" xfId="0" applyNumberFormat="1" applyFont="1" applyBorder="1" applyAlignment="1">
      <alignment horizontal="center" vertical="center" wrapText="1"/>
    </xf>
    <xf numFmtId="1" fontId="5" fillId="4" borderId="28" xfId="0" applyNumberFormat="1" applyFont="1" applyFill="1" applyBorder="1"/>
    <xf numFmtId="1" fontId="5" fillId="5" borderId="36" xfId="0" applyNumberFormat="1" applyFont="1" applyFill="1" applyBorder="1" applyAlignment="1" applyProtection="1">
      <alignment wrapText="1"/>
      <protection locked="0"/>
    </xf>
    <xf numFmtId="1" fontId="5" fillId="5" borderId="38" xfId="0" applyNumberFormat="1" applyFont="1" applyFill="1" applyBorder="1" applyAlignment="1" applyProtection="1">
      <alignment wrapText="1"/>
      <protection locked="0"/>
    </xf>
    <xf numFmtId="1" fontId="5" fillId="5" borderId="85" xfId="0" applyNumberFormat="1" applyFont="1" applyFill="1" applyBorder="1" applyAlignment="1" applyProtection="1">
      <alignment wrapText="1"/>
      <protection locked="0"/>
    </xf>
    <xf numFmtId="1" fontId="5" fillId="5" borderId="86" xfId="0" applyNumberFormat="1" applyFont="1" applyFill="1" applyBorder="1" applyProtection="1">
      <protection locked="0"/>
    </xf>
    <xf numFmtId="1" fontId="6" fillId="8" borderId="0" xfId="0" applyNumberFormat="1" applyFont="1" applyFill="1"/>
    <xf numFmtId="1" fontId="5" fillId="4" borderId="36" xfId="0" applyNumberFormat="1" applyFont="1" applyFill="1" applyBorder="1"/>
    <xf numFmtId="1" fontId="5" fillId="5" borderId="85" xfId="0" applyNumberFormat="1" applyFont="1" applyFill="1" applyBorder="1" applyProtection="1">
      <protection locked="0"/>
    </xf>
    <xf numFmtId="1" fontId="5" fillId="4" borderId="48" xfId="0" applyNumberFormat="1" applyFont="1" applyFill="1" applyBorder="1"/>
    <xf numFmtId="1" fontId="5" fillId="5" borderId="77" xfId="0" applyNumberFormat="1" applyFont="1" applyFill="1" applyBorder="1" applyProtection="1">
      <protection locked="0"/>
    </xf>
    <xf numFmtId="1" fontId="5" fillId="5" borderId="83" xfId="0" applyNumberFormat="1" applyFont="1" applyFill="1" applyBorder="1" applyProtection="1">
      <protection locked="0"/>
    </xf>
    <xf numFmtId="1" fontId="5" fillId="5" borderId="76" xfId="0" applyNumberFormat="1" applyFont="1" applyFill="1" applyBorder="1" applyProtection="1">
      <protection locked="0"/>
    </xf>
    <xf numFmtId="1" fontId="5" fillId="3" borderId="18" xfId="0" applyNumberFormat="1" applyFont="1" applyFill="1" applyBorder="1"/>
    <xf numFmtId="1" fontId="5" fillId="4" borderId="18" xfId="0" applyNumberFormat="1" applyFont="1" applyFill="1" applyBorder="1"/>
    <xf numFmtId="1" fontId="5" fillId="4" borderId="84" xfId="0" applyNumberFormat="1" applyFont="1" applyFill="1" applyBorder="1"/>
    <xf numFmtId="1" fontId="5" fillId="4" borderId="87" xfId="0" applyNumberFormat="1" applyFont="1" applyFill="1" applyBorder="1"/>
    <xf numFmtId="1" fontId="5" fillId="4" borderId="26" xfId="0" applyNumberFormat="1" applyFont="1" applyFill="1" applyBorder="1"/>
    <xf numFmtId="1" fontId="5" fillId="4" borderId="27" xfId="0" applyNumberFormat="1" applyFont="1" applyFill="1" applyBorder="1"/>
    <xf numFmtId="1" fontId="5" fillId="4" borderId="24" xfId="0" applyNumberFormat="1" applyFont="1" applyFill="1" applyBorder="1"/>
    <xf numFmtId="0" fontId="3" fillId="8" borderId="0" xfId="0" applyFont="1" applyFill="1"/>
    <xf numFmtId="1" fontId="5" fillId="5" borderId="29" xfId="0" applyNumberFormat="1" applyFont="1" applyFill="1" applyBorder="1" applyProtection="1">
      <protection locked="0"/>
    </xf>
    <xf numFmtId="1" fontId="5" fillId="5" borderId="37" xfId="0" applyNumberFormat="1" applyFont="1" applyFill="1" applyBorder="1" applyProtection="1">
      <protection locked="0"/>
    </xf>
    <xf numFmtId="1" fontId="5" fillId="5" borderId="57" xfId="0" applyNumberFormat="1" applyFont="1" applyFill="1" applyBorder="1" applyProtection="1">
      <protection locked="0"/>
    </xf>
    <xf numFmtId="1" fontId="5" fillId="5" borderId="82" xfId="0" applyNumberFormat="1" applyFont="1" applyFill="1" applyBorder="1" applyProtection="1">
      <protection locked="0"/>
    </xf>
    <xf numFmtId="1" fontId="5" fillId="3" borderId="26" xfId="0" applyNumberFormat="1" applyFont="1" applyFill="1" applyBorder="1"/>
    <xf numFmtId="1" fontId="5" fillId="3" borderId="20" xfId="0" applyNumberFormat="1" applyFont="1" applyFill="1" applyBorder="1"/>
    <xf numFmtId="1" fontId="5" fillId="3" borderId="84" xfId="0" applyNumberFormat="1" applyFont="1" applyFill="1" applyBorder="1"/>
    <xf numFmtId="1" fontId="5" fillId="3" borderId="19" xfId="0" applyNumberFormat="1" applyFont="1" applyFill="1" applyBorder="1"/>
    <xf numFmtId="1" fontId="9" fillId="0" borderId="0" xfId="0" applyNumberFormat="1" applyFont="1" applyAlignment="1">
      <alignment horizontal="left"/>
    </xf>
    <xf numFmtId="1" fontId="7" fillId="3" borderId="0" xfId="0" applyNumberFormat="1" applyFont="1" applyFill="1" applyAlignment="1">
      <alignment horizontal="left" wrapText="1"/>
    </xf>
    <xf numFmtId="1" fontId="7" fillId="0" borderId="0" xfId="0" applyNumberFormat="1" applyFont="1"/>
    <xf numFmtId="1" fontId="5" fillId="0" borderId="18" xfId="0" applyNumberFormat="1" applyFont="1" applyBorder="1" applyAlignment="1">
      <alignment horizontal="center" vertical="center"/>
    </xf>
    <xf numFmtId="1" fontId="5" fillId="3" borderId="19" xfId="0" applyNumberFormat="1" applyFont="1" applyFill="1" applyBorder="1" applyAlignment="1">
      <alignment horizontal="center" vertical="center" wrapText="1"/>
    </xf>
    <xf numFmtId="1" fontId="5" fillId="3" borderId="27" xfId="0" applyNumberFormat="1" applyFont="1" applyFill="1" applyBorder="1" applyAlignment="1">
      <alignment horizontal="center" vertical="center" wrapText="1"/>
    </xf>
    <xf numFmtId="1" fontId="5" fillId="3" borderId="24" xfId="0" applyNumberFormat="1" applyFont="1" applyFill="1" applyBorder="1" applyAlignment="1">
      <alignment horizontal="center" vertical="center" wrapText="1"/>
    </xf>
    <xf numFmtId="1" fontId="5" fillId="0" borderId="36" xfId="0" applyNumberFormat="1" applyFont="1" applyBorder="1" applyAlignment="1">
      <alignment horizontal="left" wrapText="1"/>
    </xf>
    <xf numFmtId="1" fontId="5" fillId="0" borderId="36" xfId="0" applyNumberFormat="1" applyFont="1" applyBorder="1" applyAlignment="1">
      <alignment horizontal="left" vertical="center" wrapText="1"/>
    </xf>
    <xf numFmtId="1" fontId="5" fillId="5" borderId="64" xfId="0" applyNumberFormat="1" applyFont="1" applyFill="1" applyBorder="1" applyProtection="1">
      <protection locked="0"/>
    </xf>
    <xf numFmtId="1" fontId="5" fillId="12" borderId="36" xfId="0" applyNumberFormat="1" applyFont="1" applyFill="1" applyBorder="1" applyAlignment="1">
      <alignment horizontal="left" wrapText="1"/>
    </xf>
    <xf numFmtId="1" fontId="5" fillId="0" borderId="11" xfId="0" applyNumberFormat="1" applyFont="1" applyBorder="1" applyAlignment="1">
      <alignment horizontal="left" wrapText="1"/>
    </xf>
    <xf numFmtId="1" fontId="5" fillId="0" borderId="45" xfId="0" applyNumberFormat="1" applyFont="1" applyBorder="1" applyAlignment="1">
      <alignment horizontal="left" wrapText="1"/>
    </xf>
    <xf numFmtId="1" fontId="5" fillId="3" borderId="27" xfId="0" applyNumberFormat="1" applyFont="1" applyFill="1" applyBorder="1"/>
    <xf numFmtId="1" fontId="5" fillId="3" borderId="24" xfId="0" applyNumberFormat="1" applyFont="1" applyFill="1" applyBorder="1"/>
    <xf numFmtId="1" fontId="9" fillId="3" borderId="0" xfId="0" applyNumberFormat="1" applyFont="1" applyFill="1" applyAlignment="1">
      <alignment horizontal="left"/>
    </xf>
    <xf numFmtId="1" fontId="5" fillId="3" borderId="18" xfId="0" applyNumberFormat="1" applyFont="1" applyFill="1" applyBorder="1" applyAlignment="1">
      <alignment horizontal="center" vertical="center"/>
    </xf>
    <xf numFmtId="1" fontId="5" fillId="3" borderId="48" xfId="0" applyNumberFormat="1" applyFont="1" applyFill="1" applyBorder="1" applyAlignment="1">
      <alignment wrapText="1"/>
    </xf>
    <xf numFmtId="1" fontId="5" fillId="3" borderId="18" xfId="0" applyNumberFormat="1" applyFont="1" applyFill="1" applyBorder="1" applyAlignment="1">
      <alignment horizontal="center" wrapText="1"/>
    </xf>
    <xf numFmtId="0" fontId="7" fillId="0" borderId="0" xfId="0" applyFont="1"/>
    <xf numFmtId="1" fontId="9" fillId="3" borderId="0" xfId="0" applyNumberFormat="1" applyFont="1" applyFill="1" applyAlignment="1">
      <alignment horizontal="center" vertical="center" wrapText="1"/>
    </xf>
    <xf numFmtId="1" fontId="5" fillId="3" borderId="79" xfId="0" applyNumberFormat="1" applyFont="1" applyFill="1" applyBorder="1" applyAlignment="1">
      <alignment vertical="center"/>
    </xf>
    <xf numFmtId="1" fontId="5" fillId="3" borderId="58" xfId="0" applyNumberFormat="1" applyFont="1" applyFill="1" applyBorder="1"/>
    <xf numFmtId="1" fontId="5" fillId="5" borderId="71" xfId="0" applyNumberFormat="1" applyFont="1" applyFill="1" applyBorder="1" applyProtection="1">
      <protection locked="0"/>
    </xf>
    <xf numFmtId="1" fontId="5" fillId="5" borderId="88" xfId="0" applyNumberFormat="1" applyFont="1" applyFill="1" applyBorder="1" applyProtection="1">
      <protection locked="0"/>
    </xf>
    <xf numFmtId="1" fontId="5" fillId="5" borderId="89" xfId="0" applyNumberFormat="1" applyFont="1" applyFill="1" applyBorder="1" applyProtection="1">
      <protection locked="0"/>
    </xf>
    <xf numFmtId="1" fontId="5" fillId="5" borderId="90" xfId="0" applyNumberFormat="1" applyFont="1" applyFill="1" applyBorder="1" applyProtection="1">
      <protection locked="0"/>
    </xf>
    <xf numFmtId="1" fontId="5" fillId="5" borderId="72" xfId="0" applyNumberFormat="1" applyFont="1" applyFill="1" applyBorder="1" applyProtection="1">
      <protection locked="0"/>
    </xf>
    <xf numFmtId="1" fontId="5" fillId="5" borderId="91" xfId="0" applyNumberFormat="1" applyFont="1" applyFill="1" applyBorder="1" applyProtection="1">
      <protection locked="0"/>
    </xf>
    <xf numFmtId="1" fontId="5" fillId="3" borderId="68" xfId="0" applyNumberFormat="1" applyFont="1" applyFill="1" applyBorder="1" applyAlignment="1">
      <alignment vertical="center"/>
    </xf>
    <xf numFmtId="1" fontId="5" fillId="3" borderId="17" xfId="0" applyNumberFormat="1" applyFont="1" applyFill="1" applyBorder="1"/>
    <xf numFmtId="1" fontId="5" fillId="5" borderId="49" xfId="0" applyNumberFormat="1" applyFont="1" applyFill="1" applyBorder="1" applyProtection="1">
      <protection locked="0"/>
    </xf>
    <xf numFmtId="1" fontId="7" fillId="0" borderId="92" xfId="0" applyNumberFormat="1" applyFont="1" applyBorder="1" applyProtection="1">
      <protection locked="0"/>
    </xf>
    <xf numFmtId="1" fontId="7" fillId="0" borderId="93" xfId="0" applyNumberFormat="1" applyFont="1" applyBorder="1" applyAlignment="1">
      <alignment vertical="center"/>
    </xf>
    <xf numFmtId="1" fontId="7" fillId="0" borderId="92" xfId="0" applyNumberFormat="1" applyFont="1" applyBorder="1"/>
    <xf numFmtId="1" fontId="7" fillId="0" borderId="94" xfId="0" applyNumberFormat="1" applyFont="1" applyBorder="1"/>
    <xf numFmtId="1" fontId="7" fillId="0" borderId="95" xfId="0" applyNumberFormat="1" applyFont="1" applyBorder="1"/>
    <xf numFmtId="1" fontId="5" fillId="3" borderId="53" xfId="0" applyNumberFormat="1" applyFont="1" applyFill="1" applyBorder="1" applyAlignment="1">
      <alignment horizontal="center" vertical="center" wrapText="1"/>
    </xf>
    <xf numFmtId="1" fontId="5" fillId="3" borderId="22" xfId="0" applyNumberFormat="1" applyFont="1" applyFill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1" fontId="5" fillId="0" borderId="58" xfId="0" applyNumberFormat="1" applyFont="1" applyBorder="1" applyAlignment="1">
      <alignment horizontal="left" vertical="center" wrapText="1"/>
    </xf>
    <xf numFmtId="1" fontId="5" fillId="0" borderId="58" xfId="0" applyNumberFormat="1" applyFont="1" applyBorder="1"/>
    <xf numFmtId="1" fontId="5" fillId="5" borderId="96" xfId="0" applyNumberFormat="1" applyFont="1" applyFill="1" applyBorder="1" applyProtection="1">
      <protection locked="0"/>
    </xf>
    <xf numFmtId="1" fontId="6" fillId="7" borderId="0" xfId="0" applyNumberFormat="1" applyFont="1" applyFill="1"/>
    <xf numFmtId="1" fontId="5" fillId="0" borderId="36" xfId="0" applyNumberFormat="1" applyFont="1" applyBorder="1"/>
    <xf numFmtId="1" fontId="5" fillId="0" borderId="48" xfId="0" applyNumberFormat="1" applyFont="1" applyBorder="1" applyAlignment="1">
      <alignment horizontal="left" vertical="center" wrapText="1"/>
    </xf>
    <xf numFmtId="1" fontId="5" fillId="0" borderId="48" xfId="0" applyNumberFormat="1" applyFont="1" applyBorder="1"/>
    <xf numFmtId="1" fontId="5" fillId="5" borderId="51" xfId="0" applyNumberFormat="1" applyFont="1" applyFill="1" applyBorder="1" applyProtection="1">
      <protection locked="0"/>
    </xf>
    <xf numFmtId="1" fontId="5" fillId="0" borderId="5" xfId="0" applyNumberFormat="1" applyFont="1" applyBorder="1" applyAlignment="1">
      <alignment horizontal="center" vertical="center" wrapText="1"/>
    </xf>
    <xf numFmtId="1" fontId="5" fillId="5" borderId="97" xfId="0" applyNumberFormat="1" applyFont="1" applyFill="1" applyBorder="1" applyProtection="1">
      <protection locked="0"/>
    </xf>
    <xf numFmtId="1" fontId="5" fillId="0" borderId="11" xfId="0" applyNumberFormat="1" applyFont="1" applyBorder="1" applyAlignment="1">
      <alignment horizontal="left" vertical="center" wrapText="1"/>
    </xf>
    <xf numFmtId="1" fontId="5" fillId="5" borderId="98" xfId="0" applyNumberFormat="1" applyFont="1" applyFill="1" applyBorder="1" applyProtection="1">
      <protection locked="0"/>
    </xf>
    <xf numFmtId="1" fontId="5" fillId="5" borderId="99" xfId="0" applyNumberFormat="1" applyFont="1" applyFill="1" applyBorder="1" applyProtection="1">
      <protection locked="0"/>
    </xf>
    <xf numFmtId="1" fontId="5" fillId="0" borderId="18" xfId="0" applyNumberFormat="1" applyFont="1" applyBorder="1" applyAlignment="1">
      <alignment horizontal="left" vertical="center" wrapText="1"/>
    </xf>
    <xf numFmtId="1" fontId="5" fillId="5" borderId="8" xfId="0" applyNumberFormat="1" applyFont="1" applyFill="1" applyBorder="1" applyProtection="1">
      <protection locked="0"/>
    </xf>
    <xf numFmtId="1" fontId="7" fillId="0" borderId="100" xfId="0" applyNumberFormat="1" applyFont="1" applyBorder="1"/>
    <xf numFmtId="1" fontId="7" fillId="0" borderId="101" xfId="0" applyNumberFormat="1" applyFont="1" applyBorder="1"/>
    <xf numFmtId="1" fontId="7" fillId="0" borderId="102" xfId="0" applyNumberFormat="1" applyFont="1" applyBorder="1"/>
    <xf numFmtId="1" fontId="5" fillId="3" borderId="18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1" fontId="5" fillId="3" borderId="69" xfId="0" applyNumberFormat="1" applyFont="1" applyFill="1" applyBorder="1" applyAlignment="1">
      <alignment horizontal="center" vertical="center" wrapText="1"/>
    </xf>
    <xf numFmtId="1" fontId="5" fillId="0" borderId="103" xfId="0" applyNumberFormat="1" applyFont="1" applyBorder="1" applyAlignment="1">
      <alignment horizontal="center" vertical="center" wrapText="1"/>
    </xf>
    <xf numFmtId="1" fontId="5" fillId="0" borderId="104" xfId="0" applyNumberFormat="1" applyFont="1" applyBorder="1" applyAlignment="1">
      <alignment horizontal="center" vertical="center" wrapText="1"/>
    </xf>
    <xf numFmtId="1" fontId="5" fillId="3" borderId="105" xfId="0" applyNumberFormat="1" applyFont="1" applyFill="1" applyBorder="1" applyAlignment="1">
      <alignment horizontal="center" vertical="center" wrapText="1"/>
    </xf>
    <xf numFmtId="1" fontId="5" fillId="0" borderId="77" xfId="0" applyNumberFormat="1" applyFont="1" applyBorder="1" applyAlignment="1">
      <alignment horizontal="center" vertical="center" wrapText="1"/>
    </xf>
    <xf numFmtId="1" fontId="5" fillId="0" borderId="76" xfId="0" applyNumberFormat="1" applyFont="1" applyBorder="1" applyAlignment="1">
      <alignment horizontal="center" vertical="center" wrapText="1"/>
    </xf>
    <xf numFmtId="1" fontId="5" fillId="3" borderId="58" xfId="0" applyNumberFormat="1" applyFont="1" applyFill="1" applyBorder="1" applyAlignment="1">
      <alignment horizontal="left" wrapText="1"/>
    </xf>
    <xf numFmtId="1" fontId="5" fillId="3" borderId="28" xfId="0" applyNumberFormat="1" applyFont="1" applyFill="1" applyBorder="1" applyAlignment="1">
      <alignment horizontal="right" wrapText="1"/>
    </xf>
    <xf numFmtId="1" fontId="5" fillId="3" borderId="106" xfId="0" applyNumberFormat="1" applyFont="1" applyFill="1" applyBorder="1" applyAlignment="1">
      <alignment horizontal="right" wrapText="1"/>
    </xf>
    <xf numFmtId="1" fontId="5" fillId="3" borderId="79" xfId="0" applyNumberFormat="1" applyFont="1" applyFill="1" applyBorder="1" applyAlignment="1">
      <alignment horizontal="right" wrapText="1"/>
    </xf>
    <xf numFmtId="1" fontId="5" fillId="3" borderId="36" xfId="0" applyNumberFormat="1" applyFont="1" applyFill="1" applyBorder="1" applyAlignment="1">
      <alignment horizontal="left" wrapText="1"/>
    </xf>
    <xf numFmtId="1" fontId="5" fillId="5" borderId="74" xfId="0" applyNumberFormat="1" applyFont="1" applyFill="1" applyBorder="1" applyProtection="1">
      <protection locked="0"/>
    </xf>
    <xf numFmtId="1" fontId="5" fillId="4" borderId="17" xfId="0" applyNumberFormat="1" applyFont="1" applyFill="1" applyBorder="1" applyAlignment="1">
      <alignment horizontal="left"/>
    </xf>
    <xf numFmtId="1" fontId="5" fillId="5" borderId="75" xfId="0" applyNumberFormat="1" applyFont="1" applyFill="1" applyBorder="1" applyProtection="1">
      <protection locked="0"/>
    </xf>
    <xf numFmtId="1" fontId="5" fillId="5" borderId="44" xfId="0" applyNumberFormat="1" applyFont="1" applyFill="1" applyBorder="1" applyProtection="1">
      <protection locked="0"/>
    </xf>
    <xf numFmtId="1" fontId="5" fillId="0" borderId="18" xfId="0" applyNumberFormat="1" applyFont="1" applyBorder="1" applyAlignment="1">
      <alignment horizontal="center"/>
    </xf>
    <xf numFmtId="1" fontId="5" fillId="3" borderId="20" xfId="0" applyNumberFormat="1" applyFont="1" applyFill="1" applyBorder="1" applyAlignment="1">
      <alignment horizontal="right" wrapText="1"/>
    </xf>
    <xf numFmtId="1" fontId="5" fillId="3" borderId="6" xfId="0" applyNumberFormat="1" applyFont="1" applyFill="1" applyBorder="1" applyAlignment="1">
      <alignment horizontal="right" wrapText="1"/>
    </xf>
    <xf numFmtId="1" fontId="5" fillId="0" borderId="6" xfId="0" applyNumberFormat="1" applyFont="1" applyBorder="1"/>
    <xf numFmtId="1" fontId="5" fillId="0" borderId="7" xfId="0" applyNumberFormat="1" applyFont="1" applyBorder="1"/>
    <xf numFmtId="1" fontId="5" fillId="0" borderId="107" xfId="0" applyNumberFormat="1" applyFont="1" applyBorder="1"/>
    <xf numFmtId="1" fontId="5" fillId="3" borderId="46" xfId="0" applyNumberFormat="1" applyFont="1" applyFill="1" applyBorder="1" applyAlignment="1">
      <alignment horizontal="right" wrapText="1"/>
    </xf>
    <xf numFmtId="1" fontId="5" fillId="5" borderId="108" xfId="0" applyNumberFormat="1" applyFont="1" applyFill="1" applyBorder="1" applyProtection="1">
      <protection locked="0"/>
    </xf>
    <xf numFmtId="1" fontId="5" fillId="3" borderId="39" xfId="0" applyNumberFormat="1" applyFont="1" applyFill="1" applyBorder="1" applyAlignment="1">
      <alignment horizontal="right" wrapText="1"/>
    </xf>
    <xf numFmtId="1" fontId="5" fillId="0" borderId="48" xfId="0" applyNumberFormat="1" applyFont="1" applyBorder="1" applyAlignment="1">
      <alignment horizontal="left"/>
    </xf>
    <xf numFmtId="1" fontId="5" fillId="0" borderId="53" xfId="0" applyNumberFormat="1" applyFont="1" applyBorder="1" applyAlignment="1">
      <alignment horizontal="right"/>
    </xf>
    <xf numFmtId="1" fontId="5" fillId="3" borderId="80" xfId="0" applyNumberFormat="1" applyFont="1" applyFill="1" applyBorder="1" applyAlignment="1">
      <alignment horizontal="right" wrapText="1"/>
    </xf>
    <xf numFmtId="1" fontId="5" fillId="5" borderId="78" xfId="0" applyNumberFormat="1" applyFont="1" applyFill="1" applyBorder="1" applyProtection="1">
      <protection locked="0"/>
    </xf>
    <xf numFmtId="1" fontId="5" fillId="4" borderId="27" xfId="0" applyNumberFormat="1" applyFont="1" applyFill="1" applyBorder="1" applyAlignment="1">
      <alignment horizontal="center" vertical="center" wrapText="1"/>
    </xf>
    <xf numFmtId="1" fontId="5" fillId="4" borderId="20" xfId="0" applyNumberFormat="1" applyFont="1" applyFill="1" applyBorder="1" applyAlignment="1">
      <alignment horizontal="center" vertical="center" wrapText="1"/>
    </xf>
    <xf numFmtId="1" fontId="5" fillId="5" borderId="111" xfId="0" applyNumberFormat="1" applyFont="1" applyFill="1" applyBorder="1" applyProtection="1">
      <protection locked="0"/>
    </xf>
    <xf numFmtId="1" fontId="5" fillId="0" borderId="36" xfId="0" applyNumberFormat="1" applyFont="1" applyBorder="1" applyAlignment="1">
      <alignment horizontal="left" vertical="center"/>
    </xf>
    <xf numFmtId="1" fontId="5" fillId="0" borderId="45" xfId="0" applyNumberFormat="1" applyFont="1" applyBorder="1" applyAlignment="1">
      <alignment horizontal="left" vertical="center"/>
    </xf>
    <xf numFmtId="1" fontId="5" fillId="0" borderId="48" xfId="0" applyNumberFormat="1" applyFont="1" applyBorder="1" applyAlignment="1">
      <alignment horizontal="left" vertical="center"/>
    </xf>
    <xf numFmtId="1" fontId="5" fillId="4" borderId="17" xfId="0" applyNumberFormat="1" applyFont="1" applyFill="1" applyBorder="1"/>
    <xf numFmtId="1" fontId="5" fillId="5" borderId="28" xfId="0" applyNumberFormat="1" applyFont="1" applyFill="1" applyBorder="1" applyProtection="1">
      <protection locked="0"/>
    </xf>
    <xf numFmtId="1" fontId="5" fillId="5" borderId="112" xfId="0" applyNumberFormat="1" applyFont="1" applyFill="1" applyBorder="1" applyProtection="1">
      <protection locked="0"/>
    </xf>
    <xf numFmtId="1" fontId="5" fillId="3" borderId="17" xfId="0" applyNumberFormat="1" applyFont="1" applyFill="1" applyBorder="1" applyAlignment="1">
      <alignment horizontal="center" wrapText="1"/>
    </xf>
    <xf numFmtId="1" fontId="5" fillId="0" borderId="21" xfId="0" applyNumberFormat="1" applyFont="1" applyBorder="1"/>
    <xf numFmtId="1" fontId="5" fillId="0" borderId="22" xfId="0" applyNumberFormat="1" applyFont="1" applyBorder="1"/>
    <xf numFmtId="1" fontId="5" fillId="0" borderId="54" xfId="0" applyNumberFormat="1" applyFont="1" applyBorder="1"/>
    <xf numFmtId="1" fontId="5" fillId="0" borderId="53" xfId="0" applyNumberFormat="1" applyFont="1" applyBorder="1"/>
    <xf numFmtId="1" fontId="5" fillId="4" borderId="10" xfId="0" applyNumberFormat="1" applyFont="1" applyFill="1" applyBorder="1" applyAlignment="1">
      <alignment horizontal="center" vertical="center" wrapText="1"/>
    </xf>
    <xf numFmtId="1" fontId="5" fillId="4" borderId="18" xfId="0" applyNumberFormat="1" applyFont="1" applyFill="1" applyBorder="1" applyAlignment="1">
      <alignment horizontal="center" vertical="center" wrapText="1"/>
    </xf>
    <xf numFmtId="1" fontId="5" fillId="4" borderId="11" xfId="0" applyNumberFormat="1" applyFont="1" applyFill="1" applyBorder="1"/>
    <xf numFmtId="1" fontId="5" fillId="5" borderId="113" xfId="0" applyNumberFormat="1" applyFont="1" applyFill="1" applyBorder="1" applyProtection="1">
      <protection locked="0"/>
    </xf>
    <xf numFmtId="1" fontId="5" fillId="4" borderId="114" xfId="0" applyNumberFormat="1" applyFont="1" applyFill="1" applyBorder="1"/>
    <xf numFmtId="1" fontId="5" fillId="3" borderId="28" xfId="0" applyNumberFormat="1" applyFont="1" applyFill="1" applyBorder="1"/>
    <xf numFmtId="1" fontId="5" fillId="3" borderId="36" xfId="0" applyNumberFormat="1" applyFont="1" applyFill="1" applyBorder="1"/>
    <xf numFmtId="1" fontId="5" fillId="3" borderId="48" xfId="0" applyNumberFormat="1" applyFont="1" applyFill="1" applyBorder="1"/>
    <xf numFmtId="1" fontId="5" fillId="0" borderId="6" xfId="0" applyNumberFormat="1" applyFont="1" applyBorder="1" applyAlignment="1">
      <alignment horizontal="center" vertical="center" wrapText="1"/>
    </xf>
    <xf numFmtId="1" fontId="5" fillId="3" borderId="36" xfId="0" applyNumberFormat="1" applyFont="1" applyFill="1" applyBorder="1" applyAlignment="1">
      <alignment wrapText="1"/>
    </xf>
    <xf numFmtId="1" fontId="5" fillId="3" borderId="68" xfId="0" applyNumberFormat="1" applyFont="1" applyFill="1" applyBorder="1" applyAlignment="1">
      <alignment horizontal="center" wrapText="1"/>
    </xf>
    <xf numFmtId="1" fontId="5" fillId="0" borderId="17" xfId="0" applyNumberFormat="1" applyFont="1" applyBorder="1"/>
    <xf numFmtId="1" fontId="5" fillId="4" borderId="20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0" fontId="5" fillId="0" borderId="58" xfId="0" applyFont="1" applyBorder="1" applyAlignment="1">
      <alignment vertical="center" wrapText="1"/>
    </xf>
    <xf numFmtId="1" fontId="5" fillId="0" borderId="58" xfId="0" applyNumberFormat="1" applyFont="1" applyBorder="1" applyAlignment="1">
      <alignment horizontal="right" vertical="center" wrapText="1"/>
    </xf>
    <xf numFmtId="0" fontId="5" fillId="0" borderId="36" xfId="0" applyFont="1" applyBorder="1" applyAlignment="1">
      <alignment vertical="center" wrapText="1"/>
    </xf>
    <xf numFmtId="1" fontId="5" fillId="0" borderId="36" xfId="0" applyNumberFormat="1" applyFont="1" applyBorder="1" applyAlignment="1">
      <alignment horizontal="right" vertical="center" wrapText="1"/>
    </xf>
    <xf numFmtId="0" fontId="5" fillId="0" borderId="17" xfId="0" applyFont="1" applyBorder="1" applyAlignment="1">
      <alignment vertical="center" wrapText="1"/>
    </xf>
    <xf numFmtId="1" fontId="5" fillId="0" borderId="17" xfId="0" applyNumberFormat="1" applyFont="1" applyBorder="1" applyAlignment="1">
      <alignment horizontal="right" vertical="center" wrapText="1"/>
    </xf>
    <xf numFmtId="1" fontId="7" fillId="0" borderId="0" xfId="0" applyNumberFormat="1" applyFont="1" applyAlignment="1">
      <alignment horizontal="right" vertical="center" wrapText="1"/>
    </xf>
    <xf numFmtId="1" fontId="5" fillId="0" borderId="28" xfId="0" applyNumberFormat="1" applyFont="1" applyBorder="1"/>
    <xf numFmtId="1" fontId="5" fillId="0" borderId="36" xfId="0" applyNumberFormat="1" applyFont="1" applyBorder="1" applyAlignment="1">
      <alignment wrapText="1"/>
    </xf>
    <xf numFmtId="1" fontId="5" fillId="0" borderId="45" xfId="0" applyNumberFormat="1" applyFont="1" applyBorder="1"/>
    <xf numFmtId="1" fontId="5" fillId="0" borderId="45" xfId="0" applyNumberFormat="1" applyFont="1" applyBorder="1" applyAlignment="1">
      <alignment wrapText="1"/>
    </xf>
    <xf numFmtId="1" fontId="5" fillId="0" borderId="58" xfId="0" applyNumberFormat="1" applyFont="1" applyBorder="1" applyAlignment="1">
      <alignment horizontal="left" vertical="center"/>
    </xf>
    <xf numFmtId="1" fontId="5" fillId="0" borderId="45" xfId="0" applyNumberFormat="1" applyFont="1" applyBorder="1" applyAlignment="1">
      <alignment horizontal="right" vertical="center" wrapText="1"/>
    </xf>
    <xf numFmtId="1" fontId="5" fillId="0" borderId="17" xfId="0" applyNumberFormat="1" applyFont="1" applyBorder="1" applyAlignment="1">
      <alignment horizontal="left"/>
    </xf>
    <xf numFmtId="1" fontId="5" fillId="0" borderId="48" xfId="0" applyNumberFormat="1" applyFont="1" applyBorder="1" applyAlignment="1">
      <alignment horizontal="right" vertical="center" wrapText="1"/>
    </xf>
    <xf numFmtId="1" fontId="12" fillId="2" borderId="0" xfId="1" applyNumberFormat="1" applyFont="1"/>
    <xf numFmtId="1" fontId="5" fillId="5" borderId="119" xfId="0" applyNumberFormat="1" applyFont="1" applyFill="1" applyBorder="1" applyProtection="1">
      <protection locked="0"/>
    </xf>
    <xf numFmtId="1" fontId="5" fillId="5" borderId="120" xfId="0" applyNumberFormat="1" applyFont="1" applyFill="1" applyBorder="1" applyProtection="1">
      <protection locked="0"/>
    </xf>
    <xf numFmtId="1" fontId="5" fillId="5" borderId="121" xfId="0" applyNumberFormat="1" applyFont="1" applyFill="1" applyBorder="1" applyProtection="1">
      <protection locked="0"/>
    </xf>
    <xf numFmtId="1" fontId="5" fillId="5" borderId="122" xfId="0" applyNumberFormat="1" applyFont="1" applyFill="1" applyBorder="1" applyProtection="1">
      <protection locked="0"/>
    </xf>
    <xf numFmtId="1" fontId="5" fillId="5" borderId="123" xfId="0" applyNumberFormat="1" applyFont="1" applyFill="1" applyBorder="1" applyProtection="1">
      <protection locked="0"/>
    </xf>
    <xf numFmtId="1" fontId="5" fillId="0" borderId="129" xfId="0" applyNumberFormat="1" applyFont="1" applyBorder="1" applyAlignment="1">
      <alignment horizontal="center" vertical="center" wrapText="1"/>
    </xf>
    <xf numFmtId="1" fontId="5" fillId="0" borderId="130" xfId="0" applyNumberFormat="1" applyFont="1" applyBorder="1" applyAlignment="1">
      <alignment horizontal="center" vertical="center" wrapText="1"/>
    </xf>
    <xf numFmtId="1" fontId="5" fillId="0" borderId="131" xfId="0" applyNumberFormat="1" applyFont="1" applyBorder="1" applyAlignment="1">
      <alignment horizontal="left" vertical="center" wrapText="1"/>
    </xf>
    <xf numFmtId="1" fontId="5" fillId="0" borderId="131" xfId="0" applyNumberFormat="1" applyFont="1" applyBorder="1"/>
    <xf numFmtId="1" fontId="5" fillId="5" borderId="132" xfId="0" applyNumberFormat="1" applyFont="1" applyFill="1" applyBorder="1" applyProtection="1">
      <protection locked="0"/>
    </xf>
    <xf numFmtId="1" fontId="5" fillId="5" borderId="135" xfId="0" applyNumberFormat="1" applyFont="1" applyFill="1" applyBorder="1" applyProtection="1">
      <protection locked="0"/>
    </xf>
    <xf numFmtId="1" fontId="5" fillId="5" borderId="136" xfId="0" applyNumberFormat="1" applyFont="1" applyFill="1" applyBorder="1" applyProtection="1">
      <protection locked="0"/>
    </xf>
    <xf numFmtId="1" fontId="5" fillId="5" borderId="124" xfId="0" applyNumberFormat="1" applyFont="1" applyFill="1" applyBorder="1" applyProtection="1">
      <protection locked="0"/>
    </xf>
    <xf numFmtId="1" fontId="5" fillId="5" borderId="128" xfId="0" applyNumberFormat="1" applyFont="1" applyFill="1" applyBorder="1" applyProtection="1">
      <protection locked="0"/>
    </xf>
    <xf numFmtId="1" fontId="5" fillId="5" borderId="134" xfId="0" applyNumberFormat="1" applyFont="1" applyFill="1" applyBorder="1" applyProtection="1">
      <protection locked="0"/>
    </xf>
    <xf numFmtId="1" fontId="5" fillId="5" borderId="129" xfId="0" applyNumberFormat="1" applyFont="1" applyFill="1" applyBorder="1" applyProtection="1">
      <protection locked="0"/>
    </xf>
    <xf numFmtId="1" fontId="5" fillId="5" borderId="130" xfId="0" applyNumberFormat="1" applyFont="1" applyFill="1" applyBorder="1" applyProtection="1">
      <protection locked="0"/>
    </xf>
    <xf numFmtId="1" fontId="5" fillId="3" borderId="137" xfId="0" applyNumberFormat="1" applyFont="1" applyFill="1" applyBorder="1" applyAlignment="1">
      <alignment horizontal="center" vertical="center" wrapText="1"/>
    </xf>
    <xf numFmtId="1" fontId="5" fillId="3" borderId="133" xfId="0" applyNumberFormat="1" applyFont="1" applyFill="1" applyBorder="1" applyAlignment="1">
      <alignment horizontal="center" vertical="center" wrapText="1"/>
    </xf>
    <xf numFmtId="1" fontId="5" fillId="3" borderId="131" xfId="0" applyNumberFormat="1" applyFont="1" applyFill="1" applyBorder="1" applyAlignment="1">
      <alignment horizontal="left" wrapText="1"/>
    </xf>
    <xf numFmtId="1" fontId="5" fillId="3" borderId="138" xfId="0" applyNumberFormat="1" applyFont="1" applyFill="1" applyBorder="1" applyAlignment="1">
      <alignment horizontal="right" wrapText="1"/>
    </xf>
    <xf numFmtId="1" fontId="5" fillId="5" borderId="139" xfId="0" applyNumberFormat="1" applyFont="1" applyFill="1" applyBorder="1" applyProtection="1">
      <protection locked="0"/>
    </xf>
    <xf numFmtId="1" fontId="5" fillId="0" borderId="137" xfId="0" applyNumberFormat="1" applyFont="1" applyBorder="1" applyAlignment="1">
      <alignment horizontal="center"/>
    </xf>
    <xf numFmtId="1" fontId="5" fillId="3" borderId="124" xfId="0" applyNumberFormat="1" applyFont="1" applyFill="1" applyBorder="1" applyAlignment="1">
      <alignment horizontal="right" wrapText="1"/>
    </xf>
    <xf numFmtId="1" fontId="5" fillId="3" borderId="133" xfId="0" applyNumberFormat="1" applyFont="1" applyFill="1" applyBorder="1" applyAlignment="1">
      <alignment horizontal="right" wrapText="1"/>
    </xf>
    <xf numFmtId="1" fontId="5" fillId="0" borderId="124" xfId="0" applyNumberFormat="1" applyFont="1" applyBorder="1"/>
    <xf numFmtId="1" fontId="5" fillId="0" borderId="137" xfId="0" applyNumberFormat="1" applyFont="1" applyBorder="1"/>
    <xf numFmtId="1" fontId="5" fillId="0" borderId="133" xfId="0" applyNumberFormat="1" applyFont="1" applyBorder="1"/>
    <xf numFmtId="1" fontId="5" fillId="0" borderId="140" xfId="0" applyNumberFormat="1" applyFont="1" applyBorder="1"/>
    <xf numFmtId="1" fontId="5" fillId="0" borderId="129" xfId="0" applyNumberFormat="1" applyFont="1" applyBorder="1"/>
    <xf numFmtId="1" fontId="5" fillId="0" borderId="125" xfId="0" applyNumberFormat="1" applyFont="1" applyBorder="1"/>
    <xf numFmtId="1" fontId="5" fillId="0" borderId="130" xfId="0" applyNumberFormat="1" applyFont="1" applyBorder="1"/>
    <xf numFmtId="1" fontId="5" fillId="4" borderId="129" xfId="0" applyNumberFormat="1" applyFont="1" applyFill="1" applyBorder="1" applyAlignment="1">
      <alignment horizontal="center" vertical="center" wrapText="1"/>
    </xf>
    <xf numFmtId="1" fontId="5" fillId="4" borderId="125" xfId="0" applyNumberFormat="1" applyFont="1" applyFill="1" applyBorder="1" applyAlignment="1">
      <alignment horizontal="center" vertical="center" wrapText="1"/>
    </xf>
    <xf numFmtId="1" fontId="5" fillId="4" borderId="130" xfId="0" applyNumberFormat="1" applyFont="1" applyFill="1" applyBorder="1" applyAlignment="1">
      <alignment horizontal="center" vertical="center" wrapText="1"/>
    </xf>
    <xf numFmtId="1" fontId="5" fillId="4" borderId="124" xfId="0" applyNumberFormat="1" applyFont="1" applyFill="1" applyBorder="1" applyAlignment="1">
      <alignment horizontal="center" vertical="center" wrapText="1"/>
    </xf>
    <xf numFmtId="1" fontId="5" fillId="4" borderId="137" xfId="0" applyNumberFormat="1" applyFont="1" applyFill="1" applyBorder="1"/>
    <xf numFmtId="1" fontId="5" fillId="4" borderId="141" xfId="0" applyNumberFormat="1" applyFont="1" applyFill="1" applyBorder="1"/>
    <xf numFmtId="1" fontId="5" fillId="5" borderId="131" xfId="0" applyNumberFormat="1" applyFont="1" applyFill="1" applyBorder="1" applyProtection="1">
      <protection locked="0"/>
    </xf>
    <xf numFmtId="1" fontId="5" fillId="3" borderId="133" xfId="0" applyNumberFormat="1" applyFont="1" applyFill="1" applyBorder="1" applyAlignment="1">
      <alignment horizontal="center" wrapText="1"/>
    </xf>
    <xf numFmtId="1" fontId="5" fillId="0" borderId="137" xfId="0" applyNumberFormat="1" applyFont="1" applyBorder="1" applyAlignment="1">
      <alignment horizontal="center" vertical="center"/>
    </xf>
    <xf numFmtId="1" fontId="5" fillId="4" borderId="124" xfId="0" applyNumberFormat="1" applyFont="1" applyFill="1" applyBorder="1" applyAlignment="1">
      <alignment horizontal="center" vertical="center"/>
    </xf>
    <xf numFmtId="0" fontId="5" fillId="0" borderId="131" xfId="0" applyFont="1" applyBorder="1" applyAlignment="1">
      <alignment vertical="center" wrapText="1"/>
    </xf>
    <xf numFmtId="1" fontId="5" fillId="0" borderId="131" xfId="0" applyNumberFormat="1" applyFont="1" applyBorder="1" applyAlignment="1">
      <alignment horizontal="right" vertical="center" wrapText="1"/>
    </xf>
    <xf numFmtId="1" fontId="5" fillId="0" borderId="131" xfId="0" applyNumberFormat="1" applyFont="1" applyBorder="1" applyAlignment="1">
      <alignment horizontal="left" vertical="center"/>
    </xf>
    <xf numFmtId="1" fontId="5" fillId="0" borderId="142" xfId="0" applyNumberFormat="1" applyFont="1" applyBorder="1" applyAlignment="1">
      <alignment horizontal="center" vertical="center" wrapText="1"/>
    </xf>
    <xf numFmtId="1" fontId="2" fillId="0" borderId="137" xfId="0" applyNumberFormat="1" applyFont="1" applyBorder="1"/>
    <xf numFmtId="1" fontId="5" fillId="0" borderId="142" xfId="0" applyNumberFormat="1" applyFont="1" applyBorder="1"/>
    <xf numFmtId="1" fontId="5" fillId="0" borderId="128" xfId="0" applyNumberFormat="1" applyFont="1" applyBorder="1"/>
    <xf numFmtId="1" fontId="5" fillId="5" borderId="126" xfId="0" applyNumberFormat="1" applyFont="1" applyFill="1" applyBorder="1" applyProtection="1">
      <protection locked="0"/>
    </xf>
    <xf numFmtId="1" fontId="5" fillId="5" borderId="125" xfId="0" applyNumberFormat="1" applyFont="1" applyFill="1" applyBorder="1" applyProtection="1">
      <protection locked="0"/>
    </xf>
    <xf numFmtId="1" fontId="5" fillId="0" borderId="126" xfId="0" applyNumberFormat="1" applyFont="1" applyBorder="1"/>
    <xf numFmtId="1" fontId="5" fillId="0" borderId="131" xfId="0" applyNumberFormat="1" applyFont="1" applyBorder="1" applyAlignment="1">
      <alignment vertical="center" wrapText="1"/>
    </xf>
    <xf numFmtId="1" fontId="5" fillId="0" borderId="137" xfId="0" applyNumberFormat="1" applyFont="1" applyBorder="1" applyAlignment="1">
      <alignment horizontal="right" vertical="center"/>
    </xf>
    <xf numFmtId="1" fontId="5" fillId="5" borderId="124" xfId="0" applyNumberFormat="1" applyFont="1" applyFill="1" applyBorder="1" applyAlignment="1" applyProtection="1">
      <alignment horizontal="right"/>
      <protection locked="0"/>
    </xf>
    <xf numFmtId="1" fontId="5" fillId="5" borderId="130" xfId="0" applyNumberFormat="1" applyFont="1" applyFill="1" applyBorder="1" applyAlignment="1" applyProtection="1">
      <alignment horizontal="right"/>
      <protection locked="0"/>
    </xf>
    <xf numFmtId="1" fontId="5" fillId="5" borderId="128" xfId="0" applyNumberFormat="1" applyFont="1" applyFill="1" applyBorder="1" applyAlignment="1" applyProtection="1">
      <alignment horizontal="right"/>
      <protection locked="0"/>
    </xf>
    <xf numFmtId="1" fontId="5" fillId="5" borderId="142" xfId="0" applyNumberFormat="1" applyFont="1" applyFill="1" applyBorder="1" applyAlignment="1" applyProtection="1">
      <alignment horizontal="right"/>
      <protection locked="0"/>
    </xf>
    <xf numFmtId="1" fontId="5" fillId="5" borderId="129" xfId="0" applyNumberFormat="1" applyFont="1" applyFill="1" applyBorder="1" applyAlignment="1" applyProtection="1">
      <alignment horizontal="right"/>
      <protection locked="0"/>
    </xf>
    <xf numFmtId="1" fontId="5" fillId="5" borderId="125" xfId="0" applyNumberFormat="1" applyFont="1" applyFill="1" applyBorder="1" applyAlignment="1" applyProtection="1">
      <alignment horizontal="right"/>
      <protection locked="0"/>
    </xf>
    <xf numFmtId="1" fontId="5" fillId="0" borderId="132" xfId="0" applyNumberFormat="1" applyFont="1" applyBorder="1" applyAlignment="1">
      <alignment horizontal="right" vertical="center"/>
    </xf>
    <xf numFmtId="1" fontId="5" fillId="0" borderId="135" xfId="0" applyNumberFormat="1" applyFont="1" applyBorder="1" applyAlignment="1">
      <alignment horizontal="right" vertical="center"/>
    </xf>
    <xf numFmtId="1" fontId="5" fillId="0" borderId="138" xfId="0" applyNumberFormat="1" applyFont="1" applyBorder="1" applyAlignment="1">
      <alignment vertical="center"/>
    </xf>
    <xf numFmtId="1" fontId="5" fillId="3" borderId="137" xfId="0" applyNumberFormat="1" applyFont="1" applyFill="1" applyBorder="1" applyAlignment="1">
      <alignment horizontal="right" wrapText="1"/>
    </xf>
    <xf numFmtId="1" fontId="5" fillId="3" borderId="137" xfId="0" applyNumberFormat="1" applyFont="1" applyFill="1" applyBorder="1"/>
    <xf numFmtId="1" fontId="5" fillId="4" borderId="143" xfId="0" applyNumberFormat="1" applyFont="1" applyFill="1" applyBorder="1"/>
    <xf numFmtId="1" fontId="5" fillId="4" borderId="129" xfId="0" applyNumberFormat="1" applyFont="1" applyFill="1" applyBorder="1"/>
    <xf numFmtId="1" fontId="5" fillId="4" borderId="125" xfId="0" applyNumberFormat="1" applyFont="1" applyFill="1" applyBorder="1"/>
    <xf numFmtId="1" fontId="5" fillId="4" borderId="130" xfId="0" applyNumberFormat="1" applyFont="1" applyFill="1" applyBorder="1"/>
    <xf numFmtId="1" fontId="5" fillId="3" borderId="129" xfId="0" applyNumberFormat="1" applyFont="1" applyFill="1" applyBorder="1"/>
    <xf numFmtId="1" fontId="5" fillId="3" borderId="124" xfId="0" applyNumberFormat="1" applyFont="1" applyFill="1" applyBorder="1"/>
    <xf numFmtId="1" fontId="5" fillId="3" borderId="141" xfId="0" applyNumberFormat="1" applyFont="1" applyFill="1" applyBorder="1"/>
    <xf numFmtId="1" fontId="5" fillId="3" borderId="142" xfId="0" applyNumberFormat="1" applyFont="1" applyFill="1" applyBorder="1"/>
    <xf numFmtId="1" fontId="5" fillId="3" borderId="142" xfId="0" applyNumberFormat="1" applyFont="1" applyFill="1" applyBorder="1" applyAlignment="1">
      <alignment horizontal="center" vertical="center" wrapText="1"/>
    </xf>
    <xf numFmtId="1" fontId="5" fillId="3" borderId="125" xfId="0" applyNumberFormat="1" applyFont="1" applyFill="1" applyBorder="1" applyAlignment="1">
      <alignment horizontal="center" vertical="center" wrapText="1"/>
    </xf>
    <xf numFmtId="1" fontId="5" fillId="3" borderId="130" xfId="0" applyNumberFormat="1" applyFont="1" applyFill="1" applyBorder="1" applyAlignment="1">
      <alignment horizontal="center" vertical="center" wrapText="1"/>
    </xf>
    <xf numFmtId="1" fontId="5" fillId="3" borderId="125" xfId="0" applyNumberFormat="1" applyFont="1" applyFill="1" applyBorder="1"/>
    <xf numFmtId="1" fontId="5" fillId="3" borderId="130" xfId="0" applyNumberFormat="1" applyFont="1" applyFill="1" applyBorder="1"/>
    <xf numFmtId="1" fontId="5" fillId="3" borderId="137" xfId="0" applyNumberFormat="1" applyFont="1" applyFill="1" applyBorder="1" applyAlignment="1">
      <alignment horizontal="center" vertical="center"/>
    </xf>
    <xf numFmtId="1" fontId="5" fillId="3" borderId="137" xfId="0" applyNumberFormat="1" applyFont="1" applyFill="1" applyBorder="1" applyAlignment="1">
      <alignment horizontal="center" wrapText="1"/>
    </xf>
    <xf numFmtId="1" fontId="5" fillId="3" borderId="138" xfId="0" applyNumberFormat="1" applyFont="1" applyFill="1" applyBorder="1" applyAlignment="1">
      <alignment vertical="center"/>
    </xf>
    <xf numFmtId="1" fontId="5" fillId="3" borderId="131" xfId="0" applyNumberFormat="1" applyFont="1" applyFill="1" applyBorder="1"/>
    <xf numFmtId="1" fontId="5" fillId="0" borderId="11" xfId="0" applyNumberFormat="1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1" fontId="5" fillId="4" borderId="128" xfId="0" applyNumberFormat="1" applyFont="1" applyFill="1" applyBorder="1" applyAlignment="1">
      <alignment horizontal="center" vertical="center" wrapText="1"/>
    </xf>
    <xf numFmtId="1" fontId="5" fillId="4" borderId="128" xfId="0" applyNumberFormat="1" applyFont="1" applyFill="1" applyBorder="1" applyAlignment="1">
      <alignment horizontal="center" vertical="center"/>
    </xf>
    <xf numFmtId="1" fontId="5" fillId="4" borderId="137" xfId="0" applyNumberFormat="1" applyFont="1" applyFill="1" applyBorder="1" applyAlignment="1">
      <alignment horizontal="center" vertical="center" wrapText="1"/>
    </xf>
    <xf numFmtId="1" fontId="5" fillId="0" borderId="137" xfId="0" applyNumberFormat="1" applyFont="1" applyBorder="1" applyAlignment="1">
      <alignment horizontal="center" vertical="center" wrapText="1"/>
    </xf>
    <xf numFmtId="1" fontId="5" fillId="0" borderId="133" xfId="0" applyNumberFormat="1" applyFont="1" applyBorder="1" applyAlignment="1">
      <alignment horizontal="center" vertical="center" wrapText="1"/>
    </xf>
    <xf numFmtId="1" fontId="5" fillId="0" borderId="137" xfId="0" applyNumberFormat="1" applyFont="1" applyBorder="1" applyAlignment="1">
      <alignment horizontal="left" vertical="center" wrapText="1"/>
    </xf>
    <xf numFmtId="1" fontId="5" fillId="0" borderId="128" xfId="0" applyNumberFormat="1" applyFont="1" applyBorder="1" applyAlignment="1">
      <alignment horizontal="center" vertical="center" wrapText="1"/>
    </xf>
    <xf numFmtId="1" fontId="5" fillId="0" borderId="134" xfId="0" applyNumberFormat="1" applyFont="1" applyBorder="1" applyAlignment="1">
      <alignment horizontal="center" vertical="center" wrapText="1"/>
    </xf>
    <xf numFmtId="1" fontId="5" fillId="0" borderId="124" xfId="0" applyNumberFormat="1" applyFont="1" applyBorder="1" applyAlignment="1">
      <alignment horizontal="center" vertical="center" wrapText="1"/>
    </xf>
    <xf numFmtId="1" fontId="5" fillId="0" borderId="125" xfId="0" applyNumberFormat="1" applyFont="1" applyBorder="1" applyAlignment="1">
      <alignment horizontal="center" vertical="center" wrapText="1"/>
    </xf>
    <xf numFmtId="1" fontId="5" fillId="0" borderId="126" xfId="0" applyNumberFormat="1" applyFont="1" applyBorder="1" applyAlignment="1">
      <alignment horizontal="center" vertical="center" wrapText="1"/>
    </xf>
    <xf numFmtId="1" fontId="5" fillId="4" borderId="137" xfId="0" applyNumberFormat="1" applyFont="1" applyFill="1" applyBorder="1" applyAlignment="1">
      <alignment horizontal="center" vertical="center"/>
    </xf>
    <xf numFmtId="1" fontId="5" fillId="4" borderId="141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23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1" fontId="5" fillId="0" borderId="65" xfId="0" applyNumberFormat="1" applyFont="1" applyBorder="1" applyAlignment="1">
      <alignment horizontal="center" vertical="center" wrapText="1"/>
    </xf>
    <xf numFmtId="1" fontId="5" fillId="0" borderId="54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left" vertical="center"/>
    </xf>
    <xf numFmtId="1" fontId="5" fillId="0" borderId="10" xfId="0" applyNumberFormat="1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5" fillId="0" borderId="11" xfId="0" applyNumberFormat="1" applyFont="1" applyBorder="1" applyAlignment="1">
      <alignment horizontal="left" vertical="center"/>
    </xf>
    <xf numFmtId="1" fontId="5" fillId="0" borderId="17" xfId="0" applyNumberFormat="1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1" fontId="5" fillId="4" borderId="9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5" fillId="0" borderId="52" xfId="0" applyNumberFormat="1" applyFont="1" applyBorder="1" applyAlignment="1">
      <alignment horizontal="center" vertical="center"/>
    </xf>
    <xf numFmtId="1" fontId="5" fillId="0" borderId="68" xfId="0" applyNumberFormat="1" applyFont="1" applyBorder="1" applyAlignment="1">
      <alignment horizontal="center" vertical="center" wrapText="1"/>
    </xf>
    <xf numFmtId="1" fontId="5" fillId="0" borderId="52" xfId="0" applyNumberFormat="1" applyFont="1" applyBorder="1" applyAlignment="1">
      <alignment horizontal="center" vertical="center" wrapText="1"/>
    </xf>
    <xf numFmtId="1" fontId="5" fillId="4" borderId="18" xfId="0" applyNumberFormat="1" applyFont="1" applyFill="1" applyBorder="1" applyAlignment="1">
      <alignment horizontal="center" vertical="center"/>
    </xf>
    <xf numFmtId="1" fontId="5" fillId="4" borderId="84" xfId="0" applyNumberFormat="1" applyFont="1" applyFill="1" applyBorder="1" applyAlignment="1">
      <alignment horizontal="center" vertical="center"/>
    </xf>
    <xf numFmtId="1" fontId="5" fillId="4" borderId="7" xfId="0" applyNumberFormat="1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1" fontId="5" fillId="3" borderId="17" xfId="0" applyNumberFormat="1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 wrapText="1"/>
    </xf>
    <xf numFmtId="1" fontId="5" fillId="3" borderId="17" xfId="0" applyNumberFormat="1" applyFont="1" applyFill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5" fillId="0" borderId="27" xfId="0" applyNumberFormat="1" applyFont="1" applyBorder="1" applyAlignment="1">
      <alignment horizontal="center" vertical="center" wrapText="1"/>
    </xf>
    <xf numFmtId="1" fontId="5" fillId="0" borderId="25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left" vertical="center" wrapText="1"/>
    </xf>
    <xf numFmtId="1" fontId="5" fillId="0" borderId="11" xfId="0" applyNumberFormat="1" applyFont="1" applyBorder="1" applyAlignment="1">
      <alignment horizontal="left" vertical="center" wrapText="1"/>
    </xf>
    <xf numFmtId="1" fontId="5" fillId="0" borderId="17" xfId="0" applyNumberFormat="1" applyFont="1" applyBorder="1" applyAlignment="1">
      <alignment horizontal="left" vertical="center" wrapText="1"/>
    </xf>
    <xf numFmtId="1" fontId="5" fillId="0" borderId="18" xfId="0" applyNumberFormat="1" applyFont="1" applyBorder="1" applyAlignment="1">
      <alignment horizontal="left" vertical="center" wrapText="1"/>
    </xf>
    <xf numFmtId="1" fontId="5" fillId="0" borderId="18" xfId="0" applyNumberFormat="1" applyFont="1" applyBorder="1" applyAlignment="1">
      <alignment horizontal="left" vertical="center"/>
    </xf>
    <xf numFmtId="1" fontId="5" fillId="3" borderId="11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3" borderId="9" xfId="0" applyNumberFormat="1" applyFont="1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center" vertical="center" wrapText="1"/>
    </xf>
    <xf numFmtId="1" fontId="5" fillId="3" borderId="10" xfId="0" applyNumberFormat="1" applyFont="1" applyFill="1" applyBorder="1" applyAlignment="1">
      <alignment horizontal="center" vertical="center" wrapText="1"/>
    </xf>
    <xf numFmtId="1" fontId="5" fillId="0" borderId="18" xfId="0" quotePrefix="1" applyNumberFormat="1" applyFont="1" applyBorder="1" applyAlignment="1">
      <alignment horizontal="center" vertical="center" wrapText="1"/>
    </xf>
    <xf numFmtId="1" fontId="5" fillId="0" borderId="89" xfId="0" applyNumberFormat="1" applyFont="1" applyBorder="1" applyAlignment="1">
      <alignment horizontal="center" vertical="center"/>
    </xf>
    <xf numFmtId="1" fontId="5" fillId="0" borderId="91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1" fontId="5" fillId="0" borderId="67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1" fontId="5" fillId="4" borderId="11" xfId="0" applyNumberFormat="1" applyFont="1" applyFill="1" applyBorder="1" applyAlignment="1">
      <alignment horizontal="center" vertical="center"/>
    </xf>
    <xf numFmtId="1" fontId="5" fillId="4" borderId="17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/>
    </xf>
    <xf numFmtId="1" fontId="5" fillId="4" borderId="109" xfId="0" applyNumberFormat="1" applyFont="1" applyFill="1" applyBorder="1" applyAlignment="1">
      <alignment horizontal="center" vertical="center"/>
    </xf>
    <xf numFmtId="1" fontId="5" fillId="4" borderId="68" xfId="0" applyNumberFormat="1" applyFont="1" applyFill="1" applyBorder="1" applyAlignment="1">
      <alignment horizontal="center" vertical="center"/>
    </xf>
    <xf numFmtId="1" fontId="5" fillId="4" borderId="23" xfId="0" applyNumberFormat="1" applyFont="1" applyFill="1" applyBorder="1" applyAlignment="1">
      <alignment horizontal="center" vertical="center"/>
    </xf>
    <xf numFmtId="1" fontId="5" fillId="4" borderId="110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 wrapText="1"/>
    </xf>
    <xf numFmtId="1" fontId="5" fillId="4" borderId="18" xfId="0" applyNumberFormat="1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5" fillId="4" borderId="103" xfId="0" applyFont="1" applyFill="1" applyBorder="1" applyAlignment="1">
      <alignment horizontal="center" wrapText="1"/>
    </xf>
    <xf numFmtId="1" fontId="5" fillId="4" borderId="6" xfId="0" applyNumberFormat="1" applyFont="1" applyFill="1" applyBorder="1" applyAlignment="1">
      <alignment horizontal="center" vertical="center"/>
    </xf>
    <xf numFmtId="1" fontId="5" fillId="4" borderId="7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" fontId="5" fillId="0" borderId="115" xfId="0" applyNumberFormat="1" applyFont="1" applyBorder="1" applyAlignment="1">
      <alignment horizontal="center" vertical="center" wrapText="1"/>
    </xf>
    <xf numFmtId="1" fontId="5" fillId="0" borderId="117" xfId="0" applyNumberFormat="1" applyFont="1" applyBorder="1" applyAlignment="1">
      <alignment horizontal="center" vertical="center" wrapText="1"/>
    </xf>
    <xf numFmtId="1" fontId="5" fillId="0" borderId="116" xfId="0" applyNumberFormat="1" applyFont="1" applyBorder="1" applyAlignment="1">
      <alignment horizontal="center" vertical="center" wrapText="1"/>
    </xf>
    <xf numFmtId="1" fontId="5" fillId="0" borderId="118" xfId="0" applyNumberFormat="1" applyFont="1" applyBorder="1" applyAlignment="1">
      <alignment horizontal="center" vertical="center"/>
    </xf>
    <xf numFmtId="1" fontId="5" fillId="0" borderId="122" xfId="0" applyNumberFormat="1" applyFont="1" applyBorder="1" applyAlignment="1">
      <alignment horizontal="center" vertical="center"/>
    </xf>
    <xf numFmtId="1" fontId="5" fillId="0" borderId="124" xfId="0" applyNumberFormat="1" applyFont="1" applyBorder="1" applyAlignment="1">
      <alignment horizontal="center" vertical="center" wrapText="1"/>
    </xf>
    <xf numFmtId="1" fontId="5" fillId="0" borderId="125" xfId="0" applyNumberFormat="1" applyFont="1" applyBorder="1" applyAlignment="1">
      <alignment horizontal="center" vertical="center" wrapText="1"/>
    </xf>
    <xf numFmtId="1" fontId="5" fillId="0" borderId="126" xfId="0" applyNumberFormat="1" applyFont="1" applyBorder="1" applyAlignment="1">
      <alignment horizontal="center" vertical="center" wrapText="1"/>
    </xf>
    <xf numFmtId="1" fontId="5" fillId="0" borderId="127" xfId="0" applyNumberFormat="1" applyFont="1" applyBorder="1" applyAlignment="1">
      <alignment horizontal="center" vertical="center"/>
    </xf>
    <xf numFmtId="1" fontId="5" fillId="0" borderId="128" xfId="0" applyNumberFormat="1" applyFont="1" applyBorder="1" applyAlignment="1">
      <alignment horizontal="center" vertical="center"/>
    </xf>
    <xf numFmtId="1" fontId="5" fillId="4" borderId="127" xfId="0" applyNumberFormat="1" applyFont="1" applyFill="1" applyBorder="1" applyAlignment="1">
      <alignment horizontal="center" vertical="center"/>
    </xf>
    <xf numFmtId="1" fontId="5" fillId="4" borderId="128" xfId="0" applyNumberFormat="1" applyFont="1" applyFill="1" applyBorder="1" applyAlignment="1">
      <alignment horizontal="center" vertical="center"/>
    </xf>
    <xf numFmtId="1" fontId="5" fillId="0" borderId="137" xfId="0" applyNumberFormat="1" applyFont="1" applyBorder="1" applyAlignment="1">
      <alignment horizontal="left" vertical="center" wrapText="1"/>
    </xf>
    <xf numFmtId="1" fontId="5" fillId="0" borderId="137" xfId="0" applyNumberFormat="1" applyFont="1" applyBorder="1" applyAlignment="1">
      <alignment horizontal="left" vertical="center"/>
    </xf>
    <xf numFmtId="1" fontId="5" fillId="0" borderId="137" xfId="0" applyNumberFormat="1" applyFont="1" applyBorder="1" applyAlignment="1">
      <alignment horizontal="center" vertical="center" wrapText="1"/>
    </xf>
    <xf numFmtId="1" fontId="5" fillId="0" borderId="133" xfId="0" applyNumberFormat="1" applyFont="1" applyBorder="1" applyAlignment="1">
      <alignment horizontal="center" vertical="center" wrapText="1"/>
    </xf>
    <xf numFmtId="1" fontId="5" fillId="0" borderId="128" xfId="0" applyNumberFormat="1" applyFont="1" applyBorder="1" applyAlignment="1">
      <alignment horizontal="center" vertical="center" wrapText="1"/>
    </xf>
    <xf numFmtId="1" fontId="5" fillId="0" borderId="134" xfId="0" applyNumberFormat="1" applyFont="1" applyBorder="1" applyAlignment="1">
      <alignment horizontal="center" vertical="center" wrapText="1"/>
    </xf>
    <xf numFmtId="1" fontId="5" fillId="3" borderId="127" xfId="0" applyNumberFormat="1" applyFont="1" applyFill="1" applyBorder="1" applyAlignment="1">
      <alignment horizontal="center" vertical="center" wrapText="1"/>
    </xf>
    <xf numFmtId="1" fontId="5" fillId="3" borderId="128" xfId="0" applyNumberFormat="1" applyFont="1" applyFill="1" applyBorder="1" applyAlignment="1">
      <alignment horizontal="center" vertical="center" wrapText="1"/>
    </xf>
    <xf numFmtId="1" fontId="5" fillId="0" borderId="137" xfId="0" quotePrefix="1" applyNumberFormat="1" applyFont="1" applyBorder="1" applyAlignment="1">
      <alignment horizontal="center" vertical="center" wrapText="1"/>
    </xf>
    <xf numFmtId="1" fontId="5" fillId="0" borderId="133" xfId="0" applyNumberFormat="1" applyFont="1" applyBorder="1" applyAlignment="1">
      <alignment horizontal="center" vertical="center"/>
    </xf>
    <xf numFmtId="1" fontId="5" fillId="4" borderId="128" xfId="0" applyNumberFormat="1" applyFont="1" applyFill="1" applyBorder="1" applyAlignment="1">
      <alignment horizontal="center" vertical="center" wrapText="1"/>
    </xf>
    <xf numFmtId="1" fontId="5" fillId="4" borderId="137" xfId="0" applyNumberFormat="1" applyFont="1" applyFill="1" applyBorder="1" applyAlignment="1">
      <alignment horizontal="center" vertical="center" wrapText="1"/>
    </xf>
    <xf numFmtId="1" fontId="5" fillId="4" borderId="133" xfId="0" applyNumberFormat="1" applyFont="1" applyFill="1" applyBorder="1" applyAlignment="1">
      <alignment horizontal="center" vertical="center"/>
    </xf>
    <xf numFmtId="1" fontId="5" fillId="0" borderId="134" xfId="0" applyNumberFormat="1" applyFont="1" applyBorder="1" applyAlignment="1">
      <alignment horizontal="center" vertical="center"/>
    </xf>
    <xf numFmtId="1" fontId="5" fillId="0" borderId="133" xfId="0" applyNumberFormat="1" applyFont="1" applyBorder="1" applyAlignment="1">
      <alignment horizontal="left" vertical="center"/>
    </xf>
    <xf numFmtId="1" fontId="5" fillId="0" borderId="128" xfId="0" applyNumberFormat="1" applyFont="1" applyBorder="1" applyAlignment="1">
      <alignment horizontal="left" vertical="center"/>
    </xf>
    <xf numFmtId="1" fontId="5" fillId="4" borderId="137" xfId="0" applyNumberFormat="1" applyFont="1" applyFill="1" applyBorder="1" applyAlignment="1">
      <alignment horizontal="center" vertical="center"/>
    </xf>
    <xf numFmtId="1" fontId="5" fillId="4" borderId="141" xfId="0" applyNumberFormat="1" applyFont="1" applyFill="1" applyBorder="1" applyAlignment="1">
      <alignment horizontal="center" vertical="center"/>
    </xf>
    <xf numFmtId="1" fontId="5" fillId="0" borderId="144" xfId="0" applyNumberFormat="1" applyFont="1" applyBorder="1" applyAlignment="1">
      <alignment horizontal="center" vertical="center" wrapText="1"/>
    </xf>
    <xf numFmtId="1" fontId="5" fillId="0" borderId="145" xfId="0" applyNumberFormat="1" applyFont="1" applyBorder="1" applyAlignment="1">
      <alignment horizontal="center" vertical="center" wrapText="1"/>
    </xf>
    <xf numFmtId="1" fontId="5" fillId="0" borderId="146" xfId="0" applyNumberFormat="1" applyFont="1" applyBorder="1" applyAlignment="1">
      <alignment horizontal="center" vertical="center"/>
    </xf>
    <xf numFmtId="1" fontId="5" fillId="0" borderId="147" xfId="0" applyNumberFormat="1" applyFont="1" applyBorder="1" applyAlignment="1">
      <alignment horizontal="center" vertical="center"/>
    </xf>
    <xf numFmtId="1" fontId="5" fillId="0" borderId="148" xfId="0" applyNumberFormat="1" applyFont="1" applyBorder="1" applyAlignment="1">
      <alignment horizontal="center" vertical="center"/>
    </xf>
    <xf numFmtId="1" fontId="5" fillId="0" borderId="149" xfId="0" applyNumberFormat="1" applyFont="1" applyBorder="1" applyAlignment="1">
      <alignment horizontal="center" vertical="center"/>
    </xf>
    <xf numFmtId="1" fontId="5" fillId="0" borderId="146" xfId="0" applyNumberFormat="1" applyFont="1" applyBorder="1" applyAlignment="1">
      <alignment horizontal="center" vertical="center" wrapText="1"/>
    </xf>
    <xf numFmtId="1" fontId="5" fillId="0" borderId="149" xfId="0" applyNumberFormat="1" applyFont="1" applyBorder="1" applyAlignment="1">
      <alignment horizontal="center" vertical="center" wrapText="1"/>
    </xf>
    <xf numFmtId="1" fontId="5" fillId="0" borderId="150" xfId="0" applyNumberFormat="1" applyFont="1" applyBorder="1" applyAlignment="1">
      <alignment horizontal="center" vertical="center" wrapText="1"/>
    </xf>
    <xf numFmtId="1" fontId="5" fillId="0" borderId="151" xfId="0" applyNumberFormat="1" applyFont="1" applyBorder="1" applyAlignment="1">
      <alignment horizontal="center" vertical="center" wrapText="1"/>
    </xf>
    <xf numFmtId="1" fontId="5" fillId="0" borderId="152" xfId="0" applyNumberFormat="1" applyFont="1" applyBorder="1" applyAlignment="1">
      <alignment horizontal="center" vertical="center" wrapText="1"/>
    </xf>
    <xf numFmtId="1" fontId="5" fillId="0" borderId="149" xfId="0" applyNumberFormat="1" applyFont="1" applyBorder="1" applyAlignment="1">
      <alignment horizontal="center" vertical="center" wrapText="1"/>
    </xf>
    <xf numFmtId="1" fontId="5" fillId="0" borderId="153" xfId="0" applyNumberFormat="1" applyFont="1" applyBorder="1" applyAlignment="1">
      <alignment horizontal="center" vertical="center" wrapText="1"/>
    </xf>
    <xf numFmtId="1" fontId="5" fillId="0" borderId="147" xfId="0" applyNumberFormat="1" applyFont="1" applyBorder="1" applyAlignment="1">
      <alignment horizontal="center" vertical="center" wrapText="1"/>
    </xf>
    <xf numFmtId="1" fontId="5" fillId="0" borderId="154" xfId="0" applyNumberFormat="1" applyFont="1" applyBorder="1" applyAlignment="1">
      <alignment horizontal="center" vertical="center" wrapText="1"/>
    </xf>
    <xf numFmtId="1" fontId="2" fillId="0" borderId="151" xfId="0" applyNumberFormat="1" applyFont="1" applyBorder="1"/>
    <xf numFmtId="1" fontId="5" fillId="0" borderId="151" xfId="0" applyNumberFormat="1" applyFont="1" applyBorder="1"/>
    <xf numFmtId="1" fontId="5" fillId="0" borderId="152" xfId="0" applyNumberFormat="1" applyFont="1" applyBorder="1"/>
    <xf numFmtId="1" fontId="5" fillId="0" borderId="149" xfId="0" applyNumberFormat="1" applyFont="1" applyBorder="1"/>
    <xf numFmtId="1" fontId="5" fillId="5" borderId="153" xfId="0" applyNumberFormat="1" applyFont="1" applyFill="1" applyBorder="1" applyProtection="1">
      <protection locked="0"/>
    </xf>
    <xf numFmtId="1" fontId="5" fillId="5" borderId="149" xfId="0" applyNumberFormat="1" applyFont="1" applyFill="1" applyBorder="1" applyProtection="1">
      <protection locked="0"/>
    </xf>
    <xf numFmtId="1" fontId="5" fillId="5" borderId="155" xfId="0" applyNumberFormat="1" applyFont="1" applyFill="1" applyBorder="1" applyProtection="1">
      <protection locked="0"/>
    </xf>
    <xf numFmtId="1" fontId="5" fillId="5" borderId="156" xfId="0" applyNumberFormat="1" applyFont="1" applyFill="1" applyBorder="1" applyProtection="1">
      <protection locked="0"/>
    </xf>
    <xf numFmtId="1" fontId="5" fillId="5" borderId="157" xfId="0" applyNumberFormat="1" applyFont="1" applyFill="1" applyBorder="1" applyProtection="1">
      <protection locked="0"/>
    </xf>
    <xf numFmtId="1" fontId="5" fillId="5" borderId="158" xfId="0" applyNumberFormat="1" applyFont="1" applyFill="1" applyBorder="1" applyProtection="1">
      <protection locked="0"/>
    </xf>
    <xf numFmtId="1" fontId="5" fillId="3" borderId="159" xfId="0" applyNumberFormat="1" applyFont="1" applyFill="1" applyBorder="1" applyAlignment="1">
      <alignment vertical="center" wrapText="1"/>
    </xf>
    <xf numFmtId="1" fontId="5" fillId="9" borderId="160" xfId="0" applyNumberFormat="1" applyFont="1" applyFill="1" applyBorder="1"/>
    <xf numFmtId="1" fontId="5" fillId="9" borderId="161" xfId="0" applyNumberFormat="1" applyFont="1" applyFill="1" applyBorder="1"/>
    <xf numFmtId="1" fontId="5" fillId="5" borderId="161" xfId="0" applyNumberFormat="1" applyFont="1" applyFill="1" applyBorder="1" applyProtection="1">
      <protection locked="0"/>
    </xf>
    <xf numFmtId="1" fontId="5" fillId="5" borderId="162" xfId="0" applyNumberFormat="1" applyFont="1" applyFill="1" applyBorder="1" applyProtection="1">
      <protection locked="0"/>
    </xf>
    <xf numFmtId="1" fontId="5" fillId="5" borderId="144" xfId="0" applyNumberFormat="1" applyFont="1" applyFill="1" applyBorder="1" applyProtection="1">
      <protection locked="0"/>
    </xf>
    <xf numFmtId="1" fontId="5" fillId="0" borderId="160" xfId="0" applyNumberFormat="1" applyFont="1" applyBorder="1"/>
    <xf numFmtId="1" fontId="5" fillId="5" borderId="160" xfId="0" applyNumberFormat="1" applyFont="1" applyFill="1" applyBorder="1" applyProtection="1">
      <protection locked="0"/>
    </xf>
    <xf numFmtId="1" fontId="5" fillId="0" borderId="163" xfId="0" applyNumberFormat="1" applyFont="1" applyBorder="1" applyAlignment="1">
      <alignment horizontal="center" vertical="center"/>
    </xf>
    <xf numFmtId="1" fontId="5" fillId="0" borderId="164" xfId="0" applyNumberFormat="1" applyFont="1" applyBorder="1" applyAlignment="1">
      <alignment horizontal="center" vertical="center" wrapText="1"/>
    </xf>
    <xf numFmtId="1" fontId="5" fillId="0" borderId="160" xfId="0" applyNumberFormat="1" applyFont="1" applyBorder="1" applyAlignment="1">
      <alignment horizontal="center" vertical="center" wrapText="1"/>
    </xf>
    <xf numFmtId="1" fontId="5" fillId="0" borderId="162" xfId="0" applyNumberFormat="1" applyFont="1" applyBorder="1" applyAlignment="1">
      <alignment horizontal="center" vertical="center" wrapText="1"/>
    </xf>
    <xf numFmtId="1" fontId="5" fillId="0" borderId="165" xfId="0" applyNumberFormat="1" applyFont="1" applyBorder="1" applyAlignment="1">
      <alignment horizontal="center" vertical="center" wrapText="1"/>
    </xf>
    <xf numFmtId="1" fontId="5" fillId="0" borderId="160" xfId="0" applyNumberFormat="1" applyFont="1" applyBorder="1" applyAlignment="1">
      <alignment horizontal="center" vertical="center"/>
    </xf>
    <xf numFmtId="1" fontId="5" fillId="0" borderId="163" xfId="0" applyNumberFormat="1" applyFont="1" applyBorder="1" applyAlignment="1">
      <alignment horizontal="center" vertical="center" wrapText="1"/>
    </xf>
    <xf numFmtId="1" fontId="5" fillId="0" borderId="166" xfId="0" applyNumberFormat="1" applyFont="1" applyBorder="1" applyAlignment="1">
      <alignment horizontal="right" vertical="center"/>
    </xf>
    <xf numFmtId="1" fontId="5" fillId="5" borderId="163" xfId="0" applyNumberFormat="1" applyFont="1" applyFill="1" applyBorder="1" applyAlignment="1" applyProtection="1">
      <alignment horizontal="right"/>
      <protection locked="0"/>
    </xf>
    <xf numFmtId="1" fontId="5" fillId="0" borderId="144" xfId="0" applyNumberFormat="1" applyFont="1" applyBorder="1" applyAlignment="1">
      <alignment horizontal="left" vertical="center"/>
    </xf>
    <xf numFmtId="1" fontId="5" fillId="0" borderId="150" xfId="0" applyNumberFormat="1" applyFont="1" applyBorder="1" applyAlignment="1">
      <alignment horizontal="left" vertical="center"/>
    </xf>
    <xf numFmtId="1" fontId="5" fillId="0" borderId="144" xfId="0" applyNumberFormat="1" applyFont="1" applyBorder="1" applyAlignment="1">
      <alignment horizontal="center" vertical="center"/>
    </xf>
    <xf numFmtId="1" fontId="5" fillId="0" borderId="150" xfId="0" applyNumberFormat="1" applyFont="1" applyBorder="1" applyAlignment="1">
      <alignment horizontal="center" vertical="center"/>
    </xf>
    <xf numFmtId="1" fontId="5" fillId="4" borderId="163" xfId="0" applyNumberFormat="1" applyFont="1" applyFill="1" applyBorder="1" applyAlignment="1">
      <alignment horizontal="center" vertical="center"/>
    </xf>
    <xf numFmtId="1" fontId="5" fillId="3" borderId="144" xfId="0" applyNumberFormat="1" applyFont="1" applyFill="1" applyBorder="1" applyAlignment="1">
      <alignment horizontal="center" vertical="center"/>
    </xf>
    <xf numFmtId="1" fontId="5" fillId="3" borderId="144" xfId="0" applyNumberFormat="1" applyFont="1" applyFill="1" applyBorder="1" applyAlignment="1">
      <alignment horizontal="center" vertical="center" wrapText="1"/>
    </xf>
    <xf numFmtId="1" fontId="5" fillId="3" borderId="150" xfId="0" applyNumberFormat="1" applyFont="1" applyFill="1" applyBorder="1" applyAlignment="1">
      <alignment horizontal="center" vertical="center"/>
    </xf>
    <xf numFmtId="1" fontId="5" fillId="3" borderId="150" xfId="0" applyNumberFormat="1" applyFont="1" applyFill="1" applyBorder="1" applyAlignment="1">
      <alignment horizontal="center" vertical="center" wrapText="1"/>
    </xf>
    <xf numFmtId="1" fontId="5" fillId="3" borderId="164" xfId="0" applyNumberFormat="1" applyFont="1" applyFill="1" applyBorder="1" applyAlignment="1">
      <alignment vertical="center"/>
    </xf>
    <xf numFmtId="1" fontId="5" fillId="3" borderId="150" xfId="0" applyNumberFormat="1" applyFont="1" applyFill="1" applyBorder="1"/>
    <xf numFmtId="1" fontId="5" fillId="5" borderId="159" xfId="0" applyNumberFormat="1" applyFont="1" applyFill="1" applyBorder="1" applyProtection="1">
      <protection locked="0"/>
    </xf>
    <xf numFmtId="1" fontId="7" fillId="0" borderId="167" xfId="0" applyNumberFormat="1" applyFont="1" applyBorder="1" applyProtection="1">
      <protection locked="0"/>
    </xf>
    <xf numFmtId="1" fontId="7" fillId="0" borderId="168" xfId="0" applyNumberFormat="1" applyFont="1" applyBorder="1" applyAlignment="1">
      <alignment vertical="center"/>
    </xf>
    <xf numFmtId="1" fontId="7" fillId="0" borderId="167" xfId="0" applyNumberFormat="1" applyFont="1" applyBorder="1"/>
    <xf numFmtId="1" fontId="7" fillId="0" borderId="169" xfId="0" applyNumberFormat="1" applyFont="1" applyBorder="1"/>
    <xf numFmtId="1" fontId="5" fillId="3" borderId="161" xfId="0" applyNumberFormat="1" applyFont="1" applyFill="1" applyBorder="1" applyAlignment="1">
      <alignment horizontal="center" vertical="center" wrapText="1"/>
    </xf>
    <xf numFmtId="1" fontId="5" fillId="0" borderId="163" xfId="0" applyNumberFormat="1" applyFont="1" applyBorder="1" applyAlignment="1">
      <alignment horizontal="center" vertical="center" wrapText="1"/>
    </xf>
    <xf numFmtId="1" fontId="5" fillId="0" borderId="144" xfId="0" applyNumberFormat="1" applyFont="1" applyBorder="1" applyAlignment="1">
      <alignment horizontal="left" vertical="center" wrapText="1"/>
    </xf>
    <xf numFmtId="1" fontId="5" fillId="0" borderId="150" xfId="0" applyNumberFormat="1" applyFont="1" applyBorder="1" applyAlignment="1">
      <alignment horizontal="left" vertical="center" wrapText="1"/>
    </xf>
    <xf numFmtId="1" fontId="7" fillId="0" borderId="170" xfId="0" applyNumberFormat="1" applyFont="1" applyBorder="1"/>
    <xf numFmtId="1" fontId="7" fillId="0" borderId="171" xfId="0" applyNumberFormat="1" applyFont="1" applyBorder="1"/>
    <xf numFmtId="1" fontId="7" fillId="0" borderId="172" xfId="0" applyNumberFormat="1" applyFont="1" applyBorder="1"/>
    <xf numFmtId="1" fontId="5" fillId="3" borderId="163" xfId="0" applyNumberFormat="1" applyFont="1" applyFill="1" applyBorder="1" applyAlignment="1">
      <alignment horizontal="center" vertical="center" wrapText="1"/>
    </xf>
    <xf numFmtId="1" fontId="5" fillId="0" borderId="162" xfId="0" applyNumberFormat="1" applyFont="1" applyBorder="1" applyAlignment="1">
      <alignment horizontal="center" vertical="center"/>
    </xf>
    <xf numFmtId="1" fontId="5" fillId="0" borderId="119" xfId="0" applyNumberFormat="1" applyFont="1" applyBorder="1" applyAlignment="1">
      <alignment horizontal="center" vertical="center"/>
    </xf>
    <xf numFmtId="1" fontId="5" fillId="3" borderId="166" xfId="0" applyNumberFormat="1" applyFont="1" applyFill="1" applyBorder="1" applyAlignment="1">
      <alignment horizontal="center" vertical="center" wrapText="1"/>
    </xf>
    <xf numFmtId="1" fontId="5" fillId="0" borderId="173" xfId="0" applyNumberFormat="1" applyFont="1" applyBorder="1" applyAlignment="1">
      <alignment horizontal="center" vertical="center" wrapText="1"/>
    </xf>
    <xf numFmtId="1" fontId="5" fillId="0" borderId="174" xfId="0" applyNumberFormat="1" applyFont="1" applyBorder="1" applyAlignment="1">
      <alignment horizontal="center" vertical="center" wrapText="1"/>
    </xf>
    <xf numFmtId="1" fontId="5" fillId="4" borderId="150" xfId="0" applyNumberFormat="1" applyFont="1" applyFill="1" applyBorder="1" applyAlignment="1">
      <alignment horizontal="left"/>
    </xf>
    <xf numFmtId="1" fontId="5" fillId="0" borderId="163" xfId="0" applyNumberFormat="1" applyFont="1" applyBorder="1"/>
    <xf numFmtId="1" fontId="5" fillId="0" borderId="161" xfId="0" applyNumberFormat="1" applyFont="1" applyBorder="1" applyAlignment="1">
      <alignment horizontal="right"/>
    </xf>
    <xf numFmtId="1" fontId="5" fillId="4" borderId="144" xfId="0" applyNumberFormat="1" applyFont="1" applyFill="1" applyBorder="1" applyAlignment="1">
      <alignment horizontal="center" vertical="center"/>
    </xf>
    <xf numFmtId="1" fontId="5" fillId="4" borderId="164" xfId="0" applyNumberFormat="1" applyFont="1" applyFill="1" applyBorder="1" applyAlignment="1">
      <alignment horizontal="center" vertical="center"/>
    </xf>
    <xf numFmtId="1" fontId="5" fillId="4" borderId="154" xfId="0" applyNumberFormat="1" applyFont="1" applyFill="1" applyBorder="1" applyAlignment="1">
      <alignment horizontal="center" vertical="center"/>
    </xf>
    <xf numFmtId="1" fontId="5" fillId="4" borderId="175" xfId="0" applyNumberFormat="1" applyFont="1" applyFill="1" applyBorder="1" applyAlignment="1">
      <alignment horizontal="center" vertical="center"/>
    </xf>
    <xf numFmtId="0" fontId="5" fillId="4" borderId="162" xfId="0" applyFont="1" applyFill="1" applyBorder="1" applyAlignment="1">
      <alignment horizontal="center" wrapText="1"/>
    </xf>
    <xf numFmtId="0" fontId="5" fillId="4" borderId="165" xfId="0" applyFont="1" applyFill="1" applyBorder="1" applyAlignment="1">
      <alignment horizontal="center" wrapText="1"/>
    </xf>
    <xf numFmtId="0" fontId="5" fillId="4" borderId="173" xfId="0" applyFont="1" applyFill="1" applyBorder="1" applyAlignment="1">
      <alignment horizontal="center" wrapText="1"/>
    </xf>
    <xf numFmtId="1" fontId="5" fillId="4" borderId="150" xfId="0" applyNumberFormat="1" applyFont="1" applyFill="1" applyBorder="1" applyAlignment="1">
      <alignment horizontal="center" vertical="center"/>
    </xf>
    <xf numFmtId="1" fontId="5" fillId="4" borderId="150" xfId="0" applyNumberFormat="1" applyFont="1" applyFill="1" applyBorder="1"/>
    <xf numFmtId="1" fontId="5" fillId="3" borderId="150" xfId="0" applyNumberFormat="1" applyFont="1" applyFill="1" applyBorder="1" applyAlignment="1">
      <alignment horizontal="center" wrapText="1"/>
    </xf>
    <xf numFmtId="1" fontId="5" fillId="0" borderId="161" xfId="0" applyNumberFormat="1" applyFont="1" applyBorder="1"/>
    <xf numFmtId="1" fontId="5" fillId="4" borderId="163" xfId="0" applyNumberFormat="1" applyFont="1" applyFill="1" applyBorder="1" applyAlignment="1">
      <alignment horizontal="center" vertical="center" wrapText="1"/>
    </xf>
    <xf numFmtId="1" fontId="5" fillId="5" borderId="150" xfId="0" applyNumberFormat="1" applyFont="1" applyFill="1" applyBorder="1" applyProtection="1">
      <protection locked="0"/>
    </xf>
    <xf numFmtId="1" fontId="5" fillId="4" borderId="176" xfId="0" applyNumberFormat="1" applyFont="1" applyFill="1" applyBorder="1"/>
    <xf numFmtId="1" fontId="5" fillId="3" borderId="164" xfId="0" applyNumberFormat="1" applyFont="1" applyFill="1" applyBorder="1" applyAlignment="1">
      <alignment horizontal="center" wrapText="1"/>
    </xf>
    <xf numFmtId="1" fontId="5" fillId="0" borderId="150" xfId="0" applyNumberFormat="1" applyFont="1" applyBorder="1"/>
    <xf numFmtId="0" fontId="5" fillId="0" borderId="144" xfId="0" applyFont="1" applyBorder="1" applyAlignment="1">
      <alignment horizontal="center" vertical="center" wrapText="1"/>
    </xf>
    <xf numFmtId="0" fontId="5" fillId="0" borderId="150" xfId="0" applyFont="1" applyBorder="1" applyAlignment="1">
      <alignment horizontal="center" vertical="center" wrapText="1"/>
    </xf>
    <xf numFmtId="0" fontId="5" fillId="0" borderId="150" xfId="0" applyFont="1" applyBorder="1" applyAlignment="1">
      <alignment vertical="center" wrapText="1"/>
    </xf>
    <xf numFmtId="1" fontId="5" fillId="0" borderId="150" xfId="0" applyNumberFormat="1" applyFont="1" applyBorder="1" applyAlignment="1">
      <alignment horizontal="right" vertical="center" wrapText="1"/>
    </xf>
    <xf numFmtId="1" fontId="5" fillId="0" borderId="150" xfId="0" applyNumberFormat="1" applyFont="1" applyBorder="1" applyAlignment="1">
      <alignment horizontal="left"/>
    </xf>
    <xf numFmtId="1" fontId="7" fillId="0" borderId="177" xfId="0" applyNumberFormat="1" applyFont="1" applyBorder="1" applyProtection="1">
      <protection locked="0"/>
    </xf>
    <xf numFmtId="1" fontId="7" fillId="0" borderId="178" xfId="0" applyNumberFormat="1" applyFont="1" applyBorder="1" applyAlignment="1">
      <alignment vertical="center"/>
    </xf>
    <xf numFmtId="1" fontId="7" fillId="0" borderId="177" xfId="0" applyNumberFormat="1" applyFont="1" applyBorder="1"/>
    <xf numFmtId="1" fontId="7" fillId="0" borderId="179" xfId="0" applyNumberFormat="1" applyFont="1" applyBorder="1"/>
    <xf numFmtId="1" fontId="5" fillId="0" borderId="180" xfId="0" applyNumberFormat="1" applyFont="1" applyBorder="1" applyAlignment="1">
      <alignment horizontal="center" vertical="center"/>
    </xf>
    <xf numFmtId="1" fontId="5" fillId="0" borderId="180" xfId="0" applyNumberFormat="1" applyFont="1" applyBorder="1" applyAlignment="1">
      <alignment horizontal="center" vertical="center" wrapText="1"/>
    </xf>
    <xf numFmtId="1" fontId="5" fillId="0" borderId="181" xfId="0" applyNumberFormat="1" applyFont="1" applyBorder="1" applyAlignment="1">
      <alignment horizontal="center" vertical="center"/>
    </xf>
    <xf numFmtId="1" fontId="5" fillId="0" borderId="181" xfId="0" applyNumberFormat="1" applyFont="1" applyBorder="1" applyAlignment="1">
      <alignment horizontal="center" vertical="center" wrapText="1"/>
    </xf>
    <xf numFmtId="1" fontId="5" fillId="0" borderId="180" xfId="0" applyNumberFormat="1" applyFont="1" applyBorder="1" applyAlignment="1">
      <alignment horizontal="left" vertical="center" wrapText="1"/>
    </xf>
    <xf numFmtId="1" fontId="5" fillId="3" borderId="180" xfId="0" applyNumberFormat="1" applyFont="1" applyFill="1" applyBorder="1" applyAlignment="1">
      <alignment horizontal="center" vertical="center" wrapText="1"/>
    </xf>
    <xf numFmtId="1" fontId="5" fillId="3" borderId="181" xfId="0" applyNumberFormat="1" applyFont="1" applyFill="1" applyBorder="1" applyAlignment="1">
      <alignment horizontal="center" vertical="center" wrapText="1"/>
    </xf>
    <xf numFmtId="1" fontId="5" fillId="0" borderId="182" xfId="0" applyNumberFormat="1" applyFont="1" applyBorder="1" applyAlignment="1">
      <alignment horizontal="center" vertical="center" wrapText="1"/>
    </xf>
    <xf numFmtId="1" fontId="5" fillId="0" borderId="183" xfId="0" applyNumberFormat="1" applyFont="1" applyBorder="1" applyAlignment="1">
      <alignment horizontal="center" vertical="center"/>
    </xf>
    <xf numFmtId="1" fontId="5" fillId="3" borderId="184" xfId="0" applyNumberFormat="1" applyFont="1" applyFill="1" applyBorder="1" applyAlignment="1">
      <alignment horizontal="center" vertical="center" wrapText="1"/>
    </xf>
    <xf numFmtId="1" fontId="5" fillId="3" borderId="185" xfId="0" applyNumberFormat="1" applyFont="1" applyFill="1" applyBorder="1" applyAlignment="1">
      <alignment horizontal="center" vertical="center" wrapText="1"/>
    </xf>
    <xf numFmtId="1" fontId="5" fillId="0" borderId="186" xfId="0" applyNumberFormat="1" applyFont="1" applyBorder="1" applyAlignment="1">
      <alignment horizontal="center" vertical="center" wrapText="1"/>
    </xf>
    <xf numFmtId="1" fontId="5" fillId="0" borderId="187" xfId="0" applyNumberFormat="1" applyFont="1" applyBorder="1" applyAlignment="1">
      <alignment horizontal="center" vertical="center" wrapText="1"/>
    </xf>
    <xf numFmtId="1" fontId="5" fillId="4" borderId="184" xfId="0" applyNumberFormat="1" applyFont="1" applyFill="1" applyBorder="1" applyAlignment="1">
      <alignment horizontal="left"/>
    </xf>
    <xf numFmtId="1" fontId="5" fillId="0" borderId="181" xfId="0" applyNumberFormat="1" applyFont="1" applyBorder="1"/>
    <xf numFmtId="1" fontId="5" fillId="4" borderId="180" xfId="0" applyNumberFormat="1" applyFont="1" applyFill="1" applyBorder="1" applyAlignment="1">
      <alignment horizontal="center" vertical="center"/>
    </xf>
    <xf numFmtId="1" fontId="5" fillId="4" borderId="182" xfId="0" applyNumberFormat="1" applyFont="1" applyFill="1" applyBorder="1" applyAlignment="1">
      <alignment horizontal="center" vertical="center"/>
    </xf>
    <xf numFmtId="0" fontId="5" fillId="4" borderId="183" xfId="0" applyFont="1" applyFill="1" applyBorder="1" applyAlignment="1">
      <alignment horizontal="center" wrapText="1"/>
    </xf>
    <xf numFmtId="0" fontId="5" fillId="4" borderId="188" xfId="0" applyFont="1" applyFill="1" applyBorder="1" applyAlignment="1">
      <alignment horizontal="center" wrapText="1"/>
    </xf>
    <xf numFmtId="0" fontId="5" fillId="4" borderId="186" xfId="0" applyFont="1" applyFill="1" applyBorder="1" applyAlignment="1">
      <alignment horizontal="center" wrapText="1"/>
    </xf>
    <xf numFmtId="1" fontId="5" fillId="0" borderId="184" xfId="0" applyNumberFormat="1" applyFont="1" applyBorder="1" applyAlignment="1">
      <alignment horizontal="center" vertical="center"/>
    </xf>
    <xf numFmtId="1" fontId="5" fillId="4" borderId="184" xfId="0" applyNumberFormat="1" applyFont="1" applyFill="1" applyBorder="1" applyAlignment="1">
      <alignment horizontal="center" vertical="center"/>
    </xf>
    <xf numFmtId="1" fontId="5" fillId="4" borderId="184" xfId="0" applyNumberFormat="1" applyFont="1" applyFill="1" applyBorder="1"/>
    <xf numFmtId="1" fontId="5" fillId="3" borderId="184" xfId="0" applyNumberFormat="1" applyFont="1" applyFill="1" applyBorder="1" applyAlignment="1">
      <alignment horizontal="center" wrapText="1"/>
    </xf>
    <xf numFmtId="1" fontId="5" fillId="4" borderId="181" xfId="0" applyNumberFormat="1" applyFont="1" applyFill="1" applyBorder="1" applyAlignment="1">
      <alignment horizontal="center" vertical="center" wrapText="1"/>
    </xf>
    <xf numFmtId="1" fontId="5" fillId="5" borderId="184" xfId="0" applyNumberFormat="1" applyFont="1" applyFill="1" applyBorder="1" applyProtection="1">
      <protection locked="0"/>
    </xf>
    <xf numFmtId="1" fontId="5" fillId="3" borderId="182" xfId="0" applyNumberFormat="1" applyFont="1" applyFill="1" applyBorder="1" applyAlignment="1">
      <alignment horizontal="center" wrapText="1"/>
    </xf>
    <xf numFmtId="1" fontId="5" fillId="0" borderId="184" xfId="0" applyNumberFormat="1" applyFont="1" applyBorder="1"/>
    <xf numFmtId="0" fontId="5" fillId="0" borderId="180" xfId="0" applyFont="1" applyBorder="1" applyAlignment="1">
      <alignment horizontal="center" vertical="center" wrapText="1"/>
    </xf>
    <xf numFmtId="1" fontId="5" fillId="0" borderId="184" xfId="0" applyNumberFormat="1" applyFont="1" applyBorder="1" applyAlignment="1">
      <alignment horizontal="center" vertical="center" wrapText="1"/>
    </xf>
    <xf numFmtId="0" fontId="5" fillId="0" borderId="184" xfId="0" applyFont="1" applyBorder="1" applyAlignment="1">
      <alignment horizontal="center" vertical="center" wrapText="1"/>
    </xf>
    <xf numFmtId="0" fontId="5" fillId="0" borderId="184" xfId="0" applyFont="1" applyBorder="1" applyAlignment="1">
      <alignment vertical="center" wrapText="1"/>
    </xf>
    <xf numFmtId="1" fontId="5" fillId="0" borderId="184" xfId="0" applyNumberFormat="1" applyFont="1" applyBorder="1" applyAlignment="1">
      <alignment horizontal="right" vertical="center" wrapText="1"/>
    </xf>
    <xf numFmtId="1" fontId="5" fillId="0" borderId="184" xfId="0" applyNumberFormat="1" applyFont="1" applyBorder="1" applyAlignment="1">
      <alignment horizontal="left"/>
    </xf>
    <xf numFmtId="1" fontId="5" fillId="0" borderId="183" xfId="0" applyNumberFormat="1" applyFont="1" applyBorder="1" applyAlignment="1">
      <alignment horizontal="center" vertical="center" wrapText="1"/>
    </xf>
    <xf numFmtId="1" fontId="5" fillId="0" borderId="188" xfId="0" applyNumberFormat="1" applyFont="1" applyBorder="1" applyAlignment="1">
      <alignment horizontal="center" vertical="center" wrapText="1"/>
    </xf>
    <xf numFmtId="1" fontId="5" fillId="5" borderId="183" xfId="0" applyNumberFormat="1" applyFont="1" applyFill="1" applyBorder="1" applyProtection="1">
      <protection locked="0"/>
    </xf>
    <xf numFmtId="1" fontId="5" fillId="5" borderId="180" xfId="0" applyNumberFormat="1" applyFont="1" applyFill="1" applyBorder="1" applyProtection="1">
      <protection locked="0"/>
    </xf>
    <xf numFmtId="1" fontId="5" fillId="0" borderId="181" xfId="0" applyNumberFormat="1" applyFont="1" applyBorder="1" applyAlignment="1">
      <alignment horizontal="center" vertical="center" wrapText="1"/>
    </xf>
    <xf numFmtId="1" fontId="5" fillId="0" borderId="185" xfId="0" applyNumberFormat="1" applyFont="1" applyBorder="1" applyAlignment="1">
      <alignment horizontal="right" vertical="center"/>
    </xf>
    <xf numFmtId="1" fontId="5" fillId="5" borderId="181" xfId="0" applyNumberFormat="1" applyFont="1" applyFill="1" applyBorder="1" applyAlignment="1" applyProtection="1">
      <alignment horizontal="right"/>
      <protection locked="0"/>
    </xf>
    <xf numFmtId="1" fontId="5" fillId="0" borderId="180" xfId="0" applyNumberFormat="1" applyFont="1" applyBorder="1" applyAlignment="1">
      <alignment horizontal="left" vertical="center"/>
    </xf>
    <xf numFmtId="1" fontId="5" fillId="0" borderId="184" xfId="0" applyNumberFormat="1" applyFont="1" applyBorder="1" applyAlignment="1">
      <alignment horizontal="left" vertical="center"/>
    </xf>
    <xf numFmtId="1" fontId="5" fillId="4" borderId="181" xfId="0" applyNumberFormat="1" applyFont="1" applyFill="1" applyBorder="1" applyAlignment="1">
      <alignment horizontal="center" vertical="center"/>
    </xf>
    <xf numFmtId="1" fontId="5" fillId="3" borderId="180" xfId="0" applyNumberFormat="1" applyFont="1" applyFill="1" applyBorder="1" applyAlignment="1">
      <alignment horizontal="center" vertical="center"/>
    </xf>
    <xf numFmtId="1" fontId="5" fillId="3" borderId="184" xfId="0" applyNumberFormat="1" applyFont="1" applyFill="1" applyBorder="1" applyAlignment="1">
      <alignment horizontal="center" vertical="center"/>
    </xf>
    <xf numFmtId="1" fontId="5" fillId="3" borderId="182" xfId="0" applyNumberFormat="1" applyFont="1" applyFill="1" applyBorder="1" applyAlignment="1">
      <alignment vertical="center"/>
    </xf>
    <xf numFmtId="1" fontId="5" fillId="3" borderId="184" xfId="0" applyNumberFormat="1" applyFont="1" applyFill="1" applyBorder="1"/>
    <xf numFmtId="1" fontId="7" fillId="0" borderId="189" xfId="0" applyNumberFormat="1" applyFont="1" applyBorder="1" applyProtection="1">
      <protection locked="0"/>
    </xf>
    <xf numFmtId="1" fontId="7" fillId="0" borderId="190" xfId="0" applyNumberFormat="1" applyFont="1" applyBorder="1" applyAlignment="1">
      <alignment vertical="center"/>
    </xf>
    <xf numFmtId="1" fontId="7" fillId="0" borderId="189" xfId="0" applyNumberFormat="1" applyFont="1" applyBorder="1"/>
    <xf numFmtId="1" fontId="7" fillId="0" borderId="191" xfId="0" applyNumberFormat="1" applyFont="1" applyBorder="1"/>
    <xf numFmtId="1" fontId="5" fillId="0" borderId="192" xfId="0" applyNumberFormat="1" applyFont="1" applyBorder="1" applyAlignment="1">
      <alignment horizontal="center" vertical="center"/>
    </xf>
    <xf numFmtId="1" fontId="5" fillId="0" borderId="192" xfId="0" applyNumberFormat="1" applyFont="1" applyBorder="1" applyAlignment="1">
      <alignment horizontal="center" vertical="center" wrapText="1"/>
    </xf>
    <xf numFmtId="1" fontId="5" fillId="0" borderId="193" xfId="0" applyNumberFormat="1" applyFont="1" applyBorder="1" applyAlignment="1">
      <alignment horizontal="center" vertical="center"/>
    </xf>
    <xf numFmtId="1" fontId="5" fillId="0" borderId="193" xfId="0" applyNumberFormat="1" applyFont="1" applyBorder="1" applyAlignment="1">
      <alignment horizontal="center" vertical="center" wrapText="1"/>
    </xf>
    <xf numFmtId="1" fontId="5" fillId="0" borderId="192" xfId="0" applyNumberFormat="1" applyFont="1" applyBorder="1" applyAlignment="1">
      <alignment horizontal="left" vertical="center" wrapText="1"/>
    </xf>
    <xf numFmtId="1" fontId="5" fillId="0" borderId="184" xfId="0" applyNumberFormat="1" applyFont="1" applyBorder="1" applyAlignment="1">
      <alignment horizontal="left" vertical="center" wrapText="1"/>
    </xf>
    <xf numFmtId="1" fontId="7" fillId="0" borderId="194" xfId="0" applyNumberFormat="1" applyFont="1" applyBorder="1"/>
    <xf numFmtId="1" fontId="7" fillId="0" borderId="195" xfId="0" applyNumberFormat="1" applyFont="1" applyBorder="1"/>
    <xf numFmtId="1" fontId="7" fillId="0" borderId="196" xfId="0" applyNumberFormat="1" applyFont="1" applyBorder="1"/>
    <xf numFmtId="1" fontId="5" fillId="3" borderId="192" xfId="0" applyNumberFormat="1" applyFont="1" applyFill="1" applyBorder="1" applyAlignment="1">
      <alignment horizontal="center" vertical="center" wrapText="1"/>
    </xf>
    <xf numFmtId="1" fontId="5" fillId="3" borderId="193" xfId="0" applyNumberFormat="1" applyFont="1" applyFill="1" applyBorder="1" applyAlignment="1">
      <alignment horizontal="center" vertical="center" wrapText="1"/>
    </xf>
    <xf numFmtId="1" fontId="5" fillId="0" borderId="197" xfId="0" applyNumberFormat="1" applyFont="1" applyBorder="1" applyAlignment="1">
      <alignment horizontal="center" vertical="center"/>
    </xf>
    <xf numFmtId="1" fontId="5" fillId="3" borderId="198" xfId="0" applyNumberFormat="1" applyFont="1" applyFill="1" applyBorder="1" applyAlignment="1">
      <alignment horizontal="center" vertical="center" wrapText="1"/>
    </xf>
    <xf numFmtId="1" fontId="5" fillId="0" borderId="199" xfId="0" applyNumberFormat="1" applyFont="1" applyBorder="1" applyAlignment="1">
      <alignment horizontal="center" vertical="center" wrapText="1"/>
    </xf>
    <xf numFmtId="1" fontId="5" fillId="0" borderId="200" xfId="0" applyNumberFormat="1" applyFont="1" applyBorder="1" applyAlignment="1">
      <alignment horizontal="center" vertical="center" wrapText="1"/>
    </xf>
    <xf numFmtId="1" fontId="5" fillId="0" borderId="193" xfId="0" applyNumberFormat="1" applyFont="1" applyBorder="1"/>
    <xf numFmtId="1" fontId="5" fillId="0" borderId="201" xfId="0" applyNumberFormat="1" applyFont="1" applyBorder="1" applyAlignment="1">
      <alignment horizontal="right"/>
    </xf>
    <xf numFmtId="1" fontId="5" fillId="4" borderId="192" xfId="0" applyNumberFormat="1" applyFont="1" applyFill="1" applyBorder="1" applyAlignment="1">
      <alignment horizontal="center" vertical="center"/>
    </xf>
    <xf numFmtId="0" fontId="5" fillId="4" borderId="197" xfId="0" applyFont="1" applyFill="1" applyBorder="1" applyAlignment="1">
      <alignment horizontal="center" wrapText="1"/>
    </xf>
    <xf numFmtId="0" fontId="5" fillId="4" borderId="202" xfId="0" applyFont="1" applyFill="1" applyBorder="1" applyAlignment="1">
      <alignment horizontal="center" wrapText="1"/>
    </xf>
    <xf numFmtId="0" fontId="5" fillId="4" borderId="199" xfId="0" applyFont="1" applyFill="1" applyBorder="1" applyAlignment="1">
      <alignment horizontal="center" wrapText="1"/>
    </xf>
    <xf numFmtId="1" fontId="5" fillId="5" borderId="201" xfId="0" applyNumberFormat="1" applyFont="1" applyFill="1" applyBorder="1" applyProtection="1">
      <protection locked="0"/>
    </xf>
    <xf numFmtId="1" fontId="5" fillId="0" borderId="201" xfId="0" applyNumberFormat="1" applyFont="1" applyBorder="1"/>
    <xf numFmtId="1" fontId="5" fillId="4" borderId="193" xfId="0" applyNumberFormat="1" applyFont="1" applyFill="1" applyBorder="1" applyAlignment="1">
      <alignment horizontal="center" vertical="center" wrapText="1"/>
    </xf>
    <xf numFmtId="0" fontId="5" fillId="0" borderId="192" xfId="0" applyFont="1" applyBorder="1" applyAlignment="1">
      <alignment horizontal="center" vertical="center" wrapText="1"/>
    </xf>
    <xf numFmtId="1" fontId="5" fillId="0" borderId="197" xfId="0" applyNumberFormat="1" applyFont="1" applyBorder="1" applyAlignment="1">
      <alignment horizontal="center" vertical="center" wrapText="1"/>
    </xf>
    <xf numFmtId="1" fontId="5" fillId="0" borderId="202" xfId="0" applyNumberFormat="1" applyFont="1" applyBorder="1" applyAlignment="1">
      <alignment horizontal="center" vertical="center" wrapText="1"/>
    </xf>
    <xf numFmtId="1" fontId="5" fillId="9" borderId="201" xfId="0" applyNumberFormat="1" applyFont="1" applyFill="1" applyBorder="1"/>
    <xf numFmtId="1" fontId="5" fillId="5" borderId="197" xfId="0" applyNumberFormat="1" applyFont="1" applyFill="1" applyBorder="1" applyProtection="1">
      <protection locked="0"/>
    </xf>
    <xf numFmtId="1" fontId="5" fillId="5" borderId="192" xfId="0" applyNumberFormat="1" applyFont="1" applyFill="1" applyBorder="1" applyProtection="1">
      <protection locked="0"/>
    </xf>
    <xf numFmtId="1" fontId="5" fillId="0" borderId="193" xfId="0" applyNumberFormat="1" applyFont="1" applyBorder="1" applyAlignment="1">
      <alignment horizontal="center" vertical="center" wrapText="1"/>
    </xf>
    <xf numFmtId="1" fontId="5" fillId="0" borderId="198" xfId="0" applyNumberFormat="1" applyFont="1" applyBorder="1" applyAlignment="1">
      <alignment horizontal="right" vertical="center"/>
    </xf>
    <xf numFmtId="1" fontId="5" fillId="5" borderId="193" xfId="0" applyNumberFormat="1" applyFont="1" applyFill="1" applyBorder="1" applyAlignment="1" applyProtection="1">
      <alignment horizontal="right"/>
      <protection locked="0"/>
    </xf>
    <xf numFmtId="1" fontId="5" fillId="0" borderId="192" xfId="0" applyNumberFormat="1" applyFont="1" applyBorder="1" applyAlignment="1">
      <alignment horizontal="left" vertical="center"/>
    </xf>
    <xf numFmtId="1" fontId="5" fillId="4" borderId="193" xfId="0" applyNumberFormat="1" applyFont="1" applyFill="1" applyBorder="1" applyAlignment="1">
      <alignment horizontal="center" vertical="center"/>
    </xf>
    <xf numFmtId="1" fontId="5" fillId="3" borderId="192" xfId="0" applyNumberFormat="1" applyFont="1" applyFill="1" applyBorder="1" applyAlignment="1">
      <alignment horizontal="center" vertical="center"/>
    </xf>
    <xf numFmtId="1" fontId="7" fillId="0" borderId="203" xfId="0" applyNumberFormat="1" applyFont="1" applyBorder="1" applyProtection="1">
      <protection locked="0"/>
    </xf>
    <xf numFmtId="1" fontId="7" fillId="0" borderId="204" xfId="0" applyNumberFormat="1" applyFont="1" applyBorder="1" applyAlignment="1">
      <alignment vertical="center"/>
    </xf>
    <xf numFmtId="1" fontId="7" fillId="0" borderId="203" xfId="0" applyNumberFormat="1" applyFont="1" applyBorder="1"/>
    <xf numFmtId="1" fontId="7" fillId="0" borderId="205" xfId="0" applyNumberFormat="1" applyFont="1" applyBorder="1"/>
    <xf numFmtId="1" fontId="5" fillId="3" borderId="201" xfId="0" applyNumberFormat="1" applyFont="1" applyFill="1" applyBorder="1" applyAlignment="1">
      <alignment horizontal="center" vertical="center" wrapText="1"/>
    </xf>
    <xf numFmtId="1" fontId="5" fillId="0" borderId="206" xfId="0" applyNumberFormat="1" applyFont="1" applyBorder="1" applyAlignment="1">
      <alignment horizontal="left" vertical="center" wrapText="1"/>
    </xf>
    <xf numFmtId="1" fontId="5" fillId="0" borderId="206" xfId="0" applyNumberFormat="1" applyFont="1" applyBorder="1"/>
    <xf numFmtId="1" fontId="5" fillId="5" borderId="207" xfId="0" applyNumberFormat="1" applyFont="1" applyFill="1" applyBorder="1" applyProtection="1">
      <protection locked="0"/>
    </xf>
    <xf numFmtId="1" fontId="5" fillId="5" borderId="208" xfId="0" applyNumberFormat="1" applyFont="1" applyFill="1" applyBorder="1" applyProtection="1">
      <protection locked="0"/>
    </xf>
    <xf numFmtId="1" fontId="5" fillId="5" borderId="209" xfId="0" applyNumberFormat="1" applyFont="1" applyFill="1" applyBorder="1" applyProtection="1">
      <protection locked="0"/>
    </xf>
    <xf numFmtId="1" fontId="5" fillId="5" borderId="210" xfId="0" applyNumberFormat="1" applyFont="1" applyFill="1" applyBorder="1" applyProtection="1">
      <protection locked="0"/>
    </xf>
    <xf numFmtId="1" fontId="5" fillId="5" borderId="211" xfId="0" applyNumberFormat="1" applyFont="1" applyFill="1" applyBorder="1" applyProtection="1">
      <protection locked="0"/>
    </xf>
    <xf numFmtId="1" fontId="5" fillId="5" borderId="212" xfId="0" applyNumberFormat="1" applyFont="1" applyFill="1" applyBorder="1" applyProtection="1">
      <protection locked="0"/>
    </xf>
    <xf numFmtId="1" fontId="5" fillId="5" borderId="213" xfId="0" applyNumberFormat="1" applyFont="1" applyFill="1" applyBorder="1" applyProtection="1">
      <protection locked="0"/>
    </xf>
    <xf numFmtId="1" fontId="7" fillId="0" borderId="214" xfId="0" applyNumberFormat="1" applyFont="1" applyBorder="1"/>
    <xf numFmtId="1" fontId="7" fillId="0" borderId="215" xfId="0" applyNumberFormat="1" applyFont="1" applyBorder="1"/>
    <xf numFmtId="1" fontId="7" fillId="0" borderId="216" xfId="0" applyNumberFormat="1" applyFont="1" applyBorder="1"/>
    <xf numFmtId="1" fontId="5" fillId="0" borderId="208" xfId="0" applyNumberFormat="1" applyFont="1" applyBorder="1" applyAlignment="1">
      <alignment horizontal="center" vertical="center"/>
    </xf>
    <xf numFmtId="1" fontId="5" fillId="0" borderId="211" xfId="0" applyNumberFormat="1" applyFont="1" applyBorder="1" applyAlignment="1">
      <alignment horizontal="center" vertical="center"/>
    </xf>
    <xf numFmtId="1" fontId="5" fillId="3" borderId="206" xfId="0" applyNumberFormat="1" applyFont="1" applyFill="1" applyBorder="1" applyAlignment="1">
      <alignment horizontal="left" wrapText="1"/>
    </xf>
    <xf numFmtId="1" fontId="5" fillId="3" borderId="217" xfId="0" applyNumberFormat="1" applyFont="1" applyFill="1" applyBorder="1" applyAlignment="1">
      <alignment horizontal="right" wrapText="1"/>
    </xf>
    <xf numFmtId="1" fontId="5" fillId="5" borderId="218" xfId="0" applyNumberFormat="1" applyFont="1" applyFill="1" applyBorder="1" applyProtection="1">
      <protection locked="0"/>
    </xf>
    <xf numFmtId="1" fontId="5" fillId="5" borderId="219" xfId="0" applyNumberFormat="1" applyFont="1" applyFill="1" applyBorder="1" applyProtection="1">
      <protection locked="0"/>
    </xf>
    <xf numFmtId="1" fontId="5" fillId="0" borderId="220" xfId="0" applyNumberFormat="1" applyFont="1" applyBorder="1" applyAlignment="1">
      <alignment horizontal="right"/>
    </xf>
    <xf numFmtId="1" fontId="5" fillId="5" borderId="220" xfId="0" applyNumberFormat="1" applyFont="1" applyFill="1" applyBorder="1" applyProtection="1">
      <protection locked="0"/>
    </xf>
    <xf numFmtId="1" fontId="5" fillId="0" borderId="220" xfId="0" applyNumberFormat="1" applyFont="1" applyBorder="1"/>
    <xf numFmtId="1" fontId="5" fillId="5" borderId="206" xfId="0" applyNumberFormat="1" applyFont="1" applyFill="1" applyBorder="1" applyProtection="1">
      <protection locked="0"/>
    </xf>
    <xf numFmtId="0" fontId="5" fillId="0" borderId="206" xfId="0" applyFont="1" applyBorder="1" applyAlignment="1">
      <alignment vertical="center" wrapText="1"/>
    </xf>
    <xf numFmtId="1" fontId="5" fillId="0" borderId="206" xfId="0" applyNumberFormat="1" applyFont="1" applyBorder="1" applyAlignment="1">
      <alignment horizontal="right" vertical="center" wrapText="1"/>
    </xf>
    <xf numFmtId="1" fontId="5" fillId="0" borderId="206" xfId="0" applyNumberFormat="1" applyFont="1" applyBorder="1" applyAlignment="1">
      <alignment horizontal="left" vertical="center"/>
    </xf>
    <xf numFmtId="1" fontId="5" fillId="9" borderId="220" xfId="0" applyNumberFormat="1" applyFont="1" applyFill="1" applyBorder="1"/>
    <xf numFmtId="1" fontId="5" fillId="0" borderId="206" xfId="0" applyNumberFormat="1" applyFont="1" applyBorder="1" applyAlignment="1">
      <alignment vertical="center" wrapText="1"/>
    </xf>
    <xf numFmtId="1" fontId="5" fillId="0" borderId="207" xfId="0" applyNumberFormat="1" applyFont="1" applyBorder="1" applyAlignment="1">
      <alignment horizontal="right" vertical="center"/>
    </xf>
    <xf numFmtId="1" fontId="5" fillId="0" borderId="212" xfId="0" applyNumberFormat="1" applyFont="1" applyBorder="1" applyAlignment="1">
      <alignment horizontal="right" vertical="center"/>
    </xf>
    <xf numFmtId="1" fontId="5" fillId="0" borderId="217" xfId="0" applyNumberFormat="1" applyFont="1" applyBorder="1" applyAlignment="1">
      <alignment vertical="center"/>
    </xf>
    <xf numFmtId="1" fontId="5" fillId="3" borderId="217" xfId="0" applyNumberFormat="1" applyFont="1" applyFill="1" applyBorder="1" applyAlignment="1">
      <alignment vertical="center"/>
    </xf>
    <xf numFmtId="1" fontId="5" fillId="3" borderId="206" xfId="0" applyNumberFormat="1" applyFont="1" applyFill="1" applyBorder="1"/>
    <xf numFmtId="1" fontId="5" fillId="3" borderId="220" xfId="0" applyNumberFormat="1" applyFont="1" applyFill="1" applyBorder="1" applyAlignment="1">
      <alignment horizontal="center" vertical="center" wrapText="1"/>
    </xf>
    <xf numFmtId="1" fontId="7" fillId="0" borderId="221" xfId="0" applyNumberFormat="1" applyFont="1" applyBorder="1"/>
    <xf numFmtId="1" fontId="7" fillId="0" borderId="222" xfId="0" applyNumberFormat="1" applyFont="1" applyBorder="1"/>
    <xf numFmtId="1" fontId="7" fillId="0" borderId="223" xfId="0" applyNumberFormat="1" applyFont="1" applyBorder="1"/>
    <xf numFmtId="1" fontId="5" fillId="0" borderId="224" xfId="0" applyNumberFormat="1" applyFont="1" applyBorder="1" applyAlignment="1">
      <alignment horizontal="right"/>
    </xf>
    <xf numFmtId="1" fontId="5" fillId="5" borderId="224" xfId="0" applyNumberFormat="1" applyFont="1" applyFill="1" applyBorder="1" applyProtection="1">
      <protection locked="0"/>
    </xf>
    <xf numFmtId="1" fontId="5" fillId="0" borderId="224" xfId="0" applyNumberFormat="1" applyFont="1" applyBorder="1"/>
    <xf numFmtId="1" fontId="5" fillId="9" borderId="224" xfId="0" applyNumberFormat="1" applyFont="1" applyFill="1" applyBorder="1"/>
    <xf numFmtId="1" fontId="5" fillId="3" borderId="224" xfId="0" applyNumberFormat="1" applyFont="1" applyFill="1" applyBorder="1" applyAlignment="1">
      <alignment horizontal="center" vertical="center" wrapText="1"/>
    </xf>
    <xf numFmtId="1" fontId="5" fillId="0" borderId="225" xfId="0" applyNumberFormat="1" applyFont="1" applyBorder="1" applyAlignment="1">
      <alignment horizontal="center" vertical="center" wrapText="1"/>
    </xf>
    <xf numFmtId="1" fontId="5" fillId="0" borderId="226" xfId="0" applyNumberFormat="1" applyFont="1" applyBorder="1" applyAlignment="1">
      <alignment horizontal="center" vertical="center" wrapText="1"/>
    </xf>
    <xf numFmtId="1" fontId="5" fillId="0" borderId="227" xfId="0" applyNumberFormat="1" applyFont="1" applyBorder="1" applyAlignment="1">
      <alignment horizontal="center" vertical="center" wrapText="1"/>
    </xf>
    <xf numFmtId="1" fontId="5" fillId="0" borderId="225" xfId="0" applyNumberFormat="1" applyFont="1" applyBorder="1" applyAlignment="1">
      <alignment horizontal="center" vertical="center" wrapText="1"/>
    </xf>
    <xf numFmtId="1" fontId="5" fillId="0" borderId="228" xfId="0" applyNumberFormat="1" applyFont="1" applyBorder="1" applyAlignment="1">
      <alignment horizontal="center" vertical="center" wrapText="1"/>
    </xf>
    <xf numFmtId="1" fontId="5" fillId="0" borderId="229" xfId="0" applyNumberFormat="1" applyFont="1" applyBorder="1" applyAlignment="1">
      <alignment horizontal="left" vertical="center" wrapText="1"/>
    </xf>
    <xf numFmtId="1" fontId="5" fillId="0" borderId="229" xfId="0" applyNumberFormat="1" applyFont="1" applyBorder="1"/>
    <xf numFmtId="1" fontId="5" fillId="5" borderId="230" xfId="0" applyNumberFormat="1" applyFont="1" applyFill="1" applyBorder="1" applyProtection="1">
      <protection locked="0"/>
    </xf>
    <xf numFmtId="1" fontId="5" fillId="5" borderId="231" xfId="0" applyNumberFormat="1" applyFont="1" applyFill="1" applyBorder="1" applyProtection="1">
      <protection locked="0"/>
    </xf>
    <xf numFmtId="1" fontId="5" fillId="5" borderId="232" xfId="0" applyNumberFormat="1" applyFont="1" applyFill="1" applyBorder="1" applyProtection="1">
      <protection locked="0"/>
    </xf>
    <xf numFmtId="1" fontId="5" fillId="5" borderId="233" xfId="0" applyNumberFormat="1" applyFont="1" applyFill="1" applyBorder="1" applyProtection="1">
      <protection locked="0"/>
    </xf>
    <xf numFmtId="1" fontId="5" fillId="5" borderId="234" xfId="0" applyNumberFormat="1" applyFont="1" applyFill="1" applyBorder="1" applyProtection="1">
      <protection locked="0"/>
    </xf>
    <xf numFmtId="1" fontId="5" fillId="0" borderId="235" xfId="0" applyNumberFormat="1" applyFont="1" applyBorder="1" applyAlignment="1">
      <alignment horizontal="center" vertical="center"/>
    </xf>
    <xf numFmtId="1" fontId="5" fillId="0" borderId="235" xfId="0" applyNumberFormat="1" applyFont="1" applyBorder="1" applyAlignment="1">
      <alignment horizontal="center" vertical="center" wrapText="1"/>
    </xf>
    <xf numFmtId="1" fontId="5" fillId="0" borderId="236" xfId="0" applyNumberFormat="1" applyFont="1" applyBorder="1" applyAlignment="1">
      <alignment horizontal="center" vertical="center" wrapText="1"/>
    </xf>
    <xf numFmtId="1" fontId="5" fillId="0" borderId="237" xfId="0" applyNumberFormat="1" applyFont="1" applyBorder="1" applyAlignment="1">
      <alignment horizontal="center" vertical="center" wrapText="1"/>
    </xf>
    <xf numFmtId="1" fontId="5" fillId="0" borderId="238" xfId="0" applyNumberFormat="1" applyFont="1" applyBorder="1" applyAlignment="1">
      <alignment horizontal="center" vertical="center" wrapText="1"/>
    </xf>
    <xf numFmtId="1" fontId="5" fillId="0" borderId="239" xfId="0" applyNumberFormat="1" applyFont="1" applyBorder="1" applyAlignment="1">
      <alignment horizontal="center" vertical="center" wrapText="1"/>
    </xf>
    <xf numFmtId="1" fontId="5" fillId="4" borderId="240" xfId="0" applyNumberFormat="1" applyFont="1" applyFill="1" applyBorder="1" applyAlignment="1">
      <alignment horizontal="center" vertical="center"/>
    </xf>
    <xf numFmtId="1" fontId="5" fillId="4" borderId="237" xfId="0" applyNumberFormat="1" applyFont="1" applyFill="1" applyBorder="1" applyAlignment="1">
      <alignment horizontal="center" vertical="center"/>
    </xf>
    <xf numFmtId="1" fontId="5" fillId="0" borderId="241" xfId="0" applyNumberFormat="1" applyFont="1" applyBorder="1" applyAlignment="1">
      <alignment horizontal="center" vertical="center" wrapText="1"/>
    </xf>
    <xf numFmtId="1" fontId="5" fillId="0" borderId="237" xfId="0" applyNumberFormat="1" applyFont="1" applyBorder="1" applyAlignment="1">
      <alignment horizontal="center" vertical="center" wrapText="1"/>
    </xf>
    <xf numFmtId="1" fontId="5" fillId="0" borderId="239" xfId="0" applyNumberFormat="1" applyFont="1" applyBorder="1" applyAlignment="1">
      <alignment horizontal="center" vertical="center" wrapText="1"/>
    </xf>
    <xf numFmtId="1" fontId="5" fillId="0" borderId="235" xfId="0" applyNumberFormat="1" applyFont="1" applyBorder="1" applyAlignment="1">
      <alignment horizontal="left" vertical="center" wrapText="1"/>
    </xf>
    <xf numFmtId="1" fontId="5" fillId="5" borderId="242" xfId="0" applyNumberFormat="1" applyFont="1" applyFill="1" applyBorder="1" applyProtection="1">
      <protection locked="0"/>
    </xf>
    <xf numFmtId="1" fontId="5" fillId="5" borderId="243" xfId="0" applyNumberFormat="1" applyFont="1" applyFill="1" applyBorder="1" applyProtection="1">
      <protection locked="0"/>
    </xf>
    <xf numFmtId="1" fontId="5" fillId="0" borderId="244" xfId="0" applyNumberFormat="1" applyFont="1" applyBorder="1" applyAlignment="1">
      <alignment horizontal="left" vertical="center" wrapText="1"/>
    </xf>
    <xf numFmtId="1" fontId="5" fillId="0" borderId="244" xfId="0" applyNumberFormat="1" applyFont="1" applyBorder="1" applyAlignment="1">
      <alignment horizontal="left" vertical="center"/>
    </xf>
    <xf numFmtId="1" fontId="5" fillId="0" borderId="244" xfId="0" applyNumberFormat="1" applyFont="1" applyBorder="1" applyAlignment="1">
      <alignment horizontal="left" vertical="center" wrapText="1"/>
    </xf>
    <xf numFmtId="1" fontId="5" fillId="5" borderId="241" xfId="0" applyNumberFormat="1" applyFont="1" applyFill="1" applyBorder="1" applyProtection="1">
      <protection locked="0"/>
    </xf>
    <xf numFmtId="1" fontId="5" fillId="5" borderId="237" xfId="0" applyNumberFormat="1" applyFont="1" applyFill="1" applyBorder="1" applyProtection="1">
      <protection locked="0"/>
    </xf>
    <xf numFmtId="1" fontId="5" fillId="5" borderId="239" xfId="0" applyNumberFormat="1" applyFont="1" applyFill="1" applyBorder="1" applyProtection="1">
      <protection locked="0"/>
    </xf>
    <xf numFmtId="1" fontId="5" fillId="5" borderId="227" xfId="0" applyNumberFormat="1" applyFont="1" applyFill="1" applyBorder="1" applyProtection="1">
      <protection locked="0"/>
    </xf>
    <xf numFmtId="1" fontId="5" fillId="5" borderId="228" xfId="0" applyNumberFormat="1" applyFont="1" applyFill="1" applyBorder="1" applyProtection="1">
      <protection locked="0"/>
    </xf>
    <xf numFmtId="1" fontId="7" fillId="0" borderId="245" xfId="0" applyNumberFormat="1" applyFont="1" applyBorder="1"/>
    <xf numFmtId="1" fontId="7" fillId="0" borderId="246" xfId="0" applyNumberFormat="1" applyFont="1" applyBorder="1"/>
    <xf numFmtId="1" fontId="7" fillId="0" borderId="247" xfId="0" applyNumberFormat="1" applyFont="1" applyBorder="1"/>
    <xf numFmtId="1" fontId="5" fillId="3" borderId="235" xfId="0" applyNumberFormat="1" applyFont="1" applyFill="1" applyBorder="1" applyAlignment="1">
      <alignment horizontal="center" vertical="center" wrapText="1"/>
    </xf>
    <xf numFmtId="1" fontId="5" fillId="0" borderId="248" xfId="0" applyNumberFormat="1" applyFont="1" applyBorder="1" applyAlignment="1">
      <alignment horizontal="center" vertical="center" wrapText="1"/>
    </xf>
    <xf numFmtId="1" fontId="5" fillId="0" borderId="248" xfId="0" applyNumberFormat="1" applyFont="1" applyBorder="1" applyAlignment="1">
      <alignment horizontal="center" vertical="center"/>
    </xf>
    <xf numFmtId="1" fontId="5" fillId="3" borderId="240" xfId="0" applyNumberFormat="1" applyFont="1" applyFill="1" applyBorder="1" applyAlignment="1">
      <alignment horizontal="center" vertical="center" wrapText="1"/>
    </xf>
    <xf numFmtId="1" fontId="5" fillId="3" borderId="238" xfId="0" applyNumberFormat="1" applyFont="1" applyFill="1" applyBorder="1" applyAlignment="1">
      <alignment horizontal="center" vertical="center" wrapText="1"/>
    </xf>
    <xf numFmtId="1" fontId="5" fillId="3" borderId="237" xfId="0" applyNumberFormat="1" applyFont="1" applyFill="1" applyBorder="1" applyAlignment="1">
      <alignment horizontal="center" vertical="center" wrapText="1"/>
    </xf>
    <xf numFmtId="1" fontId="5" fillId="0" borderId="244" xfId="0" applyNumberFormat="1" applyFont="1" applyBorder="1" applyAlignment="1">
      <alignment horizontal="center" vertical="center" wrapText="1"/>
    </xf>
    <xf numFmtId="1" fontId="5" fillId="0" borderId="244" xfId="0" quotePrefix="1" applyNumberFormat="1" applyFont="1" applyBorder="1" applyAlignment="1">
      <alignment horizontal="center" vertical="center" wrapText="1"/>
    </xf>
    <xf numFmtId="1" fontId="5" fillId="0" borderId="237" xfId="0" applyNumberFormat="1" applyFont="1" applyBorder="1" applyAlignment="1">
      <alignment horizontal="center" vertical="center"/>
    </xf>
    <xf numFmtId="1" fontId="5" fillId="0" borderId="236" xfId="0" applyNumberFormat="1" applyFont="1" applyBorder="1" applyAlignment="1">
      <alignment horizontal="center" vertical="center"/>
    </xf>
    <xf numFmtId="1" fontId="5" fillId="0" borderId="249" xfId="0" applyNumberFormat="1" applyFont="1" applyBorder="1" applyAlignment="1">
      <alignment horizontal="center" vertical="center"/>
    </xf>
    <xf numFmtId="1" fontId="5" fillId="3" borderId="244" xfId="0" applyNumberFormat="1" applyFont="1" applyFill="1" applyBorder="1" applyAlignment="1">
      <alignment horizontal="center" vertical="center" wrapText="1"/>
    </xf>
    <xf numFmtId="1" fontId="5" fillId="3" borderId="236" xfId="0" applyNumberFormat="1" applyFont="1" applyFill="1" applyBorder="1" applyAlignment="1">
      <alignment horizontal="center" vertical="center" wrapText="1"/>
    </xf>
    <xf numFmtId="1" fontId="5" fillId="0" borderId="244" xfId="0" applyNumberFormat="1" applyFont="1" applyBorder="1" applyAlignment="1">
      <alignment horizontal="center" vertical="center" wrapText="1"/>
    </xf>
    <xf numFmtId="1" fontId="5" fillId="3" borderId="250" xfId="0" applyNumberFormat="1" applyFont="1" applyFill="1" applyBorder="1" applyAlignment="1">
      <alignment horizontal="center" vertical="center" wrapText="1"/>
    </xf>
    <xf numFmtId="1" fontId="5" fillId="0" borderId="251" xfId="0" applyNumberFormat="1" applyFont="1" applyBorder="1" applyAlignment="1">
      <alignment horizontal="center" vertical="center" wrapText="1"/>
    </xf>
    <xf numFmtId="1" fontId="5" fillId="0" borderId="252" xfId="0" applyNumberFormat="1" applyFont="1" applyBorder="1" applyAlignment="1">
      <alignment horizontal="center" vertical="center" wrapText="1"/>
    </xf>
    <xf numFmtId="1" fontId="5" fillId="0" borderId="244" xfId="0" applyNumberFormat="1" applyFont="1" applyBorder="1" applyAlignment="1">
      <alignment horizontal="center"/>
    </xf>
    <xf numFmtId="1" fontId="5" fillId="3" borderId="241" xfId="0" applyNumberFormat="1" applyFont="1" applyFill="1" applyBorder="1" applyAlignment="1">
      <alignment horizontal="right" wrapText="1"/>
    </xf>
    <xf numFmtId="1" fontId="5" fillId="3" borderId="236" xfId="0" applyNumberFormat="1" applyFont="1" applyFill="1" applyBorder="1" applyAlignment="1">
      <alignment horizontal="right" wrapText="1"/>
    </xf>
    <xf numFmtId="1" fontId="5" fillId="0" borderId="241" xfId="0" applyNumberFormat="1" applyFont="1" applyBorder="1"/>
    <xf numFmtId="1" fontId="5" fillId="0" borderId="244" xfId="0" applyNumberFormat="1" applyFont="1" applyBorder="1"/>
    <xf numFmtId="1" fontId="5" fillId="0" borderId="236" xfId="0" applyNumberFormat="1" applyFont="1" applyBorder="1"/>
    <xf numFmtId="1" fontId="5" fillId="0" borderId="238" xfId="0" applyNumberFormat="1" applyFont="1" applyBorder="1"/>
    <xf numFmtId="1" fontId="5" fillId="0" borderId="253" xfId="0" applyNumberFormat="1" applyFont="1" applyBorder="1"/>
    <xf numFmtId="1" fontId="5" fillId="0" borderId="227" xfId="0" applyNumberFormat="1" applyFont="1" applyBorder="1"/>
    <xf numFmtId="1" fontId="5" fillId="0" borderId="228" xfId="0" applyNumberFormat="1" applyFont="1" applyBorder="1"/>
    <xf numFmtId="1" fontId="5" fillId="4" borderId="235" xfId="0" applyNumberFormat="1" applyFont="1" applyFill="1" applyBorder="1" applyAlignment="1">
      <alignment horizontal="center" vertical="center"/>
    </xf>
    <xf numFmtId="1" fontId="5" fillId="4" borderId="248" xfId="0" applyNumberFormat="1" applyFont="1" applyFill="1" applyBorder="1" applyAlignment="1">
      <alignment horizontal="center" vertical="center"/>
    </xf>
    <xf numFmtId="1" fontId="5" fillId="4" borderId="237" xfId="0" applyNumberFormat="1" applyFont="1" applyFill="1" applyBorder="1" applyAlignment="1">
      <alignment horizontal="center" vertical="center" wrapText="1"/>
    </xf>
    <xf numFmtId="1" fontId="5" fillId="4" borderId="244" xfId="0" applyNumberFormat="1" applyFont="1" applyFill="1" applyBorder="1" applyAlignment="1">
      <alignment horizontal="center" vertical="center" wrapText="1"/>
    </xf>
    <xf numFmtId="0" fontId="5" fillId="4" borderId="249" xfId="0" applyFont="1" applyFill="1" applyBorder="1" applyAlignment="1">
      <alignment horizontal="center" wrapText="1"/>
    </xf>
    <xf numFmtId="0" fontId="5" fillId="4" borderId="254" xfId="0" applyFont="1" applyFill="1" applyBorder="1" applyAlignment="1">
      <alignment horizontal="center" wrapText="1"/>
    </xf>
    <xf numFmtId="0" fontId="5" fillId="4" borderId="251" xfId="0" applyFont="1" applyFill="1" applyBorder="1" applyAlignment="1">
      <alignment horizontal="center" wrapText="1"/>
    </xf>
    <xf numFmtId="1" fontId="5" fillId="4" borderId="236" xfId="0" applyNumberFormat="1" applyFont="1" applyFill="1" applyBorder="1" applyAlignment="1">
      <alignment horizontal="center" vertical="center"/>
    </xf>
    <xf numFmtId="1" fontId="5" fillId="4" borderId="244" xfId="0" applyNumberFormat="1" applyFont="1" applyFill="1" applyBorder="1" applyAlignment="1">
      <alignment horizontal="center" vertical="center"/>
    </xf>
    <xf numFmtId="1" fontId="5" fillId="4" borderId="255" xfId="0" applyNumberFormat="1" applyFont="1" applyFill="1" applyBorder="1" applyAlignment="1">
      <alignment horizontal="center" vertical="center"/>
    </xf>
    <xf numFmtId="1" fontId="5" fillId="4" borderId="227" xfId="0" applyNumberFormat="1" applyFont="1" applyFill="1" applyBorder="1" applyAlignment="1">
      <alignment horizontal="center" vertical="center" wrapText="1"/>
    </xf>
    <xf numFmtId="1" fontId="5" fillId="4" borderId="228" xfId="0" applyNumberFormat="1" applyFont="1" applyFill="1" applyBorder="1" applyAlignment="1">
      <alignment horizontal="center" vertical="center" wrapText="1"/>
    </xf>
    <xf numFmtId="1" fontId="5" fillId="4" borderId="241" xfId="0" applyNumberFormat="1" applyFont="1" applyFill="1" applyBorder="1" applyAlignment="1">
      <alignment horizontal="center" vertical="center" wrapText="1"/>
    </xf>
    <xf numFmtId="1" fontId="5" fillId="4" borderId="244" xfId="0" applyNumberFormat="1" applyFont="1" applyFill="1" applyBorder="1"/>
    <xf numFmtId="1" fontId="5" fillId="4" borderId="255" xfId="0" applyNumberFormat="1" applyFont="1" applyFill="1" applyBorder="1"/>
    <xf numFmtId="1" fontId="5" fillId="4" borderId="238" xfId="0" applyNumberFormat="1" applyFont="1" applyFill="1" applyBorder="1" applyAlignment="1">
      <alignment horizontal="center" vertical="center" wrapText="1"/>
    </xf>
    <xf numFmtId="1" fontId="5" fillId="4" borderId="237" xfId="0" applyNumberFormat="1" applyFont="1" applyFill="1" applyBorder="1" applyAlignment="1">
      <alignment horizontal="center" vertical="center" wrapText="1"/>
    </xf>
    <xf numFmtId="1" fontId="5" fillId="4" borderId="244" xfId="0" applyNumberFormat="1" applyFont="1" applyFill="1" applyBorder="1" applyAlignment="1">
      <alignment horizontal="center" vertical="center" wrapText="1"/>
    </xf>
    <xf numFmtId="1" fontId="5" fillId="3" borderId="236" xfId="0" applyNumberFormat="1" applyFont="1" applyFill="1" applyBorder="1" applyAlignment="1">
      <alignment horizontal="center" wrapText="1"/>
    </xf>
    <xf numFmtId="1" fontId="5" fillId="0" borderId="244" xfId="0" applyNumberFormat="1" applyFont="1" applyBorder="1" applyAlignment="1">
      <alignment horizontal="center" vertical="center"/>
    </xf>
    <xf numFmtId="1" fontId="5" fillId="0" borderId="236" xfId="0" applyNumberFormat="1" applyFont="1" applyBorder="1" applyAlignment="1">
      <alignment horizontal="center" vertical="center" wrapText="1"/>
    </xf>
    <xf numFmtId="0" fontId="5" fillId="0" borderId="235" xfId="0" applyFont="1" applyBorder="1" applyAlignment="1">
      <alignment horizontal="center" vertical="center" wrapText="1"/>
    </xf>
    <xf numFmtId="1" fontId="5" fillId="0" borderId="238" xfId="0" applyNumberFormat="1" applyFont="1" applyBorder="1" applyAlignment="1">
      <alignment horizontal="center" vertical="center"/>
    </xf>
    <xf numFmtId="1" fontId="5" fillId="4" borderId="241" xfId="0" applyNumberFormat="1" applyFont="1" applyFill="1" applyBorder="1" applyAlignment="1">
      <alignment horizontal="center" vertical="center"/>
    </xf>
    <xf numFmtId="1" fontId="5" fillId="4" borderId="237" xfId="0" applyNumberFormat="1" applyFont="1" applyFill="1" applyBorder="1" applyAlignment="1">
      <alignment horizontal="center" vertical="center"/>
    </xf>
    <xf numFmtId="1" fontId="5" fillId="0" borderId="239" xfId="0" applyNumberFormat="1" applyFont="1" applyBorder="1" applyAlignment="1">
      <alignment horizontal="center" vertical="center"/>
    </xf>
    <xf numFmtId="1" fontId="5" fillId="0" borderId="240" xfId="0" applyNumberFormat="1" applyFont="1" applyBorder="1" applyAlignment="1">
      <alignment horizontal="center" vertical="center"/>
    </xf>
    <xf numFmtId="1" fontId="5" fillId="0" borderId="249" xfId="0" applyNumberFormat="1" applyFont="1" applyBorder="1" applyAlignment="1">
      <alignment horizontal="center" vertical="center" wrapText="1"/>
    </xf>
    <xf numFmtId="1" fontId="5" fillId="0" borderId="254" xfId="0" applyNumberFormat="1" applyFont="1" applyBorder="1" applyAlignment="1">
      <alignment horizontal="center" vertical="center" wrapText="1"/>
    </xf>
    <xf numFmtId="1" fontId="5" fillId="0" borderId="256" xfId="0" applyNumberFormat="1" applyFont="1" applyBorder="1" applyAlignment="1">
      <alignment horizontal="center" vertical="center" wrapText="1"/>
    </xf>
    <xf numFmtId="1" fontId="2" fillId="0" borderId="244" xfId="0" applyNumberFormat="1" applyFont="1" applyBorder="1"/>
    <xf numFmtId="1" fontId="5" fillId="0" borderId="256" xfId="0" applyNumberFormat="1" applyFont="1" applyBorder="1"/>
    <xf numFmtId="1" fontId="5" fillId="0" borderId="237" xfId="0" applyNumberFormat="1" applyFont="1" applyBorder="1"/>
    <xf numFmtId="1" fontId="5" fillId="5" borderId="249" xfId="0" applyNumberFormat="1" applyFont="1" applyFill="1" applyBorder="1" applyProtection="1">
      <protection locked="0"/>
    </xf>
    <xf numFmtId="1" fontId="5" fillId="5" borderId="235" xfId="0" applyNumberFormat="1" applyFont="1" applyFill="1" applyBorder="1" applyProtection="1">
      <protection locked="0"/>
    </xf>
    <xf numFmtId="1" fontId="5" fillId="0" borderId="238" xfId="0" applyNumberFormat="1" applyFont="1" applyBorder="1" applyAlignment="1">
      <alignment horizontal="center" vertical="center" wrapText="1"/>
    </xf>
    <xf numFmtId="1" fontId="5" fillId="0" borderId="236" xfId="0" applyNumberFormat="1" applyFont="1" applyBorder="1" applyAlignment="1">
      <alignment horizontal="left" vertical="center"/>
    </xf>
    <xf numFmtId="1" fontId="5" fillId="0" borderId="237" xfId="0" applyNumberFormat="1" applyFont="1" applyBorder="1" applyAlignment="1">
      <alignment horizontal="left" vertical="center"/>
    </xf>
    <xf numFmtId="1" fontId="5" fillId="0" borderId="244" xfId="0" applyNumberFormat="1" applyFont="1" applyBorder="1" applyAlignment="1">
      <alignment horizontal="right" vertical="center"/>
    </xf>
    <xf numFmtId="1" fontId="5" fillId="0" borderId="250" xfId="0" applyNumberFormat="1" applyFont="1" applyBorder="1" applyAlignment="1">
      <alignment horizontal="right" vertical="center"/>
    </xf>
    <xf numFmtId="1" fontId="5" fillId="5" borderId="241" xfId="0" applyNumberFormat="1" applyFont="1" applyFill="1" applyBorder="1" applyAlignment="1" applyProtection="1">
      <alignment horizontal="right"/>
      <protection locked="0"/>
    </xf>
    <xf numFmtId="1" fontId="5" fillId="5" borderId="228" xfId="0" applyNumberFormat="1" applyFont="1" applyFill="1" applyBorder="1" applyAlignment="1" applyProtection="1">
      <alignment horizontal="right"/>
      <protection locked="0"/>
    </xf>
    <xf numFmtId="1" fontId="5" fillId="5" borderId="237" xfId="0" applyNumberFormat="1" applyFont="1" applyFill="1" applyBorder="1" applyAlignment="1" applyProtection="1">
      <alignment horizontal="right"/>
      <protection locked="0"/>
    </xf>
    <xf numFmtId="1" fontId="5" fillId="5" borderId="256" xfId="0" applyNumberFormat="1" applyFont="1" applyFill="1" applyBorder="1" applyAlignment="1" applyProtection="1">
      <alignment horizontal="right"/>
      <protection locked="0"/>
    </xf>
    <xf numFmtId="1" fontId="5" fillId="5" borderId="238" xfId="0" applyNumberFormat="1" applyFont="1" applyFill="1" applyBorder="1" applyAlignment="1" applyProtection="1">
      <alignment horizontal="right"/>
      <protection locked="0"/>
    </xf>
    <xf numFmtId="1" fontId="5" fillId="5" borderId="227" xfId="0" applyNumberFormat="1" applyFont="1" applyFill="1" applyBorder="1" applyAlignment="1" applyProtection="1">
      <alignment horizontal="right"/>
      <protection locked="0"/>
    </xf>
    <xf numFmtId="1" fontId="5" fillId="0" borderId="235" xfId="0" applyNumberFormat="1" applyFont="1" applyBorder="1" applyAlignment="1">
      <alignment horizontal="left" vertical="center"/>
    </xf>
    <xf numFmtId="1" fontId="5" fillId="3" borderId="244" xfId="0" applyNumberFormat="1" applyFont="1" applyFill="1" applyBorder="1" applyAlignment="1">
      <alignment horizontal="right" wrapText="1"/>
    </xf>
    <xf numFmtId="1" fontId="5" fillId="4" borderId="244" xfId="0" applyNumberFormat="1" applyFont="1" applyFill="1" applyBorder="1" applyAlignment="1">
      <alignment horizontal="center" vertical="center"/>
    </xf>
    <xf numFmtId="1" fontId="5" fillId="4" borderId="255" xfId="0" applyNumberFormat="1" applyFont="1" applyFill="1" applyBorder="1" applyAlignment="1">
      <alignment horizontal="center" vertical="center"/>
    </xf>
    <xf numFmtId="1" fontId="5" fillId="4" borderId="238" xfId="0" applyNumberFormat="1" applyFont="1" applyFill="1" applyBorder="1" applyAlignment="1">
      <alignment horizontal="center" vertical="center"/>
    </xf>
    <xf numFmtId="1" fontId="5" fillId="3" borderId="244" xfId="0" applyNumberFormat="1" applyFont="1" applyFill="1" applyBorder="1"/>
    <xf numFmtId="1" fontId="5" fillId="4" borderId="257" xfId="0" applyNumberFormat="1" applyFont="1" applyFill="1" applyBorder="1"/>
    <xf numFmtId="1" fontId="5" fillId="4" borderId="227" xfId="0" applyNumberFormat="1" applyFont="1" applyFill="1" applyBorder="1"/>
    <xf numFmtId="1" fontId="5" fillId="4" borderId="228" xfId="0" applyNumberFormat="1" applyFont="1" applyFill="1" applyBorder="1"/>
    <xf numFmtId="1" fontId="5" fillId="3" borderId="227" xfId="0" applyNumberFormat="1" applyFont="1" applyFill="1" applyBorder="1"/>
    <xf numFmtId="1" fontId="5" fillId="3" borderId="241" xfId="0" applyNumberFormat="1" applyFont="1" applyFill="1" applyBorder="1"/>
    <xf numFmtId="1" fontId="5" fillId="3" borderId="255" xfId="0" applyNumberFormat="1" applyFont="1" applyFill="1" applyBorder="1"/>
    <xf numFmtId="1" fontId="5" fillId="3" borderId="256" xfId="0" applyNumberFormat="1" applyFont="1" applyFill="1" applyBorder="1"/>
    <xf numFmtId="1" fontId="5" fillId="3" borderId="256" xfId="0" applyNumberFormat="1" applyFont="1" applyFill="1" applyBorder="1" applyAlignment="1">
      <alignment horizontal="center" vertical="center" wrapText="1"/>
    </xf>
    <xf numFmtId="1" fontId="5" fillId="3" borderId="228" xfId="0" applyNumberFormat="1" applyFont="1" applyFill="1" applyBorder="1" applyAlignment="1">
      <alignment horizontal="center" vertical="center" wrapText="1"/>
    </xf>
    <xf numFmtId="1" fontId="5" fillId="3" borderId="228" xfId="0" applyNumberFormat="1" applyFont="1" applyFill="1" applyBorder="1"/>
    <xf numFmtId="1" fontId="5" fillId="3" borderId="244" xfId="0" applyNumberFormat="1" applyFont="1" applyFill="1" applyBorder="1" applyAlignment="1">
      <alignment horizontal="center" vertical="center"/>
    </xf>
    <xf numFmtId="1" fontId="5" fillId="3" borderId="244" xfId="0" applyNumberFormat="1" applyFont="1" applyFill="1" applyBorder="1" applyAlignment="1">
      <alignment horizontal="center" wrapText="1"/>
    </xf>
    <xf numFmtId="1" fontId="5" fillId="3" borderId="235" xfId="0" applyNumberFormat="1" applyFont="1" applyFill="1" applyBorder="1" applyAlignment="1">
      <alignment horizontal="center" vertical="center"/>
    </xf>
    <xf numFmtId="1" fontId="7" fillId="0" borderId="258" xfId="0" applyNumberFormat="1" applyFont="1" applyBorder="1" applyProtection="1">
      <protection locked="0"/>
    </xf>
    <xf numFmtId="1" fontId="7" fillId="0" borderId="259" xfId="0" applyNumberFormat="1" applyFont="1" applyBorder="1" applyAlignment="1">
      <alignment vertical="center"/>
    </xf>
    <xf numFmtId="1" fontId="7" fillId="0" borderId="258" xfId="0" applyNumberFormat="1" applyFont="1" applyBorder="1"/>
    <xf numFmtId="1" fontId="7" fillId="0" borderId="260" xfId="0" applyNumberFormat="1" applyFont="1" applyBorder="1"/>
    <xf numFmtId="1" fontId="5" fillId="0" borderId="261" xfId="0" applyNumberFormat="1" applyFont="1" applyBorder="1" applyAlignment="1">
      <alignment horizontal="center" vertical="center" wrapText="1"/>
    </xf>
    <xf numFmtId="1" fontId="5" fillId="0" borderId="262" xfId="0" applyNumberFormat="1" applyFont="1" applyBorder="1" applyAlignment="1">
      <alignment horizontal="center" vertical="center" wrapText="1"/>
    </xf>
    <xf numFmtId="1" fontId="5" fillId="0" borderId="263" xfId="0" applyNumberFormat="1" applyFont="1" applyBorder="1" applyAlignment="1">
      <alignment horizontal="center" vertical="center" wrapText="1"/>
    </xf>
    <xf numFmtId="1" fontId="5" fillId="0" borderId="264" xfId="0" applyNumberFormat="1" applyFont="1" applyBorder="1" applyAlignment="1">
      <alignment horizontal="center" vertical="center"/>
    </xf>
    <xf numFmtId="1" fontId="5" fillId="0" borderId="265" xfId="0" applyNumberFormat="1" applyFont="1" applyBorder="1" applyAlignment="1">
      <alignment horizontal="center" vertical="center"/>
    </xf>
    <xf numFmtId="1" fontId="5" fillId="0" borderId="266" xfId="0" applyNumberFormat="1" applyFont="1" applyBorder="1" applyAlignment="1">
      <alignment horizontal="center" vertical="center" wrapText="1"/>
    </xf>
    <xf numFmtId="1" fontId="5" fillId="0" borderId="262" xfId="0" applyNumberFormat="1" applyFont="1" applyBorder="1" applyAlignment="1">
      <alignment horizontal="center" vertical="center" wrapText="1"/>
    </xf>
    <xf numFmtId="1" fontId="5" fillId="0" borderId="267" xfId="0" applyNumberFormat="1" applyFont="1" applyBorder="1" applyAlignment="1">
      <alignment horizontal="center" vertical="center" wrapText="1"/>
    </xf>
    <xf numFmtId="1" fontId="5" fillId="0" borderId="268" xfId="0" applyNumberFormat="1" applyFont="1" applyBorder="1" applyAlignment="1">
      <alignment horizontal="left" vertical="center" wrapText="1"/>
    </xf>
    <xf numFmtId="1" fontId="5" fillId="0" borderId="268" xfId="0" applyNumberFormat="1" applyFont="1" applyBorder="1"/>
    <xf numFmtId="1" fontId="5" fillId="5" borderId="269" xfId="0" applyNumberFormat="1" applyFont="1" applyFill="1" applyBorder="1" applyProtection="1">
      <protection locked="0"/>
    </xf>
    <xf numFmtId="1" fontId="5" fillId="5" borderId="270" xfId="0" applyNumberFormat="1" applyFont="1" applyFill="1" applyBorder="1" applyProtection="1">
      <protection locked="0"/>
    </xf>
    <xf numFmtId="1" fontId="5" fillId="5" borderId="271" xfId="0" applyNumberFormat="1" applyFont="1" applyFill="1" applyBorder="1" applyProtection="1">
      <protection locked="0"/>
    </xf>
    <xf numFmtId="1" fontId="5" fillId="5" borderId="272" xfId="0" applyNumberFormat="1" applyFont="1" applyFill="1" applyBorder="1" applyProtection="1">
      <protection locked="0"/>
    </xf>
    <xf numFmtId="1" fontId="5" fillId="5" borderId="273" xfId="0" applyNumberFormat="1" applyFont="1" applyFill="1" applyBorder="1" applyProtection="1">
      <protection locked="0"/>
    </xf>
    <xf numFmtId="1" fontId="5" fillId="0" borderId="274" xfId="0" applyNumberFormat="1" applyFont="1" applyBorder="1" applyAlignment="1">
      <alignment horizontal="center" vertical="center" wrapText="1"/>
    </xf>
    <xf numFmtId="1" fontId="5" fillId="0" borderId="265" xfId="0" applyNumberFormat="1" applyFont="1" applyBorder="1" applyAlignment="1">
      <alignment horizontal="center" vertical="center" wrapText="1"/>
    </xf>
    <xf numFmtId="1" fontId="5" fillId="0" borderId="275" xfId="0" applyNumberFormat="1" applyFont="1" applyBorder="1" applyAlignment="1">
      <alignment horizontal="center" vertical="center" wrapText="1"/>
    </xf>
    <xf numFmtId="1" fontId="5" fillId="4" borderId="264" xfId="0" applyNumberFormat="1" applyFont="1" applyFill="1" applyBorder="1" applyAlignment="1">
      <alignment horizontal="center" vertical="center"/>
    </xf>
    <xf numFmtId="1" fontId="5" fillId="4" borderId="265" xfId="0" applyNumberFormat="1" applyFont="1" applyFill="1" applyBorder="1" applyAlignment="1">
      <alignment horizontal="center" vertical="center"/>
    </xf>
    <xf numFmtId="1" fontId="5" fillId="0" borderId="261" xfId="0" applyNumberFormat="1" applyFont="1" applyBorder="1" applyAlignment="1">
      <alignment horizontal="center" vertical="center" wrapText="1"/>
    </xf>
    <xf numFmtId="1" fontId="5" fillId="0" borderId="265" xfId="0" applyNumberFormat="1" applyFont="1" applyBorder="1" applyAlignment="1">
      <alignment horizontal="center" vertical="center" wrapText="1"/>
    </xf>
    <xf numFmtId="1" fontId="5" fillId="0" borderId="275" xfId="0" applyNumberFormat="1" applyFont="1" applyBorder="1" applyAlignment="1">
      <alignment horizontal="center" vertical="center" wrapText="1"/>
    </xf>
    <xf numFmtId="1" fontId="5" fillId="5" borderId="276" xfId="0" applyNumberFormat="1" applyFont="1" applyFill="1" applyBorder="1" applyProtection="1">
      <protection locked="0"/>
    </xf>
    <xf numFmtId="1" fontId="5" fillId="5" borderId="277" xfId="0" applyNumberFormat="1" applyFont="1" applyFill="1" applyBorder="1" applyProtection="1">
      <protection locked="0"/>
    </xf>
    <xf numFmtId="1" fontId="5" fillId="0" borderId="278" xfId="0" applyNumberFormat="1" applyFont="1" applyBorder="1" applyAlignment="1">
      <alignment horizontal="left" vertical="center" wrapText="1"/>
    </xf>
    <xf numFmtId="1" fontId="5" fillId="0" borderId="278" xfId="0" applyNumberFormat="1" applyFont="1" applyBorder="1" applyAlignment="1">
      <alignment horizontal="left" vertical="center"/>
    </xf>
    <xf numFmtId="1" fontId="5" fillId="0" borderId="278" xfId="0" applyNumberFormat="1" applyFont="1" applyBorder="1" applyAlignment="1">
      <alignment horizontal="left" vertical="center" wrapText="1"/>
    </xf>
    <xf numFmtId="1" fontId="5" fillId="5" borderId="261" xfId="0" applyNumberFormat="1" applyFont="1" applyFill="1" applyBorder="1" applyProtection="1">
      <protection locked="0"/>
    </xf>
    <xf numFmtId="1" fontId="5" fillId="5" borderId="265" xfId="0" applyNumberFormat="1" applyFont="1" applyFill="1" applyBorder="1" applyProtection="1">
      <protection locked="0"/>
    </xf>
    <xf numFmtId="1" fontId="5" fillId="5" borderId="275" xfId="0" applyNumberFormat="1" applyFont="1" applyFill="1" applyBorder="1" applyProtection="1">
      <protection locked="0"/>
    </xf>
    <xf numFmtId="1" fontId="5" fillId="5" borderId="266" xfId="0" applyNumberFormat="1" applyFont="1" applyFill="1" applyBorder="1" applyProtection="1">
      <protection locked="0"/>
    </xf>
    <xf numFmtId="1" fontId="5" fillId="5" borderId="267" xfId="0" applyNumberFormat="1" applyFont="1" applyFill="1" applyBorder="1" applyProtection="1">
      <protection locked="0"/>
    </xf>
    <xf numFmtId="1" fontId="5" fillId="3" borderId="264" xfId="0" applyNumberFormat="1" applyFont="1" applyFill="1" applyBorder="1" applyAlignment="1">
      <alignment horizontal="center" vertical="center" wrapText="1"/>
    </xf>
    <xf numFmtId="1" fontId="5" fillId="3" borderId="265" xfId="0" applyNumberFormat="1" applyFont="1" applyFill="1" applyBorder="1" applyAlignment="1">
      <alignment horizontal="center" vertical="center" wrapText="1"/>
    </xf>
    <xf numFmtId="1" fontId="5" fillId="0" borderId="278" xfId="0" applyNumberFormat="1" applyFont="1" applyBorder="1" applyAlignment="1">
      <alignment horizontal="center" vertical="center" wrapText="1"/>
    </xf>
    <xf numFmtId="1" fontId="5" fillId="0" borderId="278" xfId="0" quotePrefix="1" applyNumberFormat="1" applyFont="1" applyBorder="1" applyAlignment="1">
      <alignment horizontal="center" vertical="center" wrapText="1"/>
    </xf>
    <xf numFmtId="1" fontId="5" fillId="0" borderId="274" xfId="0" applyNumberFormat="1" applyFont="1" applyBorder="1" applyAlignment="1">
      <alignment horizontal="center" vertical="center"/>
    </xf>
    <xf numFmtId="1" fontId="5" fillId="0" borderId="270" xfId="0" applyNumberFormat="1" applyFont="1" applyBorder="1" applyAlignment="1">
      <alignment horizontal="center" vertical="center"/>
    </xf>
    <xf numFmtId="1" fontId="5" fillId="0" borderId="273" xfId="0" applyNumberFormat="1" applyFont="1" applyBorder="1" applyAlignment="1">
      <alignment horizontal="center" vertical="center"/>
    </xf>
    <xf numFmtId="1" fontId="5" fillId="3" borderId="278" xfId="0" applyNumberFormat="1" applyFont="1" applyFill="1" applyBorder="1" applyAlignment="1">
      <alignment horizontal="center" vertical="center" wrapText="1"/>
    </xf>
    <xf numFmtId="1" fontId="5" fillId="3" borderId="274" xfId="0" applyNumberFormat="1" applyFont="1" applyFill="1" applyBorder="1" applyAlignment="1">
      <alignment horizontal="center" vertical="center" wrapText="1"/>
    </xf>
    <xf numFmtId="1" fontId="5" fillId="0" borderId="278" xfId="0" applyNumberFormat="1" applyFont="1" applyBorder="1" applyAlignment="1">
      <alignment horizontal="center" vertical="center" wrapText="1"/>
    </xf>
    <xf numFmtId="1" fontId="5" fillId="3" borderId="268" xfId="0" applyNumberFormat="1" applyFont="1" applyFill="1" applyBorder="1" applyAlignment="1">
      <alignment horizontal="left" wrapText="1"/>
    </xf>
    <xf numFmtId="1" fontId="5" fillId="3" borderId="279" xfId="0" applyNumberFormat="1" applyFont="1" applyFill="1" applyBorder="1" applyAlignment="1">
      <alignment horizontal="right" wrapText="1"/>
    </xf>
    <xf numFmtId="1" fontId="5" fillId="5" borderId="280" xfId="0" applyNumberFormat="1" applyFont="1" applyFill="1" applyBorder="1" applyProtection="1">
      <protection locked="0"/>
    </xf>
    <xf numFmtId="1" fontId="5" fillId="5" borderId="281" xfId="0" applyNumberFormat="1" applyFont="1" applyFill="1" applyBorder="1" applyProtection="1">
      <protection locked="0"/>
    </xf>
    <xf numFmtId="1" fontId="5" fillId="0" borderId="278" xfId="0" applyNumberFormat="1" applyFont="1" applyBorder="1" applyAlignment="1">
      <alignment horizontal="center"/>
    </xf>
    <xf numFmtId="1" fontId="5" fillId="3" borderId="261" xfId="0" applyNumberFormat="1" applyFont="1" applyFill="1" applyBorder="1" applyAlignment="1">
      <alignment horizontal="right" wrapText="1"/>
    </xf>
    <xf numFmtId="1" fontId="5" fillId="3" borderId="274" xfId="0" applyNumberFormat="1" applyFont="1" applyFill="1" applyBorder="1" applyAlignment="1">
      <alignment horizontal="right" wrapText="1"/>
    </xf>
    <xf numFmtId="1" fontId="5" fillId="0" borderId="261" xfId="0" applyNumberFormat="1" applyFont="1" applyBorder="1"/>
    <xf numFmtId="1" fontId="5" fillId="0" borderId="278" xfId="0" applyNumberFormat="1" applyFont="1" applyBorder="1"/>
    <xf numFmtId="1" fontId="5" fillId="0" borderId="274" xfId="0" applyNumberFormat="1" applyFont="1" applyBorder="1"/>
    <xf numFmtId="1" fontId="5" fillId="0" borderId="282" xfId="0" applyNumberFormat="1" applyFont="1" applyBorder="1"/>
    <xf numFmtId="1" fontId="5" fillId="0" borderId="266" xfId="0" applyNumberFormat="1" applyFont="1" applyBorder="1"/>
    <xf numFmtId="1" fontId="5" fillId="0" borderId="262" xfId="0" applyNumberFormat="1" applyFont="1" applyBorder="1"/>
    <xf numFmtId="1" fontId="5" fillId="0" borderId="267" xfId="0" applyNumberFormat="1" applyFont="1" applyBorder="1"/>
    <xf numFmtId="1" fontId="5" fillId="0" borderId="283" xfId="0" applyNumberFormat="1" applyFont="1" applyBorder="1" applyAlignment="1">
      <alignment horizontal="right"/>
    </xf>
    <xf numFmtId="1" fontId="5" fillId="4" borderId="265" xfId="0" applyNumberFormat="1" applyFont="1" applyFill="1" applyBorder="1" applyAlignment="1">
      <alignment horizontal="center" vertical="center" wrapText="1"/>
    </xf>
    <xf numFmtId="1" fontId="5" fillId="4" borderId="278" xfId="0" applyNumberFormat="1" applyFont="1" applyFill="1" applyBorder="1" applyAlignment="1">
      <alignment horizontal="center" vertical="center" wrapText="1"/>
    </xf>
    <xf numFmtId="1" fontId="5" fillId="4" borderId="274" xfId="0" applyNumberFormat="1" applyFont="1" applyFill="1" applyBorder="1" applyAlignment="1">
      <alignment horizontal="center" vertical="center"/>
    </xf>
    <xf numFmtId="1" fontId="5" fillId="4" borderId="278" xfId="0" applyNumberFormat="1" applyFont="1" applyFill="1" applyBorder="1" applyAlignment="1">
      <alignment horizontal="center" vertical="center"/>
    </xf>
    <xf numFmtId="1" fontId="5" fillId="4" borderId="284" xfId="0" applyNumberFormat="1" applyFont="1" applyFill="1" applyBorder="1" applyAlignment="1">
      <alignment horizontal="center" vertical="center"/>
    </xf>
    <xf numFmtId="1" fontId="5" fillId="4" borderId="266" xfId="0" applyNumberFormat="1" applyFont="1" applyFill="1" applyBorder="1" applyAlignment="1">
      <alignment horizontal="center" vertical="center" wrapText="1"/>
    </xf>
    <xf numFmtId="1" fontId="5" fillId="4" borderId="262" xfId="0" applyNumberFormat="1" applyFont="1" applyFill="1" applyBorder="1" applyAlignment="1">
      <alignment horizontal="center" vertical="center" wrapText="1"/>
    </xf>
    <xf numFmtId="1" fontId="5" fillId="4" borderId="267" xfId="0" applyNumberFormat="1" applyFont="1" applyFill="1" applyBorder="1" applyAlignment="1">
      <alignment horizontal="center" vertical="center" wrapText="1"/>
    </xf>
    <xf numFmtId="1" fontId="5" fillId="4" borderId="261" xfId="0" applyNumberFormat="1" applyFont="1" applyFill="1" applyBorder="1" applyAlignment="1">
      <alignment horizontal="center" vertical="center" wrapText="1"/>
    </xf>
    <xf numFmtId="1" fontId="5" fillId="5" borderId="283" xfId="0" applyNumberFormat="1" applyFont="1" applyFill="1" applyBorder="1" applyProtection="1">
      <protection locked="0"/>
    </xf>
    <xf numFmtId="1" fontId="5" fillId="4" borderId="278" xfId="0" applyNumberFormat="1" applyFont="1" applyFill="1" applyBorder="1"/>
    <xf numFmtId="1" fontId="5" fillId="4" borderId="284" xfId="0" applyNumberFormat="1" applyFont="1" applyFill="1" applyBorder="1"/>
    <xf numFmtId="1" fontId="5" fillId="0" borderId="283" xfId="0" applyNumberFormat="1" applyFont="1" applyBorder="1"/>
    <xf numFmtId="1" fontId="5" fillId="4" borderId="265" xfId="0" applyNumberFormat="1" applyFont="1" applyFill="1" applyBorder="1" applyAlignment="1">
      <alignment horizontal="center" vertical="center" wrapText="1"/>
    </xf>
    <xf numFmtId="1" fontId="5" fillId="4" borderId="278" xfId="0" applyNumberFormat="1" applyFont="1" applyFill="1" applyBorder="1" applyAlignment="1">
      <alignment horizontal="center" vertical="center" wrapText="1"/>
    </xf>
    <xf numFmtId="1" fontId="5" fillId="5" borderId="268" xfId="0" applyNumberFormat="1" applyFont="1" applyFill="1" applyBorder="1" applyProtection="1">
      <protection locked="0"/>
    </xf>
    <xf numFmtId="1" fontId="5" fillId="3" borderId="274" xfId="0" applyNumberFormat="1" applyFont="1" applyFill="1" applyBorder="1" applyAlignment="1">
      <alignment horizontal="center" wrapText="1"/>
    </xf>
    <xf numFmtId="1" fontId="5" fillId="0" borderId="278" xfId="0" applyNumberFormat="1" applyFont="1" applyBorder="1" applyAlignment="1">
      <alignment horizontal="center" vertical="center"/>
    </xf>
    <xf numFmtId="1" fontId="5" fillId="0" borderId="274" xfId="0" applyNumberFormat="1" applyFont="1" applyBorder="1" applyAlignment="1">
      <alignment horizontal="center" vertical="center" wrapText="1"/>
    </xf>
    <xf numFmtId="1" fontId="5" fillId="4" borderId="261" xfId="0" applyNumberFormat="1" applyFont="1" applyFill="1" applyBorder="1" applyAlignment="1">
      <alignment horizontal="center" vertical="center"/>
    </xf>
    <xf numFmtId="1" fontId="5" fillId="4" borderId="265" xfId="0" applyNumberFormat="1" applyFont="1" applyFill="1" applyBorder="1" applyAlignment="1">
      <alignment horizontal="center" vertical="center"/>
    </xf>
    <xf numFmtId="0" fontId="5" fillId="0" borderId="268" xfId="0" applyFont="1" applyBorder="1" applyAlignment="1">
      <alignment vertical="center" wrapText="1"/>
    </xf>
    <xf numFmtId="1" fontId="5" fillId="0" borderId="268" xfId="0" applyNumberFormat="1" applyFont="1" applyBorder="1" applyAlignment="1">
      <alignment horizontal="right" vertical="center" wrapText="1"/>
    </xf>
    <xf numFmtId="1" fontId="5" fillId="0" borderId="268" xfId="0" applyNumberFormat="1" applyFont="1" applyBorder="1" applyAlignment="1">
      <alignment horizontal="left" vertical="center"/>
    </xf>
    <xf numFmtId="1" fontId="5" fillId="0" borderId="275" xfId="0" applyNumberFormat="1" applyFont="1" applyBorder="1" applyAlignment="1">
      <alignment horizontal="center" vertical="center"/>
    </xf>
    <xf numFmtId="1" fontId="5" fillId="0" borderId="285" xfId="0" applyNumberFormat="1" applyFont="1" applyBorder="1" applyAlignment="1">
      <alignment horizontal="center" vertical="center" wrapText="1"/>
    </xf>
    <xf numFmtId="1" fontId="2" fillId="0" borderId="278" xfId="0" applyNumberFormat="1" applyFont="1" applyBorder="1"/>
    <xf numFmtId="1" fontId="5" fillId="0" borderId="285" xfId="0" applyNumberFormat="1" applyFont="1" applyBorder="1"/>
    <xf numFmtId="1" fontId="5" fillId="0" borderId="265" xfId="0" applyNumberFormat="1" applyFont="1" applyBorder="1"/>
    <xf numFmtId="1" fontId="5" fillId="5" borderId="263" xfId="0" applyNumberFormat="1" applyFont="1" applyFill="1" applyBorder="1" applyProtection="1">
      <protection locked="0"/>
    </xf>
    <xf numFmtId="1" fontId="5" fillId="5" borderId="262" xfId="0" applyNumberFormat="1" applyFont="1" applyFill="1" applyBorder="1" applyProtection="1">
      <protection locked="0"/>
    </xf>
    <xf numFmtId="1" fontId="5" fillId="9" borderId="283" xfId="0" applyNumberFormat="1" applyFont="1" applyFill="1" applyBorder="1"/>
    <xf numFmtId="1" fontId="5" fillId="0" borderId="263" xfId="0" applyNumberFormat="1" applyFont="1" applyBorder="1"/>
    <xf numFmtId="1" fontId="5" fillId="0" borderId="268" xfId="0" applyNumberFormat="1" applyFont="1" applyBorder="1" applyAlignment="1">
      <alignment vertical="center" wrapText="1"/>
    </xf>
    <xf numFmtId="1" fontId="5" fillId="0" borderId="274" xfId="0" applyNumberFormat="1" applyFont="1" applyBorder="1" applyAlignment="1">
      <alignment horizontal="left" vertical="center"/>
    </xf>
    <xf numFmtId="1" fontId="5" fillId="0" borderId="265" xfId="0" applyNumberFormat="1" applyFont="1" applyBorder="1" applyAlignment="1">
      <alignment horizontal="left" vertical="center"/>
    </xf>
    <xf numFmtId="1" fontId="5" fillId="0" borderId="278" xfId="0" applyNumberFormat="1" applyFont="1" applyBorder="1" applyAlignment="1">
      <alignment horizontal="right" vertical="center"/>
    </xf>
    <xf numFmtId="1" fontId="5" fillId="5" borderId="261" xfId="0" applyNumberFormat="1" applyFont="1" applyFill="1" applyBorder="1" applyAlignment="1" applyProtection="1">
      <alignment horizontal="right"/>
      <protection locked="0"/>
    </xf>
    <xf numFmtId="1" fontId="5" fillId="5" borderId="267" xfId="0" applyNumberFormat="1" applyFont="1" applyFill="1" applyBorder="1" applyAlignment="1" applyProtection="1">
      <alignment horizontal="right"/>
      <protection locked="0"/>
    </xf>
    <xf numFmtId="1" fontId="5" fillId="5" borderId="265" xfId="0" applyNumberFormat="1" applyFont="1" applyFill="1" applyBorder="1" applyAlignment="1" applyProtection="1">
      <alignment horizontal="right"/>
      <protection locked="0"/>
    </xf>
    <xf numFmtId="1" fontId="5" fillId="5" borderId="285" xfId="0" applyNumberFormat="1" applyFont="1" applyFill="1" applyBorder="1" applyAlignment="1" applyProtection="1">
      <alignment horizontal="right"/>
      <protection locked="0"/>
    </xf>
    <xf numFmtId="1" fontId="5" fillId="5" borderId="266" xfId="0" applyNumberFormat="1" applyFont="1" applyFill="1" applyBorder="1" applyAlignment="1" applyProtection="1">
      <alignment horizontal="right"/>
      <protection locked="0"/>
    </xf>
    <xf numFmtId="1" fontId="5" fillId="5" borderId="262" xfId="0" applyNumberFormat="1" applyFont="1" applyFill="1" applyBorder="1" applyAlignment="1" applyProtection="1">
      <alignment horizontal="right"/>
      <protection locked="0"/>
    </xf>
    <xf numFmtId="1" fontId="5" fillId="0" borderId="269" xfId="0" applyNumberFormat="1" applyFont="1" applyBorder="1" applyAlignment="1">
      <alignment horizontal="right" vertical="center"/>
    </xf>
    <xf numFmtId="1" fontId="5" fillId="0" borderId="276" xfId="0" applyNumberFormat="1" applyFont="1" applyBorder="1" applyAlignment="1">
      <alignment horizontal="right" vertical="center"/>
    </xf>
    <xf numFmtId="1" fontId="5" fillId="0" borderId="279" xfId="0" applyNumberFormat="1" applyFont="1" applyBorder="1" applyAlignment="1">
      <alignment vertical="center"/>
    </xf>
    <xf numFmtId="1" fontId="5" fillId="0" borderId="263" xfId="0" applyNumberFormat="1" applyFont="1" applyBorder="1" applyAlignment="1">
      <alignment horizontal="center" vertical="center" wrapText="1"/>
    </xf>
    <xf numFmtId="1" fontId="5" fillId="3" borderId="278" xfId="0" applyNumberFormat="1" applyFont="1" applyFill="1" applyBorder="1" applyAlignment="1">
      <alignment horizontal="right" wrapText="1"/>
    </xf>
    <xf numFmtId="1" fontId="5" fillId="4" borderId="278" xfId="0" applyNumberFormat="1" applyFont="1" applyFill="1" applyBorder="1" applyAlignment="1">
      <alignment horizontal="center" vertical="center"/>
    </xf>
    <xf numFmtId="1" fontId="5" fillId="4" borderId="284" xfId="0" applyNumberFormat="1" applyFont="1" applyFill="1" applyBorder="1" applyAlignment="1">
      <alignment horizontal="center" vertical="center"/>
    </xf>
    <xf numFmtId="1" fontId="5" fillId="3" borderId="278" xfId="0" applyNumberFormat="1" applyFont="1" applyFill="1" applyBorder="1"/>
    <xf numFmtId="1" fontId="5" fillId="4" borderId="286" xfId="0" applyNumberFormat="1" applyFont="1" applyFill="1" applyBorder="1"/>
    <xf numFmtId="1" fontId="5" fillId="4" borderId="266" xfId="0" applyNumberFormat="1" applyFont="1" applyFill="1" applyBorder="1"/>
    <xf numFmtId="1" fontId="5" fillId="4" borderId="262" xfId="0" applyNumberFormat="1" applyFont="1" applyFill="1" applyBorder="1"/>
    <xf numFmtId="1" fontId="5" fillId="4" borderId="267" xfId="0" applyNumberFormat="1" applyFont="1" applyFill="1" applyBorder="1"/>
    <xf numFmtId="1" fontId="5" fillId="3" borderId="266" xfId="0" applyNumberFormat="1" applyFont="1" applyFill="1" applyBorder="1"/>
    <xf numFmtId="1" fontId="5" fillId="3" borderId="261" xfId="0" applyNumberFormat="1" applyFont="1" applyFill="1" applyBorder="1"/>
    <xf numFmtId="1" fontId="5" fillId="3" borderId="284" xfId="0" applyNumberFormat="1" applyFont="1" applyFill="1" applyBorder="1"/>
    <xf numFmtId="1" fontId="5" fillId="3" borderId="285" xfId="0" applyNumberFormat="1" applyFont="1" applyFill="1" applyBorder="1"/>
    <xf numFmtId="1" fontId="5" fillId="3" borderId="285" xfId="0" applyNumberFormat="1" applyFont="1" applyFill="1" applyBorder="1" applyAlignment="1">
      <alignment horizontal="center" vertical="center" wrapText="1"/>
    </xf>
    <xf numFmtId="1" fontId="5" fillId="3" borderId="262" xfId="0" applyNumberFormat="1" applyFont="1" applyFill="1" applyBorder="1" applyAlignment="1">
      <alignment horizontal="center" vertical="center" wrapText="1"/>
    </xf>
    <xf numFmtId="1" fontId="5" fillId="3" borderId="267" xfId="0" applyNumberFormat="1" applyFont="1" applyFill="1" applyBorder="1" applyAlignment="1">
      <alignment horizontal="center" vertical="center" wrapText="1"/>
    </xf>
    <xf numFmtId="1" fontId="5" fillId="3" borderId="262" xfId="0" applyNumberFormat="1" applyFont="1" applyFill="1" applyBorder="1"/>
    <xf numFmtId="1" fontId="5" fillId="3" borderId="267" xfId="0" applyNumberFormat="1" applyFont="1" applyFill="1" applyBorder="1"/>
    <xf numFmtId="1" fontId="5" fillId="3" borderId="278" xfId="0" applyNumberFormat="1" applyFont="1" applyFill="1" applyBorder="1" applyAlignment="1">
      <alignment horizontal="center" vertical="center"/>
    </xf>
    <xf numFmtId="1" fontId="5" fillId="3" borderId="278" xfId="0" applyNumberFormat="1" applyFont="1" applyFill="1" applyBorder="1" applyAlignment="1">
      <alignment horizontal="center" wrapText="1"/>
    </xf>
    <xf numFmtId="1" fontId="5" fillId="3" borderId="279" xfId="0" applyNumberFormat="1" applyFont="1" applyFill="1" applyBorder="1" applyAlignment="1">
      <alignment vertical="center"/>
    </xf>
    <xf numFmtId="1" fontId="5" fillId="3" borderId="268" xfId="0" applyNumberFormat="1" applyFont="1" applyFill="1" applyBorder="1"/>
    <xf numFmtId="1" fontId="7" fillId="0" borderId="287" xfId="0" applyNumberFormat="1" applyFont="1" applyBorder="1" applyProtection="1">
      <protection locked="0"/>
    </xf>
    <xf numFmtId="1" fontId="7" fillId="0" borderId="288" xfId="0" applyNumberFormat="1" applyFont="1" applyBorder="1" applyAlignment="1">
      <alignment vertical="center"/>
    </xf>
    <xf numFmtId="1" fontId="7" fillId="0" borderId="287" xfId="0" applyNumberFormat="1" applyFont="1" applyBorder="1"/>
    <xf numFmtId="1" fontId="7" fillId="0" borderId="289" xfId="0" applyNumberFormat="1" applyFont="1" applyBorder="1"/>
    <xf numFmtId="1" fontId="5" fillId="3" borderId="283" xfId="0" applyNumberFormat="1" applyFont="1" applyFill="1" applyBorder="1" applyAlignment="1">
      <alignment horizontal="center" vertical="center" wrapText="1"/>
    </xf>
    <xf numFmtId="1" fontId="5" fillId="0" borderId="290" xfId="0" applyNumberFormat="1" applyFont="1" applyBorder="1" applyAlignment="1">
      <alignment horizontal="center" vertical="center" wrapText="1"/>
    </xf>
    <xf numFmtId="1" fontId="5" fillId="0" borderId="291" xfId="0" applyNumberFormat="1" applyFont="1" applyBorder="1" applyAlignment="1">
      <alignment horizontal="center" vertical="center" wrapText="1"/>
    </xf>
    <xf numFmtId="1" fontId="5" fillId="0" borderId="292" xfId="0" applyNumberFormat="1" applyFont="1" applyBorder="1" applyAlignment="1">
      <alignment horizontal="center" vertical="center" wrapText="1"/>
    </xf>
    <xf numFmtId="1" fontId="5" fillId="0" borderId="290" xfId="0" applyNumberFormat="1" applyFont="1" applyBorder="1" applyAlignment="1">
      <alignment horizontal="center" vertical="center" wrapText="1"/>
    </xf>
    <xf numFmtId="1" fontId="5" fillId="0" borderId="293" xfId="0" applyNumberFormat="1" applyFont="1" applyBorder="1" applyAlignment="1">
      <alignment horizontal="center" vertical="center" wrapText="1"/>
    </xf>
    <xf numFmtId="1" fontId="5" fillId="0" borderId="294" xfId="0" applyNumberFormat="1" applyFont="1" applyBorder="1" applyAlignment="1">
      <alignment horizontal="left" vertical="center" wrapText="1"/>
    </xf>
    <xf numFmtId="1" fontId="5" fillId="0" borderId="294" xfId="0" applyNumberFormat="1" applyFont="1" applyBorder="1"/>
    <xf numFmtId="1" fontId="5" fillId="5" borderId="295" xfId="0" applyNumberFormat="1" applyFont="1" applyFill="1" applyBorder="1" applyProtection="1">
      <protection locked="0"/>
    </xf>
    <xf numFmtId="1" fontId="5" fillId="5" borderId="296" xfId="0" applyNumberFormat="1" applyFont="1" applyFill="1" applyBorder="1" applyProtection="1">
      <protection locked="0"/>
    </xf>
    <xf numFmtId="1" fontId="5" fillId="5" borderId="297" xfId="0" applyNumberFormat="1" applyFont="1" applyFill="1" applyBorder="1" applyProtection="1">
      <protection locked="0"/>
    </xf>
    <xf numFmtId="1" fontId="5" fillId="5" borderId="298" xfId="0" applyNumberFormat="1" applyFont="1" applyFill="1" applyBorder="1" applyProtection="1">
      <protection locked="0"/>
    </xf>
    <xf numFmtId="1" fontId="5" fillId="5" borderId="299" xfId="0" applyNumberFormat="1" applyFont="1" applyFill="1" applyBorder="1" applyProtection="1">
      <protection locked="0"/>
    </xf>
    <xf numFmtId="1" fontId="5" fillId="0" borderId="300" xfId="0" applyNumberFormat="1" applyFont="1" applyBorder="1" applyAlignment="1">
      <alignment horizontal="center" vertical="center"/>
    </xf>
    <xf numFmtId="1" fontId="5" fillId="0" borderId="300" xfId="0" applyNumberFormat="1" applyFont="1" applyBorder="1" applyAlignment="1">
      <alignment horizontal="center" vertical="center" wrapText="1"/>
    </xf>
    <xf numFmtId="1" fontId="5" fillId="0" borderId="301" xfId="0" applyNumberFormat="1" applyFont="1" applyBorder="1" applyAlignment="1">
      <alignment horizontal="center" vertical="center" wrapText="1"/>
    </xf>
    <xf numFmtId="1" fontId="5" fillId="0" borderId="302" xfId="0" applyNumberFormat="1" applyFont="1" applyBorder="1" applyAlignment="1">
      <alignment horizontal="center" vertical="center" wrapText="1"/>
    </xf>
    <xf numFmtId="1" fontId="5" fillId="0" borderId="303" xfId="0" applyNumberFormat="1" applyFont="1" applyBorder="1" applyAlignment="1">
      <alignment horizontal="center" vertical="center" wrapText="1"/>
    </xf>
    <xf numFmtId="1" fontId="5" fillId="0" borderId="304" xfId="0" applyNumberFormat="1" applyFont="1" applyBorder="1" applyAlignment="1">
      <alignment horizontal="center" vertical="center" wrapText="1"/>
    </xf>
    <xf numFmtId="1" fontId="5" fillId="4" borderId="305" xfId="0" applyNumberFormat="1" applyFont="1" applyFill="1" applyBorder="1" applyAlignment="1">
      <alignment horizontal="center" vertical="center"/>
    </xf>
    <xf numFmtId="1" fontId="5" fillId="4" borderId="302" xfId="0" applyNumberFormat="1" applyFont="1" applyFill="1" applyBorder="1" applyAlignment="1">
      <alignment horizontal="center" vertical="center"/>
    </xf>
    <xf numFmtId="1" fontId="5" fillId="0" borderId="306" xfId="0" applyNumberFormat="1" applyFont="1" applyBorder="1" applyAlignment="1">
      <alignment horizontal="center" vertical="center" wrapText="1"/>
    </xf>
    <xf numFmtId="1" fontId="5" fillId="0" borderId="302" xfId="0" applyNumberFormat="1" applyFont="1" applyBorder="1" applyAlignment="1">
      <alignment horizontal="center" vertical="center" wrapText="1"/>
    </xf>
    <xf numFmtId="1" fontId="5" fillId="0" borderId="304" xfId="0" applyNumberFormat="1" applyFont="1" applyBorder="1" applyAlignment="1">
      <alignment horizontal="center" vertical="center" wrapText="1"/>
    </xf>
    <xf numFmtId="1" fontId="5" fillId="0" borderId="300" xfId="0" applyNumberFormat="1" applyFont="1" applyBorder="1" applyAlignment="1">
      <alignment horizontal="left" vertical="center" wrapText="1"/>
    </xf>
    <xf numFmtId="1" fontId="5" fillId="5" borderId="307" xfId="0" applyNumberFormat="1" applyFont="1" applyFill="1" applyBorder="1" applyProtection="1">
      <protection locked="0"/>
    </xf>
    <xf numFmtId="1" fontId="5" fillId="5" borderId="308" xfId="0" applyNumberFormat="1" applyFont="1" applyFill="1" applyBorder="1" applyProtection="1">
      <protection locked="0"/>
    </xf>
    <xf numFmtId="1" fontId="5" fillId="0" borderId="309" xfId="0" applyNumberFormat="1" applyFont="1" applyBorder="1" applyAlignment="1">
      <alignment horizontal="left" vertical="center" wrapText="1"/>
    </xf>
    <xf numFmtId="1" fontId="5" fillId="0" borderId="309" xfId="0" applyNumberFormat="1" applyFont="1" applyBorder="1" applyAlignment="1">
      <alignment horizontal="left" vertical="center"/>
    </xf>
    <xf numFmtId="1" fontId="5" fillId="0" borderId="309" xfId="0" applyNumberFormat="1" applyFont="1" applyBorder="1" applyAlignment="1">
      <alignment horizontal="left" vertical="center" wrapText="1"/>
    </xf>
    <xf numFmtId="1" fontId="5" fillId="5" borderId="306" xfId="0" applyNumberFormat="1" applyFont="1" applyFill="1" applyBorder="1" applyProtection="1">
      <protection locked="0"/>
    </xf>
    <xf numFmtId="1" fontId="5" fillId="5" borderId="302" xfId="0" applyNumberFormat="1" applyFont="1" applyFill="1" applyBorder="1" applyProtection="1">
      <protection locked="0"/>
    </xf>
    <xf numFmtId="1" fontId="5" fillId="5" borderId="304" xfId="0" applyNumberFormat="1" applyFont="1" applyFill="1" applyBorder="1" applyProtection="1">
      <protection locked="0"/>
    </xf>
    <xf numFmtId="1" fontId="5" fillId="5" borderId="292" xfId="0" applyNumberFormat="1" applyFont="1" applyFill="1" applyBorder="1" applyProtection="1">
      <protection locked="0"/>
    </xf>
    <xf numFmtId="1" fontId="5" fillId="5" borderId="293" xfId="0" applyNumberFormat="1" applyFont="1" applyFill="1" applyBorder="1" applyProtection="1">
      <protection locked="0"/>
    </xf>
    <xf numFmtId="1" fontId="7" fillId="0" borderId="310" xfId="0" applyNumberFormat="1" applyFont="1" applyBorder="1"/>
    <xf numFmtId="1" fontId="7" fillId="0" borderId="311" xfId="0" applyNumberFormat="1" applyFont="1" applyBorder="1"/>
    <xf numFmtId="1" fontId="7" fillId="0" borderId="312" xfId="0" applyNumberFormat="1" applyFont="1" applyBorder="1"/>
    <xf numFmtId="1" fontId="5" fillId="3" borderId="300" xfId="0" applyNumberFormat="1" applyFont="1" applyFill="1" applyBorder="1" applyAlignment="1">
      <alignment horizontal="center" vertical="center" wrapText="1"/>
    </xf>
    <xf numFmtId="1" fontId="5" fillId="0" borderId="313" xfId="0" applyNumberFormat="1" applyFont="1" applyBorder="1" applyAlignment="1">
      <alignment horizontal="center" vertical="center" wrapText="1"/>
    </xf>
    <xf numFmtId="1" fontId="5" fillId="0" borderId="313" xfId="0" applyNumberFormat="1" applyFont="1" applyBorder="1" applyAlignment="1">
      <alignment horizontal="center" vertical="center"/>
    </xf>
    <xf numFmtId="1" fontId="5" fillId="3" borderId="305" xfId="0" applyNumberFormat="1" applyFont="1" applyFill="1" applyBorder="1" applyAlignment="1">
      <alignment horizontal="center" vertical="center" wrapText="1"/>
    </xf>
    <xf numFmtId="1" fontId="5" fillId="3" borderId="303" xfId="0" applyNumberFormat="1" applyFont="1" applyFill="1" applyBorder="1" applyAlignment="1">
      <alignment horizontal="center" vertical="center" wrapText="1"/>
    </xf>
    <xf numFmtId="1" fontId="5" fillId="3" borderId="302" xfId="0" applyNumberFormat="1" applyFont="1" applyFill="1" applyBorder="1" applyAlignment="1">
      <alignment horizontal="center" vertical="center" wrapText="1"/>
    </xf>
    <xf numFmtId="1" fontId="5" fillId="0" borderId="309" xfId="0" applyNumberFormat="1" applyFont="1" applyBorder="1" applyAlignment="1">
      <alignment horizontal="center" vertical="center" wrapText="1"/>
    </xf>
    <xf numFmtId="1" fontId="5" fillId="0" borderId="309" xfId="0" quotePrefix="1" applyNumberFormat="1" applyFont="1" applyBorder="1" applyAlignment="1">
      <alignment horizontal="center" vertical="center" wrapText="1"/>
    </xf>
    <xf numFmtId="1" fontId="5" fillId="0" borderId="302" xfId="0" applyNumberFormat="1" applyFont="1" applyBorder="1" applyAlignment="1">
      <alignment horizontal="center" vertical="center"/>
    </xf>
    <xf numFmtId="1" fontId="5" fillId="0" borderId="301" xfId="0" applyNumberFormat="1" applyFont="1" applyBorder="1" applyAlignment="1">
      <alignment horizontal="center" vertical="center"/>
    </xf>
    <xf numFmtId="1" fontId="5" fillId="0" borderId="314" xfId="0" applyNumberFormat="1" applyFont="1" applyBorder="1" applyAlignment="1">
      <alignment horizontal="center" vertical="center"/>
    </xf>
    <xf numFmtId="1" fontId="5" fillId="0" borderId="299" xfId="0" applyNumberFormat="1" applyFont="1" applyBorder="1" applyAlignment="1">
      <alignment horizontal="center" vertical="center"/>
    </xf>
    <xf numFmtId="1" fontId="5" fillId="3" borderId="309" xfId="0" applyNumberFormat="1" applyFont="1" applyFill="1" applyBorder="1" applyAlignment="1">
      <alignment horizontal="center" vertical="center" wrapText="1"/>
    </xf>
    <xf numFmtId="1" fontId="5" fillId="3" borderId="301" xfId="0" applyNumberFormat="1" applyFont="1" applyFill="1" applyBorder="1" applyAlignment="1">
      <alignment horizontal="center" vertical="center" wrapText="1"/>
    </xf>
    <xf numFmtId="1" fontId="5" fillId="0" borderId="309" xfId="0" applyNumberFormat="1" applyFont="1" applyBorder="1" applyAlignment="1">
      <alignment horizontal="center" vertical="center" wrapText="1"/>
    </xf>
    <xf numFmtId="1" fontId="5" fillId="3" borderId="315" xfId="0" applyNumberFormat="1" applyFont="1" applyFill="1" applyBorder="1" applyAlignment="1">
      <alignment horizontal="center" vertical="center" wrapText="1"/>
    </xf>
    <xf numFmtId="1" fontId="5" fillId="0" borderId="316" xfId="0" applyNumberFormat="1" applyFont="1" applyBorder="1" applyAlignment="1">
      <alignment horizontal="center" vertical="center" wrapText="1"/>
    </xf>
    <xf numFmtId="1" fontId="5" fillId="0" borderId="317" xfId="0" applyNumberFormat="1" applyFont="1" applyBorder="1" applyAlignment="1">
      <alignment horizontal="center" vertical="center" wrapText="1"/>
    </xf>
    <xf numFmtId="1" fontId="5" fillId="3" borderId="294" xfId="0" applyNumberFormat="1" applyFont="1" applyFill="1" applyBorder="1" applyAlignment="1">
      <alignment horizontal="left" wrapText="1"/>
    </xf>
    <xf numFmtId="1" fontId="5" fillId="3" borderId="318" xfId="0" applyNumberFormat="1" applyFont="1" applyFill="1" applyBorder="1" applyAlignment="1">
      <alignment horizontal="right" wrapText="1"/>
    </xf>
    <xf numFmtId="1" fontId="5" fillId="5" borderId="319" xfId="0" applyNumberFormat="1" applyFont="1" applyFill="1" applyBorder="1" applyProtection="1">
      <protection locked="0"/>
    </xf>
    <xf numFmtId="1" fontId="5" fillId="5" borderId="320" xfId="0" applyNumberFormat="1" applyFont="1" applyFill="1" applyBorder="1" applyProtection="1">
      <protection locked="0"/>
    </xf>
    <xf numFmtId="1" fontId="5" fillId="0" borderId="309" xfId="0" applyNumberFormat="1" applyFont="1" applyBorder="1" applyAlignment="1">
      <alignment horizontal="center"/>
    </xf>
    <xf numFmtId="1" fontId="5" fillId="3" borderId="306" xfId="0" applyNumberFormat="1" applyFont="1" applyFill="1" applyBorder="1" applyAlignment="1">
      <alignment horizontal="right" wrapText="1"/>
    </xf>
    <xf numFmtId="1" fontId="5" fillId="3" borderId="301" xfId="0" applyNumberFormat="1" applyFont="1" applyFill="1" applyBorder="1" applyAlignment="1">
      <alignment horizontal="right" wrapText="1"/>
    </xf>
    <xf numFmtId="1" fontId="5" fillId="0" borderId="306" xfId="0" applyNumberFormat="1" applyFont="1" applyBorder="1"/>
    <xf numFmtId="1" fontId="5" fillId="0" borderId="309" xfId="0" applyNumberFormat="1" applyFont="1" applyBorder="1"/>
    <xf numFmtId="1" fontId="5" fillId="0" borderId="301" xfId="0" applyNumberFormat="1" applyFont="1" applyBorder="1"/>
    <xf numFmtId="1" fontId="5" fillId="0" borderId="303" xfId="0" applyNumberFormat="1" applyFont="1" applyBorder="1"/>
    <xf numFmtId="1" fontId="5" fillId="0" borderId="321" xfId="0" applyNumberFormat="1" applyFont="1" applyBorder="1"/>
    <xf numFmtId="1" fontId="5" fillId="0" borderId="292" xfId="0" applyNumberFormat="1" applyFont="1" applyBorder="1"/>
    <xf numFmtId="1" fontId="5" fillId="0" borderId="290" xfId="0" applyNumberFormat="1" applyFont="1" applyBorder="1"/>
    <xf numFmtId="1" fontId="5" fillId="0" borderId="293" xfId="0" applyNumberFormat="1" applyFont="1" applyBorder="1"/>
    <xf numFmtId="1" fontId="5" fillId="0" borderId="322" xfId="0" applyNumberFormat="1" applyFont="1" applyBorder="1" applyAlignment="1">
      <alignment horizontal="right"/>
    </xf>
    <xf numFmtId="1" fontId="5" fillId="4" borderId="300" xfId="0" applyNumberFormat="1" applyFont="1" applyFill="1" applyBorder="1" applyAlignment="1">
      <alignment horizontal="center" vertical="center"/>
    </xf>
    <xf numFmtId="1" fontId="5" fillId="4" borderId="313" xfId="0" applyNumberFormat="1" applyFont="1" applyFill="1" applyBorder="1" applyAlignment="1">
      <alignment horizontal="center" vertical="center"/>
    </xf>
    <xf numFmtId="1" fontId="5" fillId="4" borderId="302" xfId="0" applyNumberFormat="1" applyFont="1" applyFill="1" applyBorder="1" applyAlignment="1">
      <alignment horizontal="center" vertical="center" wrapText="1"/>
    </xf>
    <xf numFmtId="1" fontId="5" fillId="4" borderId="309" xfId="0" applyNumberFormat="1" applyFont="1" applyFill="1" applyBorder="1" applyAlignment="1">
      <alignment horizontal="center" vertical="center" wrapText="1"/>
    </xf>
    <xf numFmtId="0" fontId="5" fillId="4" borderId="314" xfId="0" applyFont="1" applyFill="1" applyBorder="1" applyAlignment="1">
      <alignment horizontal="center" wrapText="1"/>
    </xf>
    <xf numFmtId="0" fontId="5" fillId="4" borderId="323" xfId="0" applyFont="1" applyFill="1" applyBorder="1" applyAlignment="1">
      <alignment horizontal="center" wrapText="1"/>
    </xf>
    <xf numFmtId="0" fontId="5" fillId="4" borderId="316" xfId="0" applyFont="1" applyFill="1" applyBorder="1" applyAlignment="1">
      <alignment horizontal="center" wrapText="1"/>
    </xf>
    <xf numFmtId="1" fontId="5" fillId="4" borderId="301" xfId="0" applyNumberFormat="1" applyFont="1" applyFill="1" applyBorder="1" applyAlignment="1">
      <alignment horizontal="center" vertical="center"/>
    </xf>
    <xf numFmtId="1" fontId="5" fillId="4" borderId="309" xfId="0" applyNumberFormat="1" applyFont="1" applyFill="1" applyBorder="1" applyAlignment="1">
      <alignment horizontal="center" vertical="center"/>
    </xf>
    <xf numFmtId="1" fontId="5" fillId="4" borderId="324" xfId="0" applyNumberFormat="1" applyFont="1" applyFill="1" applyBorder="1" applyAlignment="1">
      <alignment horizontal="center" vertical="center"/>
    </xf>
    <xf numFmtId="1" fontId="5" fillId="4" borderId="292" xfId="0" applyNumberFormat="1" applyFont="1" applyFill="1" applyBorder="1" applyAlignment="1">
      <alignment horizontal="center" vertical="center" wrapText="1"/>
    </xf>
    <xf numFmtId="1" fontId="5" fillId="4" borderId="290" xfId="0" applyNumberFormat="1" applyFont="1" applyFill="1" applyBorder="1" applyAlignment="1">
      <alignment horizontal="center" vertical="center" wrapText="1"/>
    </xf>
    <xf numFmtId="1" fontId="5" fillId="4" borderId="293" xfId="0" applyNumberFormat="1" applyFont="1" applyFill="1" applyBorder="1" applyAlignment="1">
      <alignment horizontal="center" vertical="center" wrapText="1"/>
    </xf>
    <xf numFmtId="1" fontId="5" fillId="4" borderId="306" xfId="0" applyNumberFormat="1" applyFont="1" applyFill="1" applyBorder="1" applyAlignment="1">
      <alignment horizontal="center" vertical="center" wrapText="1"/>
    </xf>
    <xf numFmtId="1" fontId="5" fillId="5" borderId="322" xfId="0" applyNumberFormat="1" applyFont="1" applyFill="1" applyBorder="1" applyProtection="1">
      <protection locked="0"/>
    </xf>
    <xf numFmtId="1" fontId="5" fillId="4" borderId="309" xfId="0" applyNumberFormat="1" applyFont="1" applyFill="1" applyBorder="1"/>
    <xf numFmtId="1" fontId="5" fillId="4" borderId="324" xfId="0" applyNumberFormat="1" applyFont="1" applyFill="1" applyBorder="1"/>
    <xf numFmtId="1" fontId="5" fillId="0" borderId="322" xfId="0" applyNumberFormat="1" applyFont="1" applyBorder="1"/>
    <xf numFmtId="1" fontId="5" fillId="4" borderId="303" xfId="0" applyNumberFormat="1" applyFont="1" applyFill="1" applyBorder="1" applyAlignment="1">
      <alignment horizontal="center" vertical="center" wrapText="1"/>
    </xf>
    <xf numFmtId="1" fontId="5" fillId="4" borderId="302" xfId="0" applyNumberFormat="1" applyFont="1" applyFill="1" applyBorder="1" applyAlignment="1">
      <alignment horizontal="center" vertical="center" wrapText="1"/>
    </xf>
    <xf numFmtId="1" fontId="5" fillId="4" borderId="309" xfId="0" applyNumberFormat="1" applyFont="1" applyFill="1" applyBorder="1" applyAlignment="1">
      <alignment horizontal="center" vertical="center" wrapText="1"/>
    </xf>
    <xf numFmtId="1" fontId="5" fillId="5" borderId="294" xfId="0" applyNumberFormat="1" applyFont="1" applyFill="1" applyBorder="1" applyProtection="1">
      <protection locked="0"/>
    </xf>
    <xf numFmtId="1" fontId="5" fillId="3" borderId="301" xfId="0" applyNumberFormat="1" applyFont="1" applyFill="1" applyBorder="1" applyAlignment="1">
      <alignment horizontal="center" wrapText="1"/>
    </xf>
    <xf numFmtId="1" fontId="5" fillId="0" borderId="309" xfId="0" applyNumberFormat="1" applyFont="1" applyBorder="1" applyAlignment="1">
      <alignment horizontal="center" vertical="center"/>
    </xf>
    <xf numFmtId="1" fontId="5" fillId="0" borderId="301" xfId="0" applyNumberFormat="1" applyFont="1" applyBorder="1" applyAlignment="1">
      <alignment horizontal="center" vertical="center" wrapText="1"/>
    </xf>
    <xf numFmtId="0" fontId="5" fillId="0" borderId="300" xfId="0" applyFont="1" applyBorder="1" applyAlignment="1">
      <alignment horizontal="center" vertical="center" wrapText="1"/>
    </xf>
    <xf numFmtId="1" fontId="5" fillId="0" borderId="303" xfId="0" applyNumberFormat="1" applyFont="1" applyBorder="1" applyAlignment="1">
      <alignment horizontal="center" vertical="center"/>
    </xf>
    <xf numFmtId="1" fontId="5" fillId="4" borderId="306" xfId="0" applyNumberFormat="1" applyFont="1" applyFill="1" applyBorder="1" applyAlignment="1">
      <alignment horizontal="center" vertical="center"/>
    </xf>
    <xf numFmtId="1" fontId="5" fillId="4" borderId="302" xfId="0" applyNumberFormat="1" applyFont="1" applyFill="1" applyBorder="1" applyAlignment="1">
      <alignment horizontal="center" vertical="center"/>
    </xf>
    <xf numFmtId="0" fontId="5" fillId="0" borderId="294" xfId="0" applyFont="1" applyBorder="1" applyAlignment="1">
      <alignment vertical="center" wrapText="1"/>
    </xf>
    <xf numFmtId="1" fontId="5" fillId="0" borderId="294" xfId="0" applyNumberFormat="1" applyFont="1" applyBorder="1" applyAlignment="1">
      <alignment horizontal="right" vertical="center" wrapText="1"/>
    </xf>
    <xf numFmtId="1" fontId="5" fillId="0" borderId="294" xfId="0" applyNumberFormat="1" applyFont="1" applyBorder="1" applyAlignment="1">
      <alignment horizontal="left" vertical="center"/>
    </xf>
    <xf numFmtId="1" fontId="5" fillId="0" borderId="304" xfId="0" applyNumberFormat="1" applyFont="1" applyBorder="1" applyAlignment="1">
      <alignment horizontal="center" vertical="center"/>
    </xf>
    <xf numFmtId="1" fontId="5" fillId="0" borderId="305" xfId="0" applyNumberFormat="1" applyFont="1" applyBorder="1" applyAlignment="1">
      <alignment horizontal="center" vertical="center"/>
    </xf>
    <xf numFmtId="1" fontId="5" fillId="0" borderId="314" xfId="0" applyNumberFormat="1" applyFont="1" applyBorder="1" applyAlignment="1">
      <alignment horizontal="center" vertical="center" wrapText="1"/>
    </xf>
    <xf numFmtId="1" fontId="5" fillId="0" borderId="323" xfId="0" applyNumberFormat="1" applyFont="1" applyBorder="1" applyAlignment="1">
      <alignment horizontal="center" vertical="center" wrapText="1"/>
    </xf>
    <xf numFmtId="1" fontId="5" fillId="0" borderId="325" xfId="0" applyNumberFormat="1" applyFont="1" applyBorder="1" applyAlignment="1">
      <alignment horizontal="center" vertical="center" wrapText="1"/>
    </xf>
    <xf numFmtId="1" fontId="2" fillId="0" borderId="309" xfId="0" applyNumberFormat="1" applyFont="1" applyBorder="1"/>
    <xf numFmtId="1" fontId="5" fillId="0" borderId="325" xfId="0" applyNumberFormat="1" applyFont="1" applyBorder="1"/>
    <xf numFmtId="1" fontId="5" fillId="0" borderId="302" xfId="0" applyNumberFormat="1" applyFont="1" applyBorder="1"/>
    <xf numFmtId="1" fontId="5" fillId="5" borderId="291" xfId="0" applyNumberFormat="1" applyFont="1" applyFill="1" applyBorder="1" applyProtection="1">
      <protection locked="0"/>
    </xf>
    <xf numFmtId="1" fontId="5" fillId="5" borderId="290" xfId="0" applyNumberFormat="1" applyFont="1" applyFill="1" applyBorder="1" applyProtection="1">
      <protection locked="0"/>
    </xf>
    <xf numFmtId="1" fontId="5" fillId="9" borderId="322" xfId="0" applyNumberFormat="1" applyFont="1" applyFill="1" applyBorder="1"/>
    <xf numFmtId="1" fontId="5" fillId="0" borderId="291" xfId="0" applyNumberFormat="1" applyFont="1" applyBorder="1"/>
    <xf numFmtId="1" fontId="5" fillId="0" borderId="294" xfId="0" applyNumberFormat="1" applyFont="1" applyBorder="1" applyAlignment="1">
      <alignment vertical="center" wrapText="1"/>
    </xf>
    <xf numFmtId="1" fontId="5" fillId="5" borderId="314" xfId="0" applyNumberFormat="1" applyFont="1" applyFill="1" applyBorder="1" applyProtection="1">
      <protection locked="0"/>
    </xf>
    <xf numFmtId="1" fontId="5" fillId="5" borderId="300" xfId="0" applyNumberFormat="1" applyFont="1" applyFill="1" applyBorder="1" applyProtection="1">
      <protection locked="0"/>
    </xf>
    <xf numFmtId="1" fontId="5" fillId="0" borderId="303" xfId="0" applyNumberFormat="1" applyFont="1" applyBorder="1" applyAlignment="1">
      <alignment horizontal="center" vertical="center" wrapText="1"/>
    </xf>
    <xf numFmtId="1" fontId="5" fillId="0" borderId="301" xfId="0" applyNumberFormat="1" applyFont="1" applyBorder="1" applyAlignment="1">
      <alignment horizontal="left" vertical="center"/>
    </xf>
    <xf numFmtId="1" fontId="5" fillId="0" borderId="302" xfId="0" applyNumberFormat="1" applyFont="1" applyBorder="1" applyAlignment="1">
      <alignment horizontal="left" vertical="center"/>
    </xf>
    <xf numFmtId="1" fontId="5" fillId="0" borderId="309" xfId="0" applyNumberFormat="1" applyFont="1" applyBorder="1" applyAlignment="1">
      <alignment horizontal="right" vertical="center"/>
    </xf>
    <xf numFmtId="1" fontId="5" fillId="0" borderId="315" xfId="0" applyNumberFormat="1" applyFont="1" applyBorder="1" applyAlignment="1">
      <alignment horizontal="right" vertical="center"/>
    </xf>
    <xf numFmtId="1" fontId="5" fillId="5" borderId="306" xfId="0" applyNumberFormat="1" applyFont="1" applyFill="1" applyBorder="1" applyAlignment="1" applyProtection="1">
      <alignment horizontal="right"/>
      <protection locked="0"/>
    </xf>
    <xf numFmtId="1" fontId="5" fillId="5" borderId="293" xfId="0" applyNumberFormat="1" applyFont="1" applyFill="1" applyBorder="1" applyAlignment="1" applyProtection="1">
      <alignment horizontal="right"/>
      <protection locked="0"/>
    </xf>
    <xf numFmtId="1" fontId="5" fillId="5" borderId="302" xfId="0" applyNumberFormat="1" applyFont="1" applyFill="1" applyBorder="1" applyAlignment="1" applyProtection="1">
      <alignment horizontal="right"/>
      <protection locked="0"/>
    </xf>
    <xf numFmtId="1" fontId="5" fillId="5" borderId="325" xfId="0" applyNumberFormat="1" applyFont="1" applyFill="1" applyBorder="1" applyAlignment="1" applyProtection="1">
      <alignment horizontal="right"/>
      <protection locked="0"/>
    </xf>
    <xf numFmtId="1" fontId="5" fillId="5" borderId="303" xfId="0" applyNumberFormat="1" applyFont="1" applyFill="1" applyBorder="1" applyAlignment="1" applyProtection="1">
      <alignment horizontal="right"/>
      <protection locked="0"/>
    </xf>
    <xf numFmtId="1" fontId="5" fillId="5" borderId="292" xfId="0" applyNumberFormat="1" applyFont="1" applyFill="1" applyBorder="1" applyAlignment="1" applyProtection="1">
      <alignment horizontal="right"/>
      <protection locked="0"/>
    </xf>
    <xf numFmtId="1" fontId="5" fillId="5" borderId="290" xfId="0" applyNumberFormat="1" applyFont="1" applyFill="1" applyBorder="1" applyAlignment="1" applyProtection="1">
      <alignment horizontal="right"/>
      <protection locked="0"/>
    </xf>
    <xf numFmtId="1" fontId="5" fillId="0" borderId="300" xfId="0" applyNumberFormat="1" applyFont="1" applyBorder="1" applyAlignment="1">
      <alignment horizontal="left" vertical="center"/>
    </xf>
    <xf numFmtId="1" fontId="5" fillId="0" borderId="295" xfId="0" applyNumberFormat="1" applyFont="1" applyBorder="1" applyAlignment="1">
      <alignment horizontal="right" vertical="center"/>
    </xf>
    <xf numFmtId="1" fontId="5" fillId="0" borderId="307" xfId="0" applyNumberFormat="1" applyFont="1" applyBorder="1" applyAlignment="1">
      <alignment horizontal="right" vertical="center"/>
    </xf>
    <xf numFmtId="1" fontId="5" fillId="0" borderId="318" xfId="0" applyNumberFormat="1" applyFont="1" applyBorder="1" applyAlignment="1">
      <alignment vertical="center"/>
    </xf>
    <xf numFmtId="1" fontId="5" fillId="0" borderId="291" xfId="0" applyNumberFormat="1" applyFont="1" applyBorder="1" applyAlignment="1">
      <alignment horizontal="center" vertical="center" wrapText="1"/>
    </xf>
    <xf numFmtId="1" fontId="5" fillId="3" borderId="309" xfId="0" applyNumberFormat="1" applyFont="1" applyFill="1" applyBorder="1" applyAlignment="1">
      <alignment horizontal="right" wrapText="1"/>
    </xf>
    <xf numFmtId="1" fontId="5" fillId="4" borderId="309" xfId="0" applyNumberFormat="1" applyFont="1" applyFill="1" applyBorder="1" applyAlignment="1">
      <alignment horizontal="center" vertical="center"/>
    </xf>
    <xf numFmtId="1" fontId="5" fillId="4" borderId="324" xfId="0" applyNumberFormat="1" applyFont="1" applyFill="1" applyBorder="1" applyAlignment="1">
      <alignment horizontal="center" vertical="center"/>
    </xf>
    <xf numFmtId="1" fontId="5" fillId="4" borderId="303" xfId="0" applyNumberFormat="1" applyFont="1" applyFill="1" applyBorder="1" applyAlignment="1">
      <alignment horizontal="center" vertical="center"/>
    </xf>
    <xf numFmtId="1" fontId="5" fillId="3" borderId="309" xfId="0" applyNumberFormat="1" applyFont="1" applyFill="1" applyBorder="1"/>
    <xf numFmtId="1" fontId="5" fillId="4" borderId="326" xfId="0" applyNumberFormat="1" applyFont="1" applyFill="1" applyBorder="1"/>
    <xf numFmtId="1" fontId="5" fillId="4" borderId="292" xfId="0" applyNumberFormat="1" applyFont="1" applyFill="1" applyBorder="1"/>
    <xf numFmtId="1" fontId="5" fillId="4" borderId="290" xfId="0" applyNumberFormat="1" applyFont="1" applyFill="1" applyBorder="1"/>
    <xf numFmtId="1" fontId="5" fillId="4" borderId="293" xfId="0" applyNumberFormat="1" applyFont="1" applyFill="1" applyBorder="1"/>
    <xf numFmtId="1" fontId="5" fillId="3" borderId="292" xfId="0" applyNumberFormat="1" applyFont="1" applyFill="1" applyBorder="1"/>
    <xf numFmtId="1" fontId="5" fillId="3" borderId="306" xfId="0" applyNumberFormat="1" applyFont="1" applyFill="1" applyBorder="1"/>
    <xf numFmtId="1" fontId="5" fillId="3" borderId="324" xfId="0" applyNumberFormat="1" applyFont="1" applyFill="1" applyBorder="1"/>
    <xf numFmtId="1" fontId="5" fillId="3" borderId="325" xfId="0" applyNumberFormat="1" applyFont="1" applyFill="1" applyBorder="1"/>
    <xf numFmtId="1" fontId="5" fillId="3" borderId="325" xfId="0" applyNumberFormat="1" applyFont="1" applyFill="1" applyBorder="1" applyAlignment="1">
      <alignment horizontal="center" vertical="center" wrapText="1"/>
    </xf>
    <xf numFmtId="1" fontId="5" fillId="3" borderId="290" xfId="0" applyNumberFormat="1" applyFont="1" applyFill="1" applyBorder="1" applyAlignment="1">
      <alignment horizontal="center" vertical="center" wrapText="1"/>
    </xf>
    <xf numFmtId="1" fontId="5" fillId="3" borderId="293" xfId="0" applyNumberFormat="1" applyFont="1" applyFill="1" applyBorder="1" applyAlignment="1">
      <alignment horizontal="center" vertical="center" wrapText="1"/>
    </xf>
    <xf numFmtId="1" fontId="5" fillId="3" borderId="290" xfId="0" applyNumberFormat="1" applyFont="1" applyFill="1" applyBorder="1"/>
    <xf numFmtId="1" fontId="5" fillId="3" borderId="293" xfId="0" applyNumberFormat="1" applyFont="1" applyFill="1" applyBorder="1"/>
    <xf numFmtId="1" fontId="5" fillId="3" borderId="309" xfId="0" applyNumberFormat="1" applyFont="1" applyFill="1" applyBorder="1" applyAlignment="1">
      <alignment horizontal="center" vertical="center"/>
    </xf>
    <xf numFmtId="1" fontId="5" fillId="3" borderId="309" xfId="0" applyNumberFormat="1" applyFont="1" applyFill="1" applyBorder="1" applyAlignment="1">
      <alignment horizontal="center" wrapText="1"/>
    </xf>
    <xf numFmtId="1" fontId="5" fillId="3" borderId="300" xfId="0" applyNumberFormat="1" applyFont="1" applyFill="1" applyBorder="1" applyAlignment="1">
      <alignment horizontal="center" vertical="center"/>
    </xf>
    <xf numFmtId="1" fontId="5" fillId="3" borderId="318" xfId="0" applyNumberFormat="1" applyFont="1" applyFill="1" applyBorder="1" applyAlignment="1">
      <alignment vertical="center"/>
    </xf>
    <xf numFmtId="1" fontId="5" fillId="3" borderId="294" xfId="0" applyNumberFormat="1" applyFont="1" applyFill="1" applyBorder="1"/>
    <xf numFmtId="1" fontId="7" fillId="0" borderId="327" xfId="0" applyNumberFormat="1" applyFont="1" applyBorder="1" applyProtection="1">
      <protection locked="0"/>
    </xf>
    <xf numFmtId="1" fontId="7" fillId="0" borderId="328" xfId="0" applyNumberFormat="1" applyFont="1" applyBorder="1" applyAlignment="1">
      <alignment vertical="center"/>
    </xf>
    <xf numFmtId="1" fontId="7" fillId="0" borderId="327" xfId="0" applyNumberFormat="1" applyFont="1" applyBorder="1"/>
    <xf numFmtId="1" fontId="7" fillId="0" borderId="329" xfId="0" applyNumberFormat="1" applyFont="1" applyBorder="1"/>
    <xf numFmtId="1" fontId="5" fillId="0" borderId="306" xfId="0" applyNumberFormat="1" applyFont="1" applyBorder="1" applyAlignment="1">
      <alignment horizontal="center" vertical="center" wrapText="1"/>
    </xf>
    <xf numFmtId="1" fontId="5" fillId="3" borderId="322" xfId="0" applyNumberFormat="1" applyFont="1" applyFill="1" applyBorder="1" applyAlignment="1">
      <alignment horizontal="center" vertical="center" wrapText="1"/>
    </xf>
    <xf numFmtId="1" fontId="5" fillId="0" borderId="330" xfId="0" applyNumberFormat="1" applyFont="1" applyBorder="1" applyAlignment="1">
      <alignment horizontal="center" vertical="center" wrapText="1"/>
    </xf>
    <xf numFmtId="1" fontId="5" fillId="0" borderId="331" xfId="0" applyNumberFormat="1" applyFont="1" applyBorder="1" applyAlignment="1">
      <alignment horizontal="center" vertical="center" wrapText="1"/>
    </xf>
    <xf numFmtId="1" fontId="5" fillId="0" borderId="332" xfId="0" applyNumberFormat="1" applyFont="1" applyBorder="1" applyAlignment="1">
      <alignment horizontal="center" vertical="center" wrapText="1"/>
    </xf>
    <xf numFmtId="1" fontId="5" fillId="0" borderId="330" xfId="0" applyNumberFormat="1" applyFont="1" applyBorder="1" applyAlignment="1">
      <alignment horizontal="center" vertical="center" wrapText="1"/>
    </xf>
    <xf numFmtId="1" fontId="5" fillId="0" borderId="333" xfId="0" applyNumberFormat="1" applyFont="1" applyBorder="1" applyAlignment="1">
      <alignment horizontal="center" vertical="center" wrapText="1"/>
    </xf>
    <xf numFmtId="1" fontId="5" fillId="0" borderId="334" xfId="0" applyNumberFormat="1" applyFont="1" applyBorder="1" applyAlignment="1">
      <alignment horizontal="left" vertical="center" wrapText="1"/>
    </xf>
    <xf numFmtId="1" fontId="5" fillId="0" borderId="334" xfId="0" applyNumberFormat="1" applyFont="1" applyBorder="1"/>
    <xf numFmtId="1" fontId="5" fillId="5" borderId="335" xfId="0" applyNumberFormat="1" applyFont="1" applyFill="1" applyBorder="1" applyProtection="1">
      <protection locked="0"/>
    </xf>
    <xf numFmtId="1" fontId="5" fillId="5" borderId="336" xfId="0" applyNumberFormat="1" applyFont="1" applyFill="1" applyBorder="1" applyProtection="1">
      <protection locked="0"/>
    </xf>
    <xf numFmtId="1" fontId="5" fillId="5" borderId="337" xfId="0" applyNumberFormat="1" applyFont="1" applyFill="1" applyBorder="1" applyProtection="1">
      <protection locked="0"/>
    </xf>
    <xf numFmtId="1" fontId="5" fillId="5" borderId="338" xfId="0" applyNumberFormat="1" applyFont="1" applyFill="1" applyBorder="1" applyProtection="1">
      <protection locked="0"/>
    </xf>
    <xf numFmtId="1" fontId="5" fillId="5" borderId="339" xfId="0" applyNumberFormat="1" applyFont="1" applyFill="1" applyBorder="1" applyProtection="1">
      <protection locked="0"/>
    </xf>
    <xf numFmtId="1" fontId="5" fillId="0" borderId="340" xfId="0" applyNumberFormat="1" applyFont="1" applyBorder="1" applyAlignment="1">
      <alignment horizontal="center" vertical="center"/>
    </xf>
    <xf numFmtId="1" fontId="5" fillId="0" borderId="340" xfId="0" applyNumberFormat="1" applyFont="1" applyBorder="1" applyAlignment="1">
      <alignment horizontal="center" vertical="center" wrapText="1"/>
    </xf>
    <xf numFmtId="1" fontId="5" fillId="0" borderId="341" xfId="0" applyNumberFormat="1" applyFont="1" applyBorder="1" applyAlignment="1">
      <alignment horizontal="center" vertical="center" wrapText="1"/>
    </xf>
    <xf numFmtId="1" fontId="5" fillId="0" borderId="342" xfId="0" applyNumberFormat="1" applyFont="1" applyBorder="1" applyAlignment="1">
      <alignment horizontal="center" vertical="center" wrapText="1"/>
    </xf>
    <xf numFmtId="1" fontId="5" fillId="0" borderId="343" xfId="0" applyNumberFormat="1" applyFont="1" applyBorder="1" applyAlignment="1">
      <alignment horizontal="center" vertical="center" wrapText="1"/>
    </xf>
    <xf numFmtId="1" fontId="5" fillId="0" borderId="344" xfId="0" applyNumberFormat="1" applyFont="1" applyBorder="1" applyAlignment="1">
      <alignment horizontal="center" vertical="center" wrapText="1"/>
    </xf>
    <xf numFmtId="1" fontId="5" fillId="4" borderId="345" xfId="0" applyNumberFormat="1" applyFont="1" applyFill="1" applyBorder="1" applyAlignment="1">
      <alignment horizontal="center" vertical="center"/>
    </xf>
    <xf numFmtId="1" fontId="5" fillId="4" borderId="342" xfId="0" applyNumberFormat="1" applyFont="1" applyFill="1" applyBorder="1" applyAlignment="1">
      <alignment horizontal="center" vertical="center"/>
    </xf>
    <xf numFmtId="1" fontId="5" fillId="0" borderId="346" xfId="0" applyNumberFormat="1" applyFont="1" applyBorder="1" applyAlignment="1">
      <alignment horizontal="center" vertical="center" wrapText="1"/>
    </xf>
    <xf numFmtId="1" fontId="5" fillId="0" borderId="342" xfId="0" applyNumberFormat="1" applyFont="1" applyBorder="1" applyAlignment="1">
      <alignment horizontal="center" vertical="center" wrapText="1"/>
    </xf>
    <xf numFmtId="1" fontId="5" fillId="0" borderId="344" xfId="0" applyNumberFormat="1" applyFont="1" applyBorder="1" applyAlignment="1">
      <alignment horizontal="center" vertical="center" wrapText="1"/>
    </xf>
    <xf numFmtId="1" fontId="5" fillId="0" borderId="340" xfId="0" applyNumberFormat="1" applyFont="1" applyBorder="1" applyAlignment="1">
      <alignment horizontal="left" vertical="center" wrapText="1"/>
    </xf>
    <xf numFmtId="1" fontId="5" fillId="5" borderId="347" xfId="0" applyNumberFormat="1" applyFont="1" applyFill="1" applyBorder="1" applyProtection="1">
      <protection locked="0"/>
    </xf>
    <xf numFmtId="1" fontId="5" fillId="5" borderId="348" xfId="0" applyNumberFormat="1" applyFont="1" applyFill="1" applyBorder="1" applyProtection="1">
      <protection locked="0"/>
    </xf>
    <xf numFmtId="1" fontId="5" fillId="0" borderId="349" xfId="0" applyNumberFormat="1" applyFont="1" applyBorder="1" applyAlignment="1">
      <alignment horizontal="left" vertical="center" wrapText="1"/>
    </xf>
    <xf numFmtId="1" fontId="5" fillId="0" borderId="349" xfId="0" applyNumberFormat="1" applyFont="1" applyBorder="1" applyAlignment="1">
      <alignment horizontal="left" vertical="center"/>
    </xf>
    <xf numFmtId="1" fontId="5" fillId="0" borderId="349" xfId="0" applyNumberFormat="1" applyFont="1" applyBorder="1" applyAlignment="1">
      <alignment horizontal="left" vertical="center" wrapText="1"/>
    </xf>
    <xf numFmtId="1" fontId="5" fillId="5" borderId="346" xfId="0" applyNumberFormat="1" applyFont="1" applyFill="1" applyBorder="1" applyProtection="1">
      <protection locked="0"/>
    </xf>
    <xf numFmtId="1" fontId="5" fillId="5" borderId="342" xfId="0" applyNumberFormat="1" applyFont="1" applyFill="1" applyBorder="1" applyProtection="1">
      <protection locked="0"/>
    </xf>
    <xf numFmtId="1" fontId="5" fillId="5" borderId="344" xfId="0" applyNumberFormat="1" applyFont="1" applyFill="1" applyBorder="1" applyProtection="1">
      <protection locked="0"/>
    </xf>
    <xf numFmtId="1" fontId="5" fillId="5" borderId="332" xfId="0" applyNumberFormat="1" applyFont="1" applyFill="1" applyBorder="1" applyProtection="1">
      <protection locked="0"/>
    </xf>
    <xf numFmtId="1" fontId="5" fillId="5" borderId="333" xfId="0" applyNumberFormat="1" applyFont="1" applyFill="1" applyBorder="1" applyProtection="1">
      <protection locked="0"/>
    </xf>
    <xf numFmtId="1" fontId="7" fillId="0" borderId="350" xfId="0" applyNumberFormat="1" applyFont="1" applyBorder="1"/>
    <xf numFmtId="1" fontId="7" fillId="0" borderId="351" xfId="0" applyNumberFormat="1" applyFont="1" applyBorder="1"/>
    <xf numFmtId="1" fontId="7" fillId="0" borderId="352" xfId="0" applyNumberFormat="1" applyFont="1" applyBorder="1"/>
    <xf numFmtId="1" fontId="5" fillId="3" borderId="340" xfId="0" applyNumberFormat="1" applyFont="1" applyFill="1" applyBorder="1" applyAlignment="1">
      <alignment horizontal="center" vertical="center" wrapText="1"/>
    </xf>
    <xf numFmtId="1" fontId="5" fillId="0" borderId="353" xfId="0" applyNumberFormat="1" applyFont="1" applyBorder="1" applyAlignment="1">
      <alignment horizontal="center" vertical="center" wrapText="1"/>
    </xf>
    <xf numFmtId="1" fontId="5" fillId="0" borderId="353" xfId="0" applyNumberFormat="1" applyFont="1" applyBorder="1" applyAlignment="1">
      <alignment horizontal="center" vertical="center"/>
    </xf>
    <xf numFmtId="1" fontId="5" fillId="3" borderId="345" xfId="0" applyNumberFormat="1" applyFont="1" applyFill="1" applyBorder="1" applyAlignment="1">
      <alignment horizontal="center" vertical="center" wrapText="1"/>
    </xf>
    <xf numFmtId="1" fontId="5" fillId="3" borderId="343" xfId="0" applyNumberFormat="1" applyFont="1" applyFill="1" applyBorder="1" applyAlignment="1">
      <alignment horizontal="center" vertical="center" wrapText="1"/>
    </xf>
    <xf numFmtId="1" fontId="5" fillId="3" borderId="342" xfId="0" applyNumberFormat="1" applyFont="1" applyFill="1" applyBorder="1" applyAlignment="1">
      <alignment horizontal="center" vertical="center" wrapText="1"/>
    </xf>
    <xf numFmtId="1" fontId="5" fillId="0" borderId="349" xfId="0" applyNumberFormat="1" applyFont="1" applyBorder="1" applyAlignment="1">
      <alignment horizontal="center" vertical="center" wrapText="1"/>
    </xf>
    <xf numFmtId="1" fontId="5" fillId="0" borderId="349" xfId="0" quotePrefix="1" applyNumberFormat="1" applyFont="1" applyBorder="1" applyAlignment="1">
      <alignment horizontal="center" vertical="center" wrapText="1"/>
    </xf>
    <xf numFmtId="1" fontId="5" fillId="0" borderId="342" xfId="0" applyNumberFormat="1" applyFont="1" applyBorder="1" applyAlignment="1">
      <alignment horizontal="center" vertical="center"/>
    </xf>
    <xf numFmtId="1" fontId="5" fillId="0" borderId="341" xfId="0" applyNumberFormat="1" applyFont="1" applyBorder="1" applyAlignment="1">
      <alignment horizontal="center" vertical="center"/>
    </xf>
    <xf numFmtId="1" fontId="5" fillId="0" borderId="354" xfId="0" applyNumberFormat="1" applyFont="1" applyBorder="1" applyAlignment="1">
      <alignment horizontal="center" vertical="center"/>
    </xf>
    <xf numFmtId="1" fontId="5" fillId="0" borderId="339" xfId="0" applyNumberFormat="1" applyFont="1" applyBorder="1" applyAlignment="1">
      <alignment horizontal="center" vertical="center"/>
    </xf>
    <xf numFmtId="1" fontId="5" fillId="3" borderId="349" xfId="0" applyNumberFormat="1" applyFont="1" applyFill="1" applyBorder="1" applyAlignment="1">
      <alignment horizontal="center" vertical="center" wrapText="1"/>
    </xf>
    <xf numFmtId="1" fontId="5" fillId="3" borderId="341" xfId="0" applyNumberFormat="1" applyFont="1" applyFill="1" applyBorder="1" applyAlignment="1">
      <alignment horizontal="center" vertical="center" wrapText="1"/>
    </xf>
    <xf numFmtId="1" fontId="5" fillId="0" borderId="349" xfId="0" applyNumberFormat="1" applyFont="1" applyBorder="1" applyAlignment="1">
      <alignment horizontal="center" vertical="center" wrapText="1"/>
    </xf>
    <xf numFmtId="1" fontId="5" fillId="3" borderId="355" xfId="0" applyNumberFormat="1" applyFont="1" applyFill="1" applyBorder="1" applyAlignment="1">
      <alignment horizontal="center" vertical="center" wrapText="1"/>
    </xf>
    <xf numFmtId="1" fontId="5" fillId="0" borderId="356" xfId="0" applyNumberFormat="1" applyFont="1" applyBorder="1" applyAlignment="1">
      <alignment horizontal="center" vertical="center" wrapText="1"/>
    </xf>
    <xf numFmtId="1" fontId="5" fillId="0" borderId="357" xfId="0" applyNumberFormat="1" applyFont="1" applyBorder="1" applyAlignment="1">
      <alignment horizontal="center" vertical="center" wrapText="1"/>
    </xf>
    <xf numFmtId="1" fontId="5" fillId="3" borderId="334" xfId="0" applyNumberFormat="1" applyFont="1" applyFill="1" applyBorder="1" applyAlignment="1">
      <alignment horizontal="left" wrapText="1"/>
    </xf>
    <xf numFmtId="1" fontId="5" fillId="3" borderId="358" xfId="0" applyNumberFormat="1" applyFont="1" applyFill="1" applyBorder="1" applyAlignment="1">
      <alignment horizontal="right" wrapText="1"/>
    </xf>
    <xf numFmtId="1" fontId="5" fillId="5" borderId="359" xfId="0" applyNumberFormat="1" applyFont="1" applyFill="1" applyBorder="1" applyProtection="1">
      <protection locked="0"/>
    </xf>
    <xf numFmtId="1" fontId="5" fillId="5" borderId="360" xfId="0" applyNumberFormat="1" applyFont="1" applyFill="1" applyBorder="1" applyProtection="1">
      <protection locked="0"/>
    </xf>
    <xf numFmtId="1" fontId="5" fillId="0" borderId="349" xfId="0" applyNumberFormat="1" applyFont="1" applyBorder="1" applyAlignment="1">
      <alignment horizontal="center"/>
    </xf>
    <xf numFmtId="1" fontId="5" fillId="3" borderId="346" xfId="0" applyNumberFormat="1" applyFont="1" applyFill="1" applyBorder="1" applyAlignment="1">
      <alignment horizontal="right" wrapText="1"/>
    </xf>
    <xf numFmtId="1" fontId="5" fillId="3" borderId="341" xfId="0" applyNumberFormat="1" applyFont="1" applyFill="1" applyBorder="1" applyAlignment="1">
      <alignment horizontal="right" wrapText="1"/>
    </xf>
    <xf numFmtId="1" fontId="5" fillId="0" borderId="346" xfId="0" applyNumberFormat="1" applyFont="1" applyBorder="1"/>
    <xf numFmtId="1" fontId="5" fillId="0" borderId="349" xfId="0" applyNumberFormat="1" applyFont="1" applyBorder="1"/>
    <xf numFmtId="1" fontId="5" fillId="0" borderId="341" xfId="0" applyNumberFormat="1" applyFont="1" applyBorder="1"/>
    <xf numFmtId="1" fontId="5" fillId="0" borderId="343" xfId="0" applyNumberFormat="1" applyFont="1" applyBorder="1"/>
    <xf numFmtId="1" fontId="5" fillId="0" borderId="361" xfId="0" applyNumberFormat="1" applyFont="1" applyBorder="1"/>
    <xf numFmtId="1" fontId="5" fillId="0" borderId="332" xfId="0" applyNumberFormat="1" applyFont="1" applyBorder="1"/>
    <xf numFmtId="1" fontId="5" fillId="0" borderId="330" xfId="0" applyNumberFormat="1" applyFont="1" applyBorder="1"/>
    <xf numFmtId="1" fontId="5" fillId="0" borderId="333" xfId="0" applyNumberFormat="1" applyFont="1" applyBorder="1"/>
    <xf numFmtId="1" fontId="5" fillId="0" borderId="362" xfId="0" applyNumberFormat="1" applyFont="1" applyBorder="1" applyAlignment="1">
      <alignment horizontal="right"/>
    </xf>
    <xf numFmtId="1" fontId="5" fillId="4" borderId="340" xfId="0" applyNumberFormat="1" applyFont="1" applyFill="1" applyBorder="1" applyAlignment="1">
      <alignment horizontal="center" vertical="center"/>
    </xf>
    <xf numFmtId="1" fontId="5" fillId="4" borderId="353" xfId="0" applyNumberFormat="1" applyFont="1" applyFill="1" applyBorder="1" applyAlignment="1">
      <alignment horizontal="center" vertical="center"/>
    </xf>
    <xf numFmtId="1" fontId="5" fillId="4" borderId="342" xfId="0" applyNumberFormat="1" applyFont="1" applyFill="1" applyBorder="1" applyAlignment="1">
      <alignment horizontal="center" vertical="center" wrapText="1"/>
    </xf>
    <xf numFmtId="1" fontId="5" fillId="4" borderId="349" xfId="0" applyNumberFormat="1" applyFont="1" applyFill="1" applyBorder="1" applyAlignment="1">
      <alignment horizontal="center" vertical="center" wrapText="1"/>
    </xf>
    <xf numFmtId="0" fontId="5" fillId="4" borderId="354" xfId="0" applyFont="1" applyFill="1" applyBorder="1" applyAlignment="1">
      <alignment horizontal="center" wrapText="1"/>
    </xf>
    <xf numFmtId="0" fontId="5" fillId="4" borderId="363" xfId="0" applyFont="1" applyFill="1" applyBorder="1" applyAlignment="1">
      <alignment horizontal="center" wrapText="1"/>
    </xf>
    <xf numFmtId="0" fontId="5" fillId="4" borderId="356" xfId="0" applyFont="1" applyFill="1" applyBorder="1" applyAlignment="1">
      <alignment horizontal="center" wrapText="1"/>
    </xf>
    <xf numFmtId="1" fontId="5" fillId="4" borderId="341" xfId="0" applyNumberFormat="1" applyFont="1" applyFill="1" applyBorder="1" applyAlignment="1">
      <alignment horizontal="center" vertical="center"/>
    </xf>
    <xf numFmtId="1" fontId="5" fillId="4" borderId="349" xfId="0" applyNumberFormat="1" applyFont="1" applyFill="1" applyBorder="1" applyAlignment="1">
      <alignment horizontal="center" vertical="center"/>
    </xf>
    <xf numFmtId="1" fontId="5" fillId="4" borderId="364" xfId="0" applyNumberFormat="1" applyFont="1" applyFill="1" applyBorder="1" applyAlignment="1">
      <alignment horizontal="center" vertical="center"/>
    </xf>
    <xf numFmtId="1" fontId="5" fillId="4" borderId="332" xfId="0" applyNumberFormat="1" applyFont="1" applyFill="1" applyBorder="1" applyAlignment="1">
      <alignment horizontal="center" vertical="center" wrapText="1"/>
    </xf>
    <xf numFmtId="1" fontId="5" fillId="4" borderId="330" xfId="0" applyNumberFormat="1" applyFont="1" applyFill="1" applyBorder="1" applyAlignment="1">
      <alignment horizontal="center" vertical="center" wrapText="1"/>
    </xf>
    <xf numFmtId="1" fontId="5" fillId="4" borderId="333" xfId="0" applyNumberFormat="1" applyFont="1" applyFill="1" applyBorder="1" applyAlignment="1">
      <alignment horizontal="center" vertical="center" wrapText="1"/>
    </xf>
    <xf numFmtId="1" fontId="5" fillId="4" borderId="346" xfId="0" applyNumberFormat="1" applyFont="1" applyFill="1" applyBorder="1" applyAlignment="1">
      <alignment horizontal="center" vertical="center" wrapText="1"/>
    </xf>
    <xf numFmtId="1" fontId="5" fillId="5" borderId="362" xfId="0" applyNumberFormat="1" applyFont="1" applyFill="1" applyBorder="1" applyProtection="1">
      <protection locked="0"/>
    </xf>
    <xf numFmtId="1" fontId="5" fillId="4" borderId="349" xfId="0" applyNumberFormat="1" applyFont="1" applyFill="1" applyBorder="1"/>
    <xf numFmtId="1" fontId="5" fillId="4" borderId="364" xfId="0" applyNumberFormat="1" applyFont="1" applyFill="1" applyBorder="1"/>
    <xf numFmtId="1" fontId="5" fillId="0" borderId="362" xfId="0" applyNumberFormat="1" applyFont="1" applyBorder="1"/>
    <xf numFmtId="1" fontId="5" fillId="4" borderId="343" xfId="0" applyNumberFormat="1" applyFont="1" applyFill="1" applyBorder="1" applyAlignment="1">
      <alignment horizontal="center" vertical="center" wrapText="1"/>
    </xf>
    <xf numFmtId="1" fontId="5" fillId="4" borderId="342" xfId="0" applyNumberFormat="1" applyFont="1" applyFill="1" applyBorder="1" applyAlignment="1">
      <alignment horizontal="center" vertical="center" wrapText="1"/>
    </xf>
    <xf numFmtId="1" fontId="5" fillId="4" borderId="349" xfId="0" applyNumberFormat="1" applyFont="1" applyFill="1" applyBorder="1" applyAlignment="1">
      <alignment horizontal="center" vertical="center" wrapText="1"/>
    </xf>
    <xf numFmtId="1" fontId="5" fillId="5" borderId="334" xfId="0" applyNumberFormat="1" applyFont="1" applyFill="1" applyBorder="1" applyProtection="1">
      <protection locked="0"/>
    </xf>
    <xf numFmtId="1" fontId="5" fillId="3" borderId="341" xfId="0" applyNumberFormat="1" applyFont="1" applyFill="1" applyBorder="1" applyAlignment="1">
      <alignment horizontal="center" wrapText="1"/>
    </xf>
    <xf numFmtId="1" fontId="5" fillId="0" borderId="349" xfId="0" applyNumberFormat="1" applyFont="1" applyBorder="1" applyAlignment="1">
      <alignment horizontal="center" vertical="center"/>
    </xf>
    <xf numFmtId="1" fontId="5" fillId="0" borderId="341" xfId="0" applyNumberFormat="1" applyFont="1" applyBorder="1" applyAlignment="1">
      <alignment horizontal="center" vertical="center" wrapText="1"/>
    </xf>
    <xf numFmtId="0" fontId="5" fillId="0" borderId="340" xfId="0" applyFont="1" applyBorder="1" applyAlignment="1">
      <alignment horizontal="center" vertical="center" wrapText="1"/>
    </xf>
    <xf numFmtId="1" fontId="5" fillId="0" borderId="343" xfId="0" applyNumberFormat="1" applyFont="1" applyBorder="1" applyAlignment="1">
      <alignment horizontal="center" vertical="center"/>
    </xf>
    <xf numFmtId="1" fontId="5" fillId="4" borderId="346" xfId="0" applyNumberFormat="1" applyFont="1" applyFill="1" applyBorder="1" applyAlignment="1">
      <alignment horizontal="center" vertical="center"/>
    </xf>
    <xf numFmtId="1" fontId="5" fillId="4" borderId="342" xfId="0" applyNumberFormat="1" applyFont="1" applyFill="1" applyBorder="1" applyAlignment="1">
      <alignment horizontal="center" vertical="center"/>
    </xf>
    <xf numFmtId="0" fontId="5" fillId="0" borderId="334" xfId="0" applyFont="1" applyBorder="1" applyAlignment="1">
      <alignment vertical="center" wrapText="1"/>
    </xf>
    <xf numFmtId="1" fontId="5" fillId="0" borderId="334" xfId="0" applyNumberFormat="1" applyFont="1" applyBorder="1" applyAlignment="1">
      <alignment horizontal="right" vertical="center" wrapText="1"/>
    </xf>
    <xf numFmtId="1" fontId="5" fillId="0" borderId="334" xfId="0" applyNumberFormat="1" applyFont="1" applyBorder="1" applyAlignment="1">
      <alignment horizontal="left" vertical="center"/>
    </xf>
    <xf numFmtId="1" fontId="5" fillId="0" borderId="344" xfId="0" applyNumberFormat="1" applyFont="1" applyBorder="1" applyAlignment="1">
      <alignment horizontal="center" vertical="center"/>
    </xf>
    <xf numFmtId="1" fontId="5" fillId="0" borderId="345" xfId="0" applyNumberFormat="1" applyFont="1" applyBorder="1" applyAlignment="1">
      <alignment horizontal="center" vertical="center"/>
    </xf>
    <xf numFmtId="1" fontId="5" fillId="0" borderId="354" xfId="0" applyNumberFormat="1" applyFont="1" applyBorder="1" applyAlignment="1">
      <alignment horizontal="center" vertical="center" wrapText="1"/>
    </xf>
    <xf numFmtId="1" fontId="5" fillId="0" borderId="363" xfId="0" applyNumberFormat="1" applyFont="1" applyBorder="1" applyAlignment="1">
      <alignment horizontal="center" vertical="center" wrapText="1"/>
    </xf>
    <xf numFmtId="1" fontId="5" fillId="0" borderId="365" xfId="0" applyNumberFormat="1" applyFont="1" applyBorder="1" applyAlignment="1">
      <alignment horizontal="center" vertical="center" wrapText="1"/>
    </xf>
    <xf numFmtId="1" fontId="2" fillId="0" borderId="349" xfId="0" applyNumberFormat="1" applyFont="1" applyBorder="1"/>
    <xf numFmtId="1" fontId="5" fillId="0" borderId="365" xfId="0" applyNumberFormat="1" applyFont="1" applyBorder="1"/>
    <xf numFmtId="1" fontId="5" fillId="0" borderId="342" xfId="0" applyNumberFormat="1" applyFont="1" applyBorder="1"/>
    <xf numFmtId="1" fontId="5" fillId="5" borderId="331" xfId="0" applyNumberFormat="1" applyFont="1" applyFill="1" applyBorder="1" applyProtection="1">
      <protection locked="0"/>
    </xf>
    <xf numFmtId="1" fontId="5" fillId="5" borderId="330" xfId="0" applyNumberFormat="1" applyFont="1" applyFill="1" applyBorder="1" applyProtection="1">
      <protection locked="0"/>
    </xf>
    <xf numFmtId="1" fontId="5" fillId="9" borderId="362" xfId="0" applyNumberFormat="1" applyFont="1" applyFill="1" applyBorder="1"/>
    <xf numFmtId="1" fontId="5" fillId="0" borderId="331" xfId="0" applyNumberFormat="1" applyFont="1" applyBorder="1"/>
    <xf numFmtId="1" fontId="5" fillId="0" borderId="334" xfId="0" applyNumberFormat="1" applyFont="1" applyBorder="1" applyAlignment="1">
      <alignment vertical="center" wrapText="1"/>
    </xf>
    <xf numFmtId="1" fontId="5" fillId="5" borderId="354" xfId="0" applyNumberFormat="1" applyFont="1" applyFill="1" applyBorder="1" applyProtection="1">
      <protection locked="0"/>
    </xf>
    <xf numFmtId="1" fontId="5" fillId="5" borderId="340" xfId="0" applyNumberFormat="1" applyFont="1" applyFill="1" applyBorder="1" applyProtection="1">
      <protection locked="0"/>
    </xf>
    <xf numFmtId="1" fontId="5" fillId="0" borderId="343" xfId="0" applyNumberFormat="1" applyFont="1" applyBorder="1" applyAlignment="1">
      <alignment horizontal="center" vertical="center" wrapText="1"/>
    </xf>
    <xf numFmtId="1" fontId="5" fillId="0" borderId="341" xfId="0" applyNumberFormat="1" applyFont="1" applyBorder="1" applyAlignment="1">
      <alignment horizontal="left" vertical="center"/>
    </xf>
    <xf numFmtId="1" fontId="5" fillId="0" borderId="342" xfId="0" applyNumberFormat="1" applyFont="1" applyBorder="1" applyAlignment="1">
      <alignment horizontal="left" vertical="center"/>
    </xf>
    <xf numFmtId="1" fontId="5" fillId="0" borderId="349" xfId="0" applyNumberFormat="1" applyFont="1" applyBorder="1" applyAlignment="1">
      <alignment horizontal="right" vertical="center"/>
    </xf>
    <xf numFmtId="1" fontId="5" fillId="0" borderId="355" xfId="0" applyNumberFormat="1" applyFont="1" applyBorder="1" applyAlignment="1">
      <alignment horizontal="right" vertical="center"/>
    </xf>
    <xf numFmtId="1" fontId="5" fillId="5" borderId="346" xfId="0" applyNumberFormat="1" applyFont="1" applyFill="1" applyBorder="1" applyAlignment="1" applyProtection="1">
      <alignment horizontal="right"/>
      <protection locked="0"/>
    </xf>
    <xf numFmtId="1" fontId="5" fillId="5" borderId="333" xfId="0" applyNumberFormat="1" applyFont="1" applyFill="1" applyBorder="1" applyAlignment="1" applyProtection="1">
      <alignment horizontal="right"/>
      <protection locked="0"/>
    </xf>
    <xf numFmtId="1" fontId="5" fillId="5" borderId="342" xfId="0" applyNumberFormat="1" applyFont="1" applyFill="1" applyBorder="1" applyAlignment="1" applyProtection="1">
      <alignment horizontal="right"/>
      <protection locked="0"/>
    </xf>
    <xf numFmtId="1" fontId="5" fillId="5" borderId="365" xfId="0" applyNumberFormat="1" applyFont="1" applyFill="1" applyBorder="1" applyAlignment="1" applyProtection="1">
      <alignment horizontal="right"/>
      <protection locked="0"/>
    </xf>
    <xf numFmtId="1" fontId="5" fillId="5" borderId="343" xfId="0" applyNumberFormat="1" applyFont="1" applyFill="1" applyBorder="1" applyAlignment="1" applyProtection="1">
      <alignment horizontal="right"/>
      <protection locked="0"/>
    </xf>
    <xf numFmtId="1" fontId="5" fillId="5" borderId="332" xfId="0" applyNumberFormat="1" applyFont="1" applyFill="1" applyBorder="1" applyAlignment="1" applyProtection="1">
      <alignment horizontal="right"/>
      <protection locked="0"/>
    </xf>
    <xf numFmtId="1" fontId="5" fillId="5" borderId="330" xfId="0" applyNumberFormat="1" applyFont="1" applyFill="1" applyBorder="1" applyAlignment="1" applyProtection="1">
      <alignment horizontal="right"/>
      <protection locked="0"/>
    </xf>
    <xf numFmtId="1" fontId="5" fillId="0" borderId="340" xfId="0" applyNumberFormat="1" applyFont="1" applyBorder="1" applyAlignment="1">
      <alignment horizontal="left" vertical="center"/>
    </xf>
    <xf numFmtId="1" fontId="5" fillId="0" borderId="335" xfId="0" applyNumberFormat="1" applyFont="1" applyBorder="1" applyAlignment="1">
      <alignment horizontal="right" vertical="center"/>
    </xf>
    <xf numFmtId="1" fontId="5" fillId="0" borderId="347" xfId="0" applyNumberFormat="1" applyFont="1" applyBorder="1" applyAlignment="1">
      <alignment horizontal="right" vertical="center"/>
    </xf>
    <xf numFmtId="1" fontId="5" fillId="0" borderId="358" xfId="0" applyNumberFormat="1" applyFont="1" applyBorder="1" applyAlignment="1">
      <alignment vertical="center"/>
    </xf>
    <xf numFmtId="1" fontId="5" fillId="0" borderId="331" xfId="0" applyNumberFormat="1" applyFont="1" applyBorder="1" applyAlignment="1">
      <alignment horizontal="center" vertical="center" wrapText="1"/>
    </xf>
    <xf numFmtId="1" fontId="5" fillId="3" borderId="349" xfId="0" applyNumberFormat="1" applyFont="1" applyFill="1" applyBorder="1" applyAlignment="1">
      <alignment horizontal="right" wrapText="1"/>
    </xf>
    <xf numFmtId="1" fontId="5" fillId="4" borderId="349" xfId="0" applyNumberFormat="1" applyFont="1" applyFill="1" applyBorder="1" applyAlignment="1">
      <alignment horizontal="center" vertical="center"/>
    </xf>
    <xf numFmtId="1" fontId="5" fillId="4" borderId="364" xfId="0" applyNumberFormat="1" applyFont="1" applyFill="1" applyBorder="1" applyAlignment="1">
      <alignment horizontal="center" vertical="center"/>
    </xf>
    <xf numFmtId="1" fontId="5" fillId="4" borderId="343" xfId="0" applyNumberFormat="1" applyFont="1" applyFill="1" applyBorder="1" applyAlignment="1">
      <alignment horizontal="center" vertical="center"/>
    </xf>
    <xf numFmtId="1" fontId="5" fillId="3" borderId="349" xfId="0" applyNumberFormat="1" applyFont="1" applyFill="1" applyBorder="1"/>
    <xf numFmtId="1" fontId="5" fillId="4" borderId="366" xfId="0" applyNumberFormat="1" applyFont="1" applyFill="1" applyBorder="1"/>
    <xf numFmtId="1" fontId="5" fillId="4" borderId="332" xfId="0" applyNumberFormat="1" applyFont="1" applyFill="1" applyBorder="1"/>
    <xf numFmtId="1" fontId="5" fillId="4" borderId="330" xfId="0" applyNumberFormat="1" applyFont="1" applyFill="1" applyBorder="1"/>
    <xf numFmtId="1" fontId="5" fillId="4" borderId="333" xfId="0" applyNumberFormat="1" applyFont="1" applyFill="1" applyBorder="1"/>
    <xf numFmtId="1" fontId="5" fillId="3" borderId="332" xfId="0" applyNumberFormat="1" applyFont="1" applyFill="1" applyBorder="1"/>
    <xf numFmtId="1" fontId="5" fillId="3" borderId="346" xfId="0" applyNumberFormat="1" applyFont="1" applyFill="1" applyBorder="1"/>
    <xf numFmtId="1" fontId="5" fillId="3" borderId="364" xfId="0" applyNumberFormat="1" applyFont="1" applyFill="1" applyBorder="1"/>
    <xf numFmtId="1" fontId="5" fillId="3" borderId="365" xfId="0" applyNumberFormat="1" applyFont="1" applyFill="1" applyBorder="1"/>
    <xf numFmtId="1" fontId="5" fillId="3" borderId="365" xfId="0" applyNumberFormat="1" applyFont="1" applyFill="1" applyBorder="1" applyAlignment="1">
      <alignment horizontal="center" vertical="center" wrapText="1"/>
    </xf>
    <xf numFmtId="1" fontId="5" fillId="3" borderId="330" xfId="0" applyNumberFormat="1" applyFont="1" applyFill="1" applyBorder="1" applyAlignment="1">
      <alignment horizontal="center" vertical="center" wrapText="1"/>
    </xf>
    <xf numFmtId="1" fontId="5" fillId="3" borderId="333" xfId="0" applyNumberFormat="1" applyFont="1" applyFill="1" applyBorder="1" applyAlignment="1">
      <alignment horizontal="center" vertical="center" wrapText="1"/>
    </xf>
    <xf numFmtId="1" fontId="5" fillId="3" borderId="330" xfId="0" applyNumberFormat="1" applyFont="1" applyFill="1" applyBorder="1"/>
    <xf numFmtId="1" fontId="5" fillId="3" borderId="333" xfId="0" applyNumberFormat="1" applyFont="1" applyFill="1" applyBorder="1"/>
    <xf numFmtId="1" fontId="5" fillId="3" borderId="349" xfId="0" applyNumberFormat="1" applyFont="1" applyFill="1" applyBorder="1" applyAlignment="1">
      <alignment horizontal="center" vertical="center"/>
    </xf>
    <xf numFmtId="1" fontId="5" fillId="3" borderId="349" xfId="0" applyNumberFormat="1" applyFont="1" applyFill="1" applyBorder="1" applyAlignment="1">
      <alignment horizontal="center" wrapText="1"/>
    </xf>
    <xf numFmtId="1" fontId="5" fillId="3" borderId="340" xfId="0" applyNumberFormat="1" applyFont="1" applyFill="1" applyBorder="1" applyAlignment="1">
      <alignment horizontal="center" vertical="center"/>
    </xf>
    <xf numFmtId="1" fontId="5" fillId="3" borderId="358" xfId="0" applyNumberFormat="1" applyFont="1" applyFill="1" applyBorder="1" applyAlignment="1">
      <alignment vertical="center"/>
    </xf>
    <xf numFmtId="1" fontId="5" fillId="3" borderId="334" xfId="0" applyNumberFormat="1" applyFont="1" applyFill="1" applyBorder="1"/>
    <xf numFmtId="1" fontId="7" fillId="0" borderId="367" xfId="0" applyNumberFormat="1" applyFont="1" applyBorder="1" applyProtection="1">
      <protection locked="0"/>
    </xf>
    <xf numFmtId="1" fontId="7" fillId="0" borderId="368" xfId="0" applyNumberFormat="1" applyFont="1" applyBorder="1" applyAlignment="1">
      <alignment vertical="center"/>
    </xf>
    <xf numFmtId="1" fontId="7" fillId="0" borderId="367" xfId="0" applyNumberFormat="1" applyFont="1" applyBorder="1"/>
    <xf numFmtId="1" fontId="7" fillId="0" borderId="369" xfId="0" applyNumberFormat="1" applyFont="1" applyBorder="1"/>
    <xf numFmtId="1" fontId="5" fillId="0" borderId="370" xfId="0" applyNumberFormat="1" applyFont="1" applyBorder="1" applyAlignment="1">
      <alignment horizontal="center" vertical="center"/>
    </xf>
    <xf numFmtId="1" fontId="5" fillId="0" borderId="370" xfId="0" applyNumberFormat="1" applyFont="1" applyBorder="1" applyAlignment="1">
      <alignment horizontal="center" vertical="center" wrapText="1"/>
    </xf>
    <xf numFmtId="1" fontId="5" fillId="0" borderId="346" xfId="0" applyNumberFormat="1" applyFont="1" applyBorder="1" applyAlignment="1">
      <alignment horizontal="center" vertical="center" wrapText="1"/>
    </xf>
    <xf numFmtId="1" fontId="5" fillId="0" borderId="371" xfId="0" applyNumberFormat="1" applyFont="1" applyBorder="1" applyAlignment="1">
      <alignment horizontal="center" vertical="center"/>
    </xf>
    <xf numFmtId="1" fontId="5" fillId="3" borderId="362" xfId="0" applyNumberFormat="1" applyFont="1" applyFill="1" applyBorder="1" applyAlignment="1">
      <alignment horizontal="center" vertical="center" wrapText="1"/>
    </xf>
    <xf numFmtId="1" fontId="5" fillId="0" borderId="371" xfId="0" applyNumberFormat="1" applyFont="1" applyBorder="1" applyAlignment="1">
      <alignment horizontal="center" vertical="center" wrapText="1"/>
    </xf>
    <xf numFmtId="1" fontId="5" fillId="0" borderId="370" xfId="0" applyNumberFormat="1" applyFont="1" applyBorder="1" applyAlignment="1">
      <alignment horizontal="left" vertical="center" wrapText="1"/>
    </xf>
    <xf numFmtId="1" fontId="7" fillId="0" borderId="372" xfId="0" applyNumberFormat="1" applyFont="1" applyBorder="1"/>
    <xf numFmtId="1" fontId="7" fillId="0" borderId="373" xfId="0" applyNumberFormat="1" applyFont="1" applyBorder="1"/>
    <xf numFmtId="1" fontId="7" fillId="0" borderId="374" xfId="0" applyNumberFormat="1" applyFont="1" applyBorder="1"/>
    <xf numFmtId="1" fontId="5" fillId="3" borderId="370" xfId="0" applyNumberFormat="1" applyFont="1" applyFill="1" applyBorder="1" applyAlignment="1">
      <alignment horizontal="center" vertical="center" wrapText="1"/>
    </xf>
    <xf numFmtId="1" fontId="5" fillId="3" borderId="371" xfId="0" applyNumberFormat="1" applyFont="1" applyFill="1" applyBorder="1" applyAlignment="1">
      <alignment horizontal="center" vertical="center" wrapText="1"/>
    </xf>
    <xf numFmtId="1" fontId="5" fillId="0" borderId="375" xfId="0" applyNumberFormat="1" applyFont="1" applyBorder="1" applyAlignment="1">
      <alignment horizontal="center" vertical="center"/>
    </xf>
    <xf numFmtId="1" fontId="5" fillId="3" borderId="376" xfId="0" applyNumberFormat="1" applyFont="1" applyFill="1" applyBorder="1" applyAlignment="1">
      <alignment horizontal="center" vertical="center" wrapText="1"/>
    </xf>
    <xf numFmtId="1" fontId="5" fillId="0" borderId="377" xfId="0" applyNumberFormat="1" applyFont="1" applyBorder="1" applyAlignment="1">
      <alignment horizontal="center" vertical="center" wrapText="1"/>
    </xf>
    <xf numFmtId="1" fontId="5" fillId="0" borderId="378" xfId="0" applyNumberFormat="1" applyFont="1" applyBorder="1" applyAlignment="1">
      <alignment horizontal="center" vertical="center" wrapText="1"/>
    </xf>
    <xf numFmtId="1" fontId="5" fillId="0" borderId="371" xfId="0" applyNumberFormat="1" applyFont="1" applyBorder="1"/>
    <xf numFmtId="1" fontId="5" fillId="0" borderId="379" xfId="0" applyNumberFormat="1" applyFont="1" applyBorder="1" applyAlignment="1">
      <alignment horizontal="right"/>
    </xf>
    <xf numFmtId="1" fontId="5" fillId="4" borderId="370" xfId="0" applyNumberFormat="1" applyFont="1" applyFill="1" applyBorder="1" applyAlignment="1">
      <alignment horizontal="center" vertical="center"/>
    </xf>
    <xf numFmtId="0" fontId="5" fillId="4" borderId="375" xfId="0" applyFont="1" applyFill="1" applyBorder="1" applyAlignment="1">
      <alignment horizontal="center" wrapText="1"/>
    </xf>
    <xf numFmtId="0" fontId="5" fillId="4" borderId="380" xfId="0" applyFont="1" applyFill="1" applyBorder="1" applyAlignment="1">
      <alignment horizontal="center" wrapText="1"/>
    </xf>
    <xf numFmtId="0" fontId="5" fillId="4" borderId="377" xfId="0" applyFont="1" applyFill="1" applyBorder="1" applyAlignment="1">
      <alignment horizontal="center" wrapText="1"/>
    </xf>
    <xf numFmtId="1" fontId="5" fillId="5" borderId="379" xfId="0" applyNumberFormat="1" applyFont="1" applyFill="1" applyBorder="1" applyProtection="1">
      <protection locked="0"/>
    </xf>
    <xf numFmtId="1" fontId="5" fillId="0" borderId="379" xfId="0" applyNumberFormat="1" applyFont="1" applyBorder="1"/>
    <xf numFmtId="1" fontId="5" fillId="4" borderId="371" xfId="0" applyNumberFormat="1" applyFont="1" applyFill="1" applyBorder="1" applyAlignment="1">
      <alignment horizontal="center" vertical="center" wrapText="1"/>
    </xf>
    <xf numFmtId="0" fontId="5" fillId="0" borderId="370" xfId="0" applyFont="1" applyBorder="1" applyAlignment="1">
      <alignment horizontal="center" vertical="center" wrapText="1"/>
    </xf>
    <xf numFmtId="1" fontId="5" fillId="0" borderId="375" xfId="0" applyNumberFormat="1" applyFont="1" applyBorder="1" applyAlignment="1">
      <alignment horizontal="center" vertical="center" wrapText="1"/>
    </xf>
    <xf numFmtId="1" fontId="5" fillId="0" borderId="380" xfId="0" applyNumberFormat="1" applyFont="1" applyBorder="1" applyAlignment="1">
      <alignment horizontal="center" vertical="center" wrapText="1"/>
    </xf>
    <xf numFmtId="1" fontId="5" fillId="9" borderId="379" xfId="0" applyNumberFormat="1" applyFont="1" applyFill="1" applyBorder="1"/>
    <xf numFmtId="1" fontId="5" fillId="5" borderId="375" xfId="0" applyNumberFormat="1" applyFont="1" applyFill="1" applyBorder="1" applyProtection="1">
      <protection locked="0"/>
    </xf>
    <xf numFmtId="1" fontId="5" fillId="5" borderId="370" xfId="0" applyNumberFormat="1" applyFont="1" applyFill="1" applyBorder="1" applyProtection="1">
      <protection locked="0"/>
    </xf>
    <xf numFmtId="1" fontId="5" fillId="0" borderId="371" xfId="0" applyNumberFormat="1" applyFont="1" applyBorder="1" applyAlignment="1">
      <alignment horizontal="center" vertical="center" wrapText="1"/>
    </xf>
    <xf numFmtId="1" fontId="5" fillId="0" borderId="376" xfId="0" applyNumberFormat="1" applyFont="1" applyBorder="1" applyAlignment="1">
      <alignment horizontal="right" vertical="center"/>
    </xf>
    <xf numFmtId="1" fontId="5" fillId="5" borderId="371" xfId="0" applyNumberFormat="1" applyFont="1" applyFill="1" applyBorder="1" applyAlignment="1" applyProtection="1">
      <alignment horizontal="right"/>
      <protection locked="0"/>
    </xf>
    <xf numFmtId="1" fontId="5" fillId="0" borderId="370" xfId="0" applyNumberFormat="1" applyFont="1" applyBorder="1" applyAlignment="1">
      <alignment horizontal="left" vertical="center"/>
    </xf>
    <xf numFmtId="1" fontId="5" fillId="4" borderId="371" xfId="0" applyNumberFormat="1" applyFont="1" applyFill="1" applyBorder="1" applyAlignment="1">
      <alignment horizontal="center" vertical="center"/>
    </xf>
    <xf numFmtId="1" fontId="5" fillId="3" borderId="370" xfId="0" applyNumberFormat="1" applyFont="1" applyFill="1" applyBorder="1" applyAlignment="1">
      <alignment horizontal="center" vertical="center"/>
    </xf>
    <xf numFmtId="1" fontId="7" fillId="0" borderId="381" xfId="0" applyNumberFormat="1" applyFont="1" applyBorder="1" applyProtection="1">
      <protection locked="0"/>
    </xf>
    <xf numFmtId="1" fontId="7" fillId="0" borderId="382" xfId="0" applyNumberFormat="1" applyFont="1" applyBorder="1" applyAlignment="1">
      <alignment vertical="center"/>
    </xf>
    <xf numFmtId="1" fontId="7" fillId="0" borderId="381" xfId="0" applyNumberFormat="1" applyFont="1" applyBorder="1"/>
    <xf numFmtId="1" fontId="7" fillId="0" borderId="383" xfId="0" applyNumberFormat="1" applyFont="1" applyBorder="1"/>
    <xf numFmtId="1" fontId="5" fillId="3" borderId="379" xfId="0" applyNumberFormat="1" applyFont="1" applyFill="1" applyBorder="1" applyAlignment="1">
      <alignment horizontal="center" vertical="center" wrapText="1"/>
    </xf>
    <xf numFmtId="1" fontId="5" fillId="0" borderId="384" xfId="0" applyNumberFormat="1" applyFont="1" applyBorder="1" applyAlignment="1">
      <alignment horizontal="left" vertical="center" wrapText="1"/>
    </xf>
    <xf numFmtId="1" fontId="5" fillId="0" borderId="384" xfId="0" applyNumberFormat="1" applyFont="1" applyBorder="1"/>
    <xf numFmtId="1" fontId="5" fillId="5" borderId="385" xfId="0" applyNumberFormat="1" applyFont="1" applyFill="1" applyBorder="1" applyProtection="1">
      <protection locked="0"/>
    </xf>
    <xf numFmtId="1" fontId="5" fillId="5" borderId="386" xfId="0" applyNumberFormat="1" applyFont="1" applyFill="1" applyBorder="1" applyProtection="1">
      <protection locked="0"/>
    </xf>
    <xf numFmtId="1" fontId="5" fillId="5" borderId="387" xfId="0" applyNumberFormat="1" applyFont="1" applyFill="1" applyBorder="1" applyProtection="1">
      <protection locked="0"/>
    </xf>
    <xf numFmtId="1" fontId="5" fillId="5" borderId="388" xfId="0" applyNumberFormat="1" applyFont="1" applyFill="1" applyBorder="1" applyProtection="1">
      <protection locked="0"/>
    </xf>
    <xf numFmtId="1" fontId="5" fillId="5" borderId="389" xfId="0" applyNumberFormat="1" applyFont="1" applyFill="1" applyBorder="1" applyProtection="1">
      <protection locked="0"/>
    </xf>
    <xf numFmtId="1" fontId="5" fillId="5" borderId="390" xfId="0" applyNumberFormat="1" applyFont="1" applyFill="1" applyBorder="1" applyProtection="1">
      <protection locked="0"/>
    </xf>
    <xf numFmtId="1" fontId="5" fillId="5" borderId="391" xfId="0" applyNumberFormat="1" applyFont="1" applyFill="1" applyBorder="1" applyProtection="1">
      <protection locked="0"/>
    </xf>
    <xf numFmtId="1" fontId="7" fillId="0" borderId="392" xfId="0" applyNumberFormat="1" applyFont="1" applyBorder="1"/>
    <xf numFmtId="1" fontId="7" fillId="0" borderId="393" xfId="0" applyNumberFormat="1" applyFont="1" applyBorder="1"/>
    <xf numFmtId="1" fontId="7" fillId="0" borderId="394" xfId="0" applyNumberFormat="1" applyFont="1" applyBorder="1"/>
    <xf numFmtId="1" fontId="5" fillId="0" borderId="386" xfId="0" applyNumberFormat="1" applyFont="1" applyBorder="1" applyAlignment="1">
      <alignment horizontal="center" vertical="center"/>
    </xf>
    <xf numFmtId="1" fontId="5" fillId="0" borderId="389" xfId="0" applyNumberFormat="1" applyFont="1" applyBorder="1" applyAlignment="1">
      <alignment horizontal="center" vertical="center"/>
    </xf>
    <xf numFmtId="1" fontId="5" fillId="3" borderId="384" xfId="0" applyNumberFormat="1" applyFont="1" applyFill="1" applyBorder="1" applyAlignment="1">
      <alignment horizontal="left" wrapText="1"/>
    </xf>
    <xf numFmtId="1" fontId="5" fillId="3" borderId="395" xfId="0" applyNumberFormat="1" applyFont="1" applyFill="1" applyBorder="1" applyAlignment="1">
      <alignment horizontal="right" wrapText="1"/>
    </xf>
    <xf numFmtId="1" fontId="5" fillId="5" borderId="396" xfId="0" applyNumberFormat="1" applyFont="1" applyFill="1" applyBorder="1" applyProtection="1">
      <protection locked="0"/>
    </xf>
    <xf numFmtId="1" fontId="5" fillId="5" borderId="397" xfId="0" applyNumberFormat="1" applyFont="1" applyFill="1" applyBorder="1" applyProtection="1">
      <protection locked="0"/>
    </xf>
    <xf numFmtId="1" fontId="5" fillId="0" borderId="398" xfId="0" applyNumberFormat="1" applyFont="1" applyBorder="1" applyAlignment="1">
      <alignment horizontal="right"/>
    </xf>
    <xf numFmtId="1" fontId="5" fillId="5" borderId="398" xfId="0" applyNumberFormat="1" applyFont="1" applyFill="1" applyBorder="1" applyProtection="1">
      <protection locked="0"/>
    </xf>
    <xf numFmtId="1" fontId="5" fillId="0" borderId="398" xfId="0" applyNumberFormat="1" applyFont="1" applyBorder="1"/>
    <xf numFmtId="1" fontId="5" fillId="5" borderId="384" xfId="0" applyNumberFormat="1" applyFont="1" applyFill="1" applyBorder="1" applyProtection="1">
      <protection locked="0"/>
    </xf>
    <xf numFmtId="0" fontId="5" fillId="0" borderId="384" xfId="0" applyFont="1" applyBorder="1" applyAlignment="1">
      <alignment vertical="center" wrapText="1"/>
    </xf>
    <xf numFmtId="1" fontId="5" fillId="0" borderId="384" xfId="0" applyNumberFormat="1" applyFont="1" applyBorder="1" applyAlignment="1">
      <alignment horizontal="right" vertical="center" wrapText="1"/>
    </xf>
    <xf numFmtId="1" fontId="5" fillId="0" borderId="384" xfId="0" applyNumberFormat="1" applyFont="1" applyBorder="1" applyAlignment="1">
      <alignment horizontal="left" vertical="center"/>
    </xf>
    <xf numFmtId="1" fontId="5" fillId="9" borderId="398" xfId="0" applyNumberFormat="1" applyFont="1" applyFill="1" applyBorder="1"/>
    <xf numFmtId="1" fontId="5" fillId="0" borderId="384" xfId="0" applyNumberFormat="1" applyFont="1" applyBorder="1" applyAlignment="1">
      <alignment vertical="center" wrapText="1"/>
    </xf>
    <xf numFmtId="1" fontId="5" fillId="0" borderId="385" xfId="0" applyNumberFormat="1" applyFont="1" applyBorder="1" applyAlignment="1">
      <alignment horizontal="right" vertical="center"/>
    </xf>
    <xf numFmtId="1" fontId="5" fillId="0" borderId="390" xfId="0" applyNumberFormat="1" applyFont="1" applyBorder="1" applyAlignment="1">
      <alignment horizontal="right" vertical="center"/>
    </xf>
    <xf numFmtId="1" fontId="5" fillId="0" borderId="395" xfId="0" applyNumberFormat="1" applyFont="1" applyBorder="1" applyAlignment="1">
      <alignment vertical="center"/>
    </xf>
    <xf numFmtId="1" fontId="5" fillId="3" borderId="395" xfId="0" applyNumberFormat="1" applyFont="1" applyFill="1" applyBorder="1" applyAlignment="1">
      <alignment vertical="center"/>
    </xf>
    <xf numFmtId="1" fontId="5" fillId="3" borderId="384" xfId="0" applyNumberFormat="1" applyFont="1" applyFill="1" applyBorder="1"/>
    <xf numFmtId="1" fontId="7" fillId="0" borderId="399" xfId="0" applyNumberFormat="1" applyFont="1" applyBorder="1" applyProtection="1">
      <protection locked="0"/>
    </xf>
    <xf numFmtId="1" fontId="7" fillId="0" borderId="400" xfId="0" applyNumberFormat="1" applyFont="1" applyBorder="1" applyAlignment="1">
      <alignment vertical="center"/>
    </xf>
    <xf numFmtId="1" fontId="7" fillId="0" borderId="399" xfId="0" applyNumberFormat="1" applyFont="1" applyBorder="1"/>
    <xf numFmtId="1" fontId="7" fillId="0" borderId="401" xfId="0" applyNumberFormat="1" applyFont="1" applyBorder="1"/>
    <xf numFmtId="1" fontId="5" fillId="3" borderId="398" xfId="0" applyNumberFormat="1" applyFont="1" applyFill="1" applyBorder="1" applyAlignment="1">
      <alignment horizontal="center" vertical="center" wrapText="1"/>
    </xf>
    <xf numFmtId="1" fontId="7" fillId="0" borderId="402" xfId="0" applyNumberFormat="1" applyFont="1" applyBorder="1"/>
    <xf numFmtId="1" fontId="7" fillId="0" borderId="403" xfId="0" applyNumberFormat="1" applyFont="1" applyBorder="1"/>
    <xf numFmtId="1" fontId="7" fillId="0" borderId="404" xfId="0" applyNumberFormat="1" applyFont="1" applyBorder="1"/>
    <xf numFmtId="1" fontId="5" fillId="0" borderId="405" xfId="0" applyNumberFormat="1" applyFont="1" applyBorder="1" applyAlignment="1">
      <alignment horizontal="right"/>
    </xf>
    <xf numFmtId="1" fontId="5" fillId="5" borderId="405" xfId="0" applyNumberFormat="1" applyFont="1" applyFill="1" applyBorder="1" applyProtection="1">
      <protection locked="0"/>
    </xf>
    <xf numFmtId="1" fontId="5" fillId="0" borderId="405" xfId="0" applyNumberFormat="1" applyFont="1" applyBorder="1"/>
  </cellXfs>
  <cellStyles count="2">
    <cellStyle name="20% - Énfasis1" xfId="1" builtinId="3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MANUAL%20y%20FORMULARIOS%20REM%202024/&#218;LTIMA%20VERSI&#211;N/SA_24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01%20fina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02%20final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03%20final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04%20final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05%20final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06%20final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07%20final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08%20final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09%20final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10%20final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11%20final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12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49"/>
  <sheetViews>
    <sheetView topLeftCell="A182" workbookViewId="0">
      <pane xSplit="2" ySplit="4" topLeftCell="C186" activePane="bottomRight" state="frozen"/>
      <selection activeCell="A182" sqref="A182"/>
      <selection pane="topRight" activeCell="C182" sqref="C182"/>
      <selection pane="bottomLeft" activeCell="A186" sqref="A186"/>
      <selection pane="bottomRight" activeCell="C186" sqref="C186"/>
    </sheetView>
  </sheetViews>
  <sheetFormatPr baseColWidth="10" defaultColWidth="11.42578125" defaultRowHeight="15" x14ac:dyDescent="0.25"/>
  <cols>
    <col min="1" max="1" width="49.85546875" customWidth="1"/>
    <col min="2" max="2" width="35.140625" bestFit="1" customWidth="1"/>
    <col min="3" max="3" width="16.28515625" customWidth="1"/>
    <col min="4" max="38" width="19.28515625" customWidth="1"/>
    <col min="39" max="40" width="12.7109375" customWidth="1"/>
    <col min="41" max="41" width="14.42578125" customWidth="1"/>
    <col min="42" max="42" width="12.7109375" customWidth="1"/>
    <col min="43" max="43" width="14.42578125" customWidth="1"/>
    <col min="44" max="44" width="12.42578125" customWidth="1"/>
    <col min="46" max="46" width="13.28515625" customWidth="1"/>
    <col min="48" max="48" width="12.28515625" customWidth="1"/>
    <col min="74" max="77" width="11" customWidth="1"/>
    <col min="78" max="78" width="13.28515625" hidden="1" customWidth="1"/>
    <col min="79" max="97" width="11.42578125" style="2" hidden="1" customWidth="1"/>
    <col min="98" max="105" width="11.42578125" style="2" customWidth="1"/>
    <col min="106" max="113" width="11.42578125" style="2"/>
  </cols>
  <sheetData>
    <row r="1" spans="1:130" x14ac:dyDescent="0.25">
      <c r="A1" s="1" t="s">
        <v>0</v>
      </c>
    </row>
    <row r="2" spans="1:130" x14ac:dyDescent="0.25">
      <c r="A2" s="1" t="str">
        <f>CONCATENATE("COMUNA: ",[1]NOMBRE!B2," - ","( ",[1]NOMBRE!C2,[1]NOMBRE!D2,[1]NOMBRE!E2,[1]NOMBRE!F2,[1]NOMBRE!G2," )")</f>
        <v>COMUNA: 0 - ( 00000 )</v>
      </c>
    </row>
    <row r="3" spans="1:130" x14ac:dyDescent="0.25">
      <c r="A3" s="1" t="str">
        <f>CONCATENATE("ESTABLECIMIENTO/ESTRATEGIA: ",[1]NOMBRE!B3," - ","( ",[1]NOMBRE!C3,[1]NOMBRE!D3,[1]NOMBRE!E3,[1]NOMBRE!F3,[1]NOMBRE!G3,[1]NOMBRE!H3," )")</f>
        <v>ESTABLECIMIENTO/ESTRATEGIA: 0 - ( 000000 )</v>
      </c>
    </row>
    <row r="4" spans="1:130" x14ac:dyDescent="0.25">
      <c r="A4" s="1" t="str">
        <f>CONCATENATE("MES: ",[1]NOMBRE!B6," - ","( ",[1]NOMBRE!C6,[1]NOMBRE!D6," )")</f>
        <v>MES: 0 - ( 00 )</v>
      </c>
    </row>
    <row r="5" spans="1:130" x14ac:dyDescent="0.25">
      <c r="A5" s="1" t="str">
        <f>CONCATENATE("AÑO: ",[1]NOMBRE!B7)</f>
        <v>AÑO: 2024</v>
      </c>
    </row>
    <row r="6" spans="1:130" s="10" customFormat="1" ht="18" customHeight="1" x14ac:dyDescent="0.25">
      <c r="A6" s="487" t="s">
        <v>1</v>
      </c>
      <c r="B6" s="487"/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3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6"/>
      <c r="BV6" s="6"/>
      <c r="BW6" s="6"/>
      <c r="BX6" s="6"/>
      <c r="BY6" s="6"/>
      <c r="BZ6" s="6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</row>
    <row r="8" spans="1:130" ht="18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</row>
    <row r="9" spans="1:130" ht="18" customHeight="1" x14ac:dyDescent="0.25">
      <c r="A9" s="13" t="s">
        <v>3</v>
      </c>
      <c r="B9" s="14"/>
      <c r="C9" s="12"/>
      <c r="D9" s="15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</row>
    <row r="10" spans="1:130" x14ac:dyDescent="0.25">
      <c r="A10" s="488" t="s">
        <v>4</v>
      </c>
      <c r="B10" s="491" t="s">
        <v>5</v>
      </c>
      <c r="C10" s="492"/>
      <c r="D10" s="493"/>
      <c r="E10" s="497" t="s">
        <v>6</v>
      </c>
      <c r="F10" s="498"/>
      <c r="G10" s="498"/>
      <c r="H10" s="498"/>
      <c r="I10" s="498"/>
      <c r="J10" s="498"/>
      <c r="K10" s="498"/>
      <c r="L10" s="498"/>
      <c r="M10" s="498"/>
      <c r="N10" s="498"/>
      <c r="O10" s="498"/>
      <c r="P10" s="498"/>
      <c r="Q10" s="498"/>
      <c r="R10" s="498"/>
      <c r="S10" s="498"/>
      <c r="T10" s="498"/>
      <c r="U10" s="498"/>
      <c r="V10" s="498"/>
      <c r="W10" s="498"/>
      <c r="X10" s="498"/>
      <c r="Y10" s="498"/>
      <c r="Z10" s="498"/>
      <c r="AA10" s="498"/>
      <c r="AB10" s="498"/>
      <c r="AC10" s="498"/>
      <c r="AD10" s="498"/>
      <c r="AE10" s="498"/>
      <c r="AF10" s="498"/>
      <c r="AG10" s="498"/>
      <c r="AH10" s="498"/>
      <c r="AI10" s="498"/>
      <c r="AJ10" s="498"/>
      <c r="AK10" s="498"/>
      <c r="AL10" s="499"/>
      <c r="AM10" s="500" t="s">
        <v>7</v>
      </c>
      <c r="AN10" s="498"/>
      <c r="AO10" s="498"/>
      <c r="AP10" s="501"/>
      <c r="AQ10" s="488" t="s">
        <v>8</v>
      </c>
      <c r="AR10" s="488" t="s">
        <v>9</v>
      </c>
      <c r="AS10" s="488" t="s">
        <v>10</v>
      </c>
    </row>
    <row r="11" spans="1:130" x14ac:dyDescent="0.25">
      <c r="A11" s="489"/>
      <c r="B11" s="494"/>
      <c r="C11" s="495"/>
      <c r="D11" s="496"/>
      <c r="E11" s="502" t="s">
        <v>11</v>
      </c>
      <c r="F11" s="503"/>
      <c r="G11" s="502" t="s">
        <v>12</v>
      </c>
      <c r="H11" s="503"/>
      <c r="I11" s="502" t="s">
        <v>13</v>
      </c>
      <c r="J11" s="503"/>
      <c r="K11" s="502" t="s">
        <v>14</v>
      </c>
      <c r="L11" s="503"/>
      <c r="M11" s="502" t="s">
        <v>15</v>
      </c>
      <c r="N11" s="503"/>
      <c r="O11" s="502" t="s">
        <v>16</v>
      </c>
      <c r="P11" s="503"/>
      <c r="Q11" s="502" t="s">
        <v>17</v>
      </c>
      <c r="R11" s="503"/>
      <c r="S11" s="502" t="s">
        <v>18</v>
      </c>
      <c r="T11" s="503"/>
      <c r="U11" s="502" t="s">
        <v>19</v>
      </c>
      <c r="V11" s="503"/>
      <c r="W11" s="502" t="s">
        <v>20</v>
      </c>
      <c r="X11" s="503"/>
      <c r="Y11" s="502" t="s">
        <v>21</v>
      </c>
      <c r="Z11" s="503"/>
      <c r="AA11" s="502" t="s">
        <v>22</v>
      </c>
      <c r="AB11" s="503"/>
      <c r="AC11" s="502" t="s">
        <v>23</v>
      </c>
      <c r="AD11" s="503"/>
      <c r="AE11" s="502" t="s">
        <v>24</v>
      </c>
      <c r="AF11" s="503"/>
      <c r="AG11" s="502" t="s">
        <v>25</v>
      </c>
      <c r="AH11" s="503"/>
      <c r="AI11" s="502" t="s">
        <v>26</v>
      </c>
      <c r="AJ11" s="503"/>
      <c r="AK11" s="497" t="s">
        <v>27</v>
      </c>
      <c r="AL11" s="499"/>
      <c r="AM11" s="508" t="s">
        <v>28</v>
      </c>
      <c r="AN11" s="504" t="s">
        <v>29</v>
      </c>
      <c r="AO11" s="506" t="s">
        <v>30</v>
      </c>
      <c r="AP11" s="495" t="s">
        <v>31</v>
      </c>
      <c r="AQ11" s="489"/>
      <c r="AR11" s="489"/>
      <c r="AS11" s="489"/>
    </row>
    <row r="12" spans="1:130" x14ac:dyDescent="0.25">
      <c r="A12" s="490"/>
      <c r="B12" s="16" t="s">
        <v>32</v>
      </c>
      <c r="C12" s="17" t="s">
        <v>33</v>
      </c>
      <c r="D12" s="18" t="s">
        <v>34</v>
      </c>
      <c r="E12" s="19" t="s">
        <v>33</v>
      </c>
      <c r="F12" s="18" t="s">
        <v>34</v>
      </c>
      <c r="G12" s="19" t="s">
        <v>33</v>
      </c>
      <c r="H12" s="18" t="s">
        <v>34</v>
      </c>
      <c r="I12" s="19" t="s">
        <v>33</v>
      </c>
      <c r="J12" s="18" t="s">
        <v>34</v>
      </c>
      <c r="K12" s="19" t="s">
        <v>33</v>
      </c>
      <c r="L12" s="18" t="s">
        <v>34</v>
      </c>
      <c r="M12" s="19" t="s">
        <v>33</v>
      </c>
      <c r="N12" s="18" t="s">
        <v>34</v>
      </c>
      <c r="O12" s="19" t="s">
        <v>33</v>
      </c>
      <c r="P12" s="18" t="s">
        <v>34</v>
      </c>
      <c r="Q12" s="19" t="s">
        <v>33</v>
      </c>
      <c r="R12" s="18" t="s">
        <v>34</v>
      </c>
      <c r="S12" s="19" t="s">
        <v>33</v>
      </c>
      <c r="T12" s="18" t="s">
        <v>34</v>
      </c>
      <c r="U12" s="19" t="s">
        <v>33</v>
      </c>
      <c r="V12" s="18" t="s">
        <v>34</v>
      </c>
      <c r="W12" s="19" t="s">
        <v>33</v>
      </c>
      <c r="X12" s="18" t="s">
        <v>34</v>
      </c>
      <c r="Y12" s="19" t="s">
        <v>33</v>
      </c>
      <c r="Z12" s="18" t="s">
        <v>34</v>
      </c>
      <c r="AA12" s="19" t="s">
        <v>33</v>
      </c>
      <c r="AB12" s="18" t="s">
        <v>34</v>
      </c>
      <c r="AC12" s="19" t="s">
        <v>33</v>
      </c>
      <c r="AD12" s="18" t="s">
        <v>34</v>
      </c>
      <c r="AE12" s="19" t="s">
        <v>33</v>
      </c>
      <c r="AF12" s="18" t="s">
        <v>34</v>
      </c>
      <c r="AG12" s="19" t="s">
        <v>33</v>
      </c>
      <c r="AH12" s="18" t="s">
        <v>34</v>
      </c>
      <c r="AI12" s="19" t="s">
        <v>33</v>
      </c>
      <c r="AJ12" s="18" t="s">
        <v>34</v>
      </c>
      <c r="AK12" s="19" t="s">
        <v>33</v>
      </c>
      <c r="AL12" s="20" t="s">
        <v>34</v>
      </c>
      <c r="AM12" s="509"/>
      <c r="AN12" s="505"/>
      <c r="AO12" s="505"/>
      <c r="AP12" s="507"/>
      <c r="AQ12" s="490"/>
      <c r="AR12" s="490"/>
      <c r="AS12" s="490"/>
    </row>
    <row r="13" spans="1:130" ht="15" customHeight="1" x14ac:dyDescent="0.25">
      <c r="A13" s="21" t="s">
        <v>35</v>
      </c>
      <c r="B13" s="22">
        <f t="shared" ref="B13:B24" si="0">SUM(C13:D13)</f>
        <v>0</v>
      </c>
      <c r="C13" s="23">
        <f t="shared" ref="C13:D24" si="1">SUM(E13,G13,I13,K13,M13,O13,Q13,S13,U13,W13,Y13,AA13,AC13,AE13,AG13,AI13,AK13)</f>
        <v>0</v>
      </c>
      <c r="D13" s="24">
        <f t="shared" si="1"/>
        <v>0</v>
      </c>
      <c r="E13" s="25"/>
      <c r="F13" s="26"/>
      <c r="G13" s="25"/>
      <c r="H13" s="27"/>
      <c r="I13" s="25"/>
      <c r="J13" s="27"/>
      <c r="K13" s="25"/>
      <c r="L13" s="27"/>
      <c r="M13" s="25"/>
      <c r="N13" s="27"/>
      <c r="O13" s="25"/>
      <c r="P13" s="27"/>
      <c r="Q13" s="25"/>
      <c r="R13" s="27"/>
      <c r="S13" s="25"/>
      <c r="T13" s="27"/>
      <c r="U13" s="25"/>
      <c r="V13" s="27"/>
      <c r="W13" s="25"/>
      <c r="X13" s="27"/>
      <c r="Y13" s="25"/>
      <c r="Z13" s="27"/>
      <c r="AA13" s="25"/>
      <c r="AB13" s="27"/>
      <c r="AC13" s="25"/>
      <c r="AD13" s="27"/>
      <c r="AE13" s="25"/>
      <c r="AF13" s="27"/>
      <c r="AG13" s="25"/>
      <c r="AH13" s="27"/>
      <c r="AI13" s="25"/>
      <c r="AJ13" s="27"/>
      <c r="AK13" s="25"/>
      <c r="AL13" s="28"/>
      <c r="AM13" s="29"/>
      <c r="AN13" s="30"/>
      <c r="AO13" s="30"/>
      <c r="AP13" s="26"/>
      <c r="AQ13" s="27"/>
      <c r="AR13" s="27"/>
      <c r="AS13" s="27"/>
      <c r="AT13" s="31" t="str">
        <f>CA13&amp;CB13&amp;CC13&amp;CD13</f>
        <v/>
      </c>
      <c r="BY13" s="32"/>
      <c r="BZ13" s="32"/>
      <c r="CA13" s="33" t="str">
        <f>IF(AM13+AN13+AO13+AP13&lt;&gt;$B13,"* El número de "&amp;AM$10&amp;""&amp;" no puede ser distinto del Total. ","")</f>
        <v/>
      </c>
      <c r="CB13" s="33" t="str">
        <f>IF(AND($B13&lt;&gt;0,AQ13=""),"* No olvide ingresar la variable Personas con discapacidad (con RND). Si no tiene digite CERO.  ",IF(AQ13&gt;$B13,"* La variable Personas con discapacidad (con RND) no puede superar el Total. ",""))</f>
        <v/>
      </c>
      <c r="CC13" s="33" t="str">
        <f>IF(AND($B13&lt;&gt;0,AR13=""),"* No olvide ingresar la variable Pueblos Originarios (Digite CERO si no tiene). ",IF(AR13&gt;$B13,"* La variable Pueblos Originarios no puede superar el Total. ",""))</f>
        <v/>
      </c>
      <c r="CD13" s="33" t="str">
        <f>IF(AND($B13&lt;&gt;0,AS13=""),"* No olvide ingresar la variable Migrantes. Si no tiene digite CERO.  ",IF(AS13&gt;$B13,"* La variable Migrantes no puede superar el Total. ",""))</f>
        <v/>
      </c>
      <c r="CE13" s="32"/>
      <c r="CF13" s="32"/>
      <c r="CG13" s="34">
        <f>IF(AM13+AN13+AO13+AP13&lt;&gt;$B13,1,0)</f>
        <v>0</v>
      </c>
      <c r="CH13" s="35"/>
      <c r="CI13" s="35"/>
      <c r="CJ13" s="35"/>
      <c r="CK13" s="34">
        <f>IF(AND($B13&lt;&gt;0,AQ13=""),1,IF(AQ13&gt;$B13,1,0))</f>
        <v>0</v>
      </c>
      <c r="CL13" s="34">
        <f t="shared" ref="CK13:CM18" si="2">IF(AND($B13&lt;&gt;0,AR13=""),1,IF(AR13&gt;$B13,1,0))</f>
        <v>0</v>
      </c>
      <c r="CM13" s="34">
        <f>IF(AND($B13&lt;&gt;0,AS13=""),1,IF(AS13&gt;$B13,1,0))</f>
        <v>0</v>
      </c>
      <c r="DJ13" s="2"/>
    </row>
    <row r="14" spans="1:130" ht="15" customHeight="1" x14ac:dyDescent="0.25">
      <c r="A14" s="36" t="s">
        <v>36</v>
      </c>
      <c r="B14" s="36">
        <f t="shared" si="0"/>
        <v>0</v>
      </c>
      <c r="C14" s="37">
        <f t="shared" si="1"/>
        <v>0</v>
      </c>
      <c r="D14" s="38">
        <f t="shared" si="1"/>
        <v>0</v>
      </c>
      <c r="E14" s="39"/>
      <c r="F14" s="40"/>
      <c r="G14" s="39"/>
      <c r="H14" s="41"/>
      <c r="I14" s="39"/>
      <c r="J14" s="41"/>
      <c r="K14" s="39"/>
      <c r="L14" s="41"/>
      <c r="M14" s="39"/>
      <c r="N14" s="41"/>
      <c r="O14" s="39"/>
      <c r="P14" s="41"/>
      <c r="Q14" s="39"/>
      <c r="R14" s="41"/>
      <c r="S14" s="39"/>
      <c r="T14" s="41"/>
      <c r="U14" s="39"/>
      <c r="V14" s="41"/>
      <c r="W14" s="39"/>
      <c r="X14" s="41"/>
      <c r="Y14" s="39"/>
      <c r="Z14" s="41"/>
      <c r="AA14" s="39"/>
      <c r="AB14" s="41"/>
      <c r="AC14" s="39"/>
      <c r="AD14" s="41"/>
      <c r="AE14" s="39"/>
      <c r="AF14" s="41"/>
      <c r="AG14" s="39"/>
      <c r="AH14" s="41"/>
      <c r="AI14" s="39"/>
      <c r="AJ14" s="41"/>
      <c r="AK14" s="39"/>
      <c r="AL14" s="42"/>
      <c r="AM14" s="43"/>
      <c r="AN14" s="44"/>
      <c r="AO14" s="44"/>
      <c r="AP14" s="40"/>
      <c r="AQ14" s="41"/>
      <c r="AR14" s="41"/>
      <c r="AS14" s="41"/>
      <c r="AT14" s="31" t="str">
        <f t="shared" ref="AT14:AT18" si="3">CA14&amp;CB14&amp;CC14&amp;CD14</f>
        <v/>
      </c>
      <c r="BY14" s="32"/>
      <c r="BZ14" s="32"/>
      <c r="CA14" s="33" t="str">
        <f t="shared" ref="CA14:CA18" si="4">IF(AM14+AN14+AO14+AP14&lt;&gt;$B14,"* El número de "&amp;AM$10&amp;""&amp;" no puede ser distinto del Total. ","")</f>
        <v/>
      </c>
      <c r="CB14" s="33" t="str">
        <f t="shared" ref="CB14:CB24" si="5">IF(AND($B14&lt;&gt;0,AQ14=""),"* No olvide ingresar la variable Personas con discapacidad (con RND). Si no tiene digite CERO.  ",IF(AQ14&gt;$B14,"* La variable Personas con discapacidad (con RND) no puede superar el Total. ",""))</f>
        <v/>
      </c>
      <c r="CC14" s="33" t="str">
        <f t="shared" ref="CC14:CC24" si="6">IF(AND($B14&lt;&gt;0,AR14=""),"* No olvide ingresar la variable Pueblos Originarios (Digite CERO si no tiene). ",IF(AR14&gt;$B14,"* La variable Pueblos Originarios no puede superar el Total. ",""))</f>
        <v/>
      </c>
      <c r="CD14" s="33" t="str">
        <f t="shared" ref="CD14:CD24" si="7">IF(AND($B14&lt;&gt;0,AS14=""),"* No olvide ingresar la variable Migrantes. Si no tiene digite CERO.  ",IF(AS14&gt;$B14,"* La variable Migrantes no puede superar el Total. ",""))</f>
        <v/>
      </c>
      <c r="CE14" s="32"/>
      <c r="CF14" s="32"/>
      <c r="CG14" s="34">
        <f t="shared" ref="CG14:CG24" si="8">IF(AM14+AN14+AO14+AP14&lt;&gt;$B14,1,0)</f>
        <v>0</v>
      </c>
      <c r="CH14" s="35"/>
      <c r="CI14" s="35"/>
      <c r="CJ14" s="35"/>
      <c r="CK14" s="34">
        <f t="shared" si="2"/>
        <v>0</v>
      </c>
      <c r="CL14" s="34">
        <f t="shared" si="2"/>
        <v>0</v>
      </c>
      <c r="CM14" s="34">
        <f t="shared" si="2"/>
        <v>0</v>
      </c>
    </row>
    <row r="15" spans="1:130" ht="19.5" customHeight="1" x14ac:dyDescent="0.25">
      <c r="A15" s="45" t="s">
        <v>37</v>
      </c>
      <c r="B15" s="45">
        <f t="shared" si="0"/>
        <v>0</v>
      </c>
      <c r="C15" s="46">
        <f t="shared" si="1"/>
        <v>0</v>
      </c>
      <c r="D15" s="47">
        <f t="shared" si="1"/>
        <v>0</v>
      </c>
      <c r="E15" s="48"/>
      <c r="F15" s="49"/>
      <c r="G15" s="48"/>
      <c r="H15" s="50"/>
      <c r="I15" s="48"/>
      <c r="J15" s="50"/>
      <c r="K15" s="48"/>
      <c r="L15" s="50"/>
      <c r="M15" s="39"/>
      <c r="N15" s="41"/>
      <c r="O15" s="39"/>
      <c r="P15" s="41"/>
      <c r="Q15" s="51"/>
      <c r="R15" s="52"/>
      <c r="S15" s="51"/>
      <c r="T15" s="52"/>
      <c r="U15" s="51"/>
      <c r="V15" s="52"/>
      <c r="W15" s="51"/>
      <c r="X15" s="52"/>
      <c r="Y15" s="51"/>
      <c r="Z15" s="52"/>
      <c r="AA15" s="51"/>
      <c r="AB15" s="52"/>
      <c r="AC15" s="51"/>
      <c r="AD15" s="52"/>
      <c r="AE15" s="51"/>
      <c r="AF15" s="52"/>
      <c r="AG15" s="51"/>
      <c r="AH15" s="52"/>
      <c r="AI15" s="51"/>
      <c r="AJ15" s="52"/>
      <c r="AK15" s="51"/>
      <c r="AL15" s="53"/>
      <c r="AM15" s="54"/>
      <c r="AN15" s="55"/>
      <c r="AO15" s="55"/>
      <c r="AP15" s="56"/>
      <c r="AQ15" s="52"/>
      <c r="AR15" s="52"/>
      <c r="AS15" s="52"/>
      <c r="AT15" s="31" t="str">
        <f>CA15&amp;CB15&amp;CC15&amp;CD15</f>
        <v/>
      </c>
      <c r="BY15" s="32"/>
      <c r="BZ15" s="32"/>
      <c r="CA15" s="33" t="str">
        <f t="shared" si="4"/>
        <v/>
      </c>
      <c r="CB15" s="33" t="str">
        <f t="shared" si="5"/>
        <v/>
      </c>
      <c r="CC15" s="33" t="str">
        <f t="shared" si="6"/>
        <v/>
      </c>
      <c r="CD15" s="33" t="str">
        <f t="shared" si="7"/>
        <v/>
      </c>
      <c r="CE15" s="32"/>
      <c r="CF15" s="32"/>
      <c r="CG15" s="34">
        <f t="shared" si="8"/>
        <v>0</v>
      </c>
      <c r="CH15" s="35"/>
      <c r="CI15" s="35"/>
      <c r="CJ15" s="35"/>
      <c r="CK15" s="34">
        <f t="shared" si="2"/>
        <v>0</v>
      </c>
      <c r="CL15" s="34">
        <f t="shared" si="2"/>
        <v>0</v>
      </c>
      <c r="CM15" s="34">
        <f t="shared" si="2"/>
        <v>0</v>
      </c>
    </row>
    <row r="16" spans="1:130" ht="15" customHeight="1" x14ac:dyDescent="0.25">
      <c r="A16" s="57" t="s">
        <v>38</v>
      </c>
      <c r="B16" s="57">
        <f t="shared" si="0"/>
        <v>0</v>
      </c>
      <c r="C16" s="58">
        <f t="shared" si="1"/>
        <v>0</v>
      </c>
      <c r="D16" s="59">
        <f t="shared" si="1"/>
        <v>0</v>
      </c>
      <c r="E16" s="51"/>
      <c r="F16" s="56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  <c r="S16" s="51"/>
      <c r="T16" s="52"/>
      <c r="U16" s="51"/>
      <c r="V16" s="52"/>
      <c r="W16" s="51"/>
      <c r="X16" s="52"/>
      <c r="Y16" s="51"/>
      <c r="Z16" s="52"/>
      <c r="AA16" s="51"/>
      <c r="AB16" s="52"/>
      <c r="AC16" s="51"/>
      <c r="AD16" s="52"/>
      <c r="AE16" s="51"/>
      <c r="AF16" s="52"/>
      <c r="AG16" s="51"/>
      <c r="AH16" s="52"/>
      <c r="AI16" s="51"/>
      <c r="AJ16" s="52"/>
      <c r="AK16" s="51"/>
      <c r="AL16" s="53"/>
      <c r="AM16" s="54"/>
      <c r="AN16" s="55"/>
      <c r="AO16" s="55"/>
      <c r="AP16" s="56"/>
      <c r="AQ16" s="52"/>
      <c r="AR16" s="52"/>
      <c r="AS16" s="52"/>
      <c r="AT16" s="31" t="str">
        <f t="shared" si="3"/>
        <v/>
      </c>
      <c r="BY16" s="32"/>
      <c r="BZ16" s="32"/>
      <c r="CA16" s="33" t="str">
        <f t="shared" si="4"/>
        <v/>
      </c>
      <c r="CB16" s="33" t="str">
        <f t="shared" si="5"/>
        <v/>
      </c>
      <c r="CC16" s="33" t="str">
        <f t="shared" si="6"/>
        <v/>
      </c>
      <c r="CD16" s="33" t="str">
        <f t="shared" si="7"/>
        <v/>
      </c>
      <c r="CE16" s="32"/>
      <c r="CF16" s="32"/>
      <c r="CG16" s="34">
        <f t="shared" si="8"/>
        <v>0</v>
      </c>
      <c r="CH16" s="35"/>
      <c r="CI16" s="35"/>
      <c r="CJ16" s="35"/>
      <c r="CK16" s="34">
        <f t="shared" si="2"/>
        <v>0</v>
      </c>
      <c r="CL16" s="34">
        <f t="shared" si="2"/>
        <v>0</v>
      </c>
      <c r="CM16" s="34">
        <f t="shared" si="2"/>
        <v>0</v>
      </c>
    </row>
    <row r="17" spans="1:113" x14ac:dyDescent="0.25">
      <c r="A17" s="45" t="s">
        <v>39</v>
      </c>
      <c r="B17" s="60">
        <f t="shared" si="0"/>
        <v>0</v>
      </c>
      <c r="C17" s="61">
        <f t="shared" si="1"/>
        <v>0</v>
      </c>
      <c r="D17" s="59">
        <f t="shared" si="1"/>
        <v>0</v>
      </c>
      <c r="E17" s="62"/>
      <c r="F17" s="52"/>
      <c r="G17" s="51"/>
      <c r="H17" s="52"/>
      <c r="I17" s="51"/>
      <c r="J17" s="52"/>
      <c r="K17" s="51"/>
      <c r="L17" s="52"/>
      <c r="M17" s="51"/>
      <c r="N17" s="52"/>
      <c r="O17" s="51"/>
      <c r="P17" s="52"/>
      <c r="Q17" s="51"/>
      <c r="R17" s="52"/>
      <c r="S17" s="51"/>
      <c r="T17" s="52"/>
      <c r="U17" s="51"/>
      <c r="V17" s="52"/>
      <c r="W17" s="51"/>
      <c r="X17" s="52"/>
      <c r="Y17" s="51"/>
      <c r="Z17" s="52"/>
      <c r="AA17" s="51"/>
      <c r="AB17" s="52"/>
      <c r="AC17" s="51"/>
      <c r="AD17" s="52"/>
      <c r="AE17" s="51"/>
      <c r="AF17" s="52"/>
      <c r="AG17" s="51"/>
      <c r="AH17" s="52"/>
      <c r="AI17" s="51"/>
      <c r="AJ17" s="52"/>
      <c r="AK17" s="51"/>
      <c r="AL17" s="53"/>
      <c r="AM17" s="63"/>
      <c r="AN17" s="55"/>
      <c r="AO17" s="55"/>
      <c r="AP17" s="56"/>
      <c r="AQ17" s="64"/>
      <c r="AR17" s="64"/>
      <c r="AS17" s="64"/>
      <c r="AT17" s="31" t="str">
        <f t="shared" si="3"/>
        <v/>
      </c>
      <c r="BY17" s="32"/>
      <c r="BZ17" s="32"/>
      <c r="CA17" s="33" t="str">
        <f>IF(AM17+AN17+AO17+AP17&lt;&gt;$B17,"* El número de "&amp;AM$10&amp;""&amp;" no puede ser distinto del Total. ","")</f>
        <v/>
      </c>
      <c r="CB17" s="33" t="str">
        <f t="shared" si="5"/>
        <v/>
      </c>
      <c r="CC17" s="33" t="str">
        <f t="shared" si="6"/>
        <v/>
      </c>
      <c r="CD17" s="33" t="str">
        <f t="shared" si="7"/>
        <v/>
      </c>
      <c r="CE17" s="32"/>
      <c r="CF17" s="32"/>
      <c r="CG17" s="34">
        <f t="shared" si="8"/>
        <v>0</v>
      </c>
      <c r="CH17" s="35"/>
      <c r="CI17" s="35"/>
      <c r="CJ17" s="35"/>
      <c r="CK17" s="34">
        <f t="shared" si="2"/>
        <v>0</v>
      </c>
      <c r="CL17" s="34">
        <f t="shared" si="2"/>
        <v>0</v>
      </c>
      <c r="CM17" s="34">
        <f t="shared" si="2"/>
        <v>0</v>
      </c>
    </row>
    <row r="18" spans="1:113" x14ac:dyDescent="0.25">
      <c r="A18" s="45" t="s">
        <v>40</v>
      </c>
      <c r="B18" s="65">
        <f t="shared" si="0"/>
        <v>0</v>
      </c>
      <c r="C18" s="66">
        <f t="shared" si="1"/>
        <v>0</v>
      </c>
      <c r="D18" s="67">
        <f t="shared" si="1"/>
        <v>0</v>
      </c>
      <c r="E18" s="68"/>
      <c r="F18" s="69"/>
      <c r="G18" s="70"/>
      <c r="H18" s="71"/>
      <c r="I18" s="70"/>
      <c r="J18" s="71"/>
      <c r="K18" s="51"/>
      <c r="L18" s="52"/>
      <c r="M18" s="51"/>
      <c r="N18" s="52"/>
      <c r="O18" s="72"/>
      <c r="P18" s="73"/>
      <c r="Q18" s="72"/>
      <c r="R18" s="73"/>
      <c r="S18" s="72"/>
      <c r="T18" s="73"/>
      <c r="U18" s="72"/>
      <c r="V18" s="73"/>
      <c r="W18" s="72"/>
      <c r="X18" s="73"/>
      <c r="Y18" s="72"/>
      <c r="Z18" s="73"/>
      <c r="AA18" s="72"/>
      <c r="AB18" s="73"/>
      <c r="AC18" s="72"/>
      <c r="AD18" s="73"/>
      <c r="AE18" s="72"/>
      <c r="AF18" s="73"/>
      <c r="AG18" s="72"/>
      <c r="AH18" s="73"/>
      <c r="AI18" s="72"/>
      <c r="AJ18" s="73"/>
      <c r="AK18" s="72"/>
      <c r="AL18" s="74"/>
      <c r="AM18" s="75"/>
      <c r="AN18" s="76"/>
      <c r="AO18" s="76"/>
      <c r="AP18" s="77"/>
      <c r="AQ18" s="78"/>
      <c r="AR18" s="78"/>
      <c r="AS18" s="78"/>
      <c r="AT18" s="31" t="str">
        <f t="shared" si="3"/>
        <v/>
      </c>
      <c r="BY18" s="32"/>
      <c r="BZ18" s="32"/>
      <c r="CA18" s="33" t="str">
        <f t="shared" si="4"/>
        <v/>
      </c>
      <c r="CB18" s="33" t="str">
        <f t="shared" si="5"/>
        <v/>
      </c>
      <c r="CC18" s="33" t="str">
        <f t="shared" si="6"/>
        <v/>
      </c>
      <c r="CD18" s="33" t="str">
        <f t="shared" si="7"/>
        <v/>
      </c>
      <c r="CE18" s="32"/>
      <c r="CF18" s="32"/>
      <c r="CG18" s="34">
        <f t="shared" si="8"/>
        <v>0</v>
      </c>
      <c r="CH18" s="35"/>
      <c r="CI18" s="35"/>
      <c r="CJ18" s="35"/>
      <c r="CK18" s="34">
        <f t="shared" si="2"/>
        <v>0</v>
      </c>
      <c r="CL18" s="34">
        <f t="shared" si="2"/>
        <v>0</v>
      </c>
      <c r="CM18" s="34">
        <f t="shared" si="2"/>
        <v>0</v>
      </c>
    </row>
    <row r="19" spans="1:113" x14ac:dyDescent="0.25">
      <c r="A19" s="21" t="s">
        <v>41</v>
      </c>
      <c r="B19" s="65">
        <f t="shared" si="0"/>
        <v>0</v>
      </c>
      <c r="C19" s="79">
        <f t="shared" si="1"/>
        <v>0</v>
      </c>
      <c r="D19" s="24">
        <f t="shared" si="1"/>
        <v>0</v>
      </c>
      <c r="E19" s="80">
        <f t="shared" ref="E19:AS19" si="9">SUM(E20:E24)</f>
        <v>0</v>
      </c>
      <c r="F19" s="24">
        <f t="shared" si="9"/>
        <v>0</v>
      </c>
      <c r="G19" s="80">
        <f t="shared" si="9"/>
        <v>0</v>
      </c>
      <c r="H19" s="81">
        <f t="shared" si="9"/>
        <v>0</v>
      </c>
      <c r="I19" s="80">
        <f t="shared" si="9"/>
        <v>0</v>
      </c>
      <c r="J19" s="81">
        <f t="shared" si="9"/>
        <v>0</v>
      </c>
      <c r="K19" s="80">
        <f t="shared" si="9"/>
        <v>0</v>
      </c>
      <c r="L19" s="81">
        <f t="shared" si="9"/>
        <v>0</v>
      </c>
      <c r="M19" s="80">
        <f t="shared" si="9"/>
        <v>0</v>
      </c>
      <c r="N19" s="81">
        <f t="shared" si="9"/>
        <v>0</v>
      </c>
      <c r="O19" s="80">
        <f t="shared" si="9"/>
        <v>0</v>
      </c>
      <c r="P19" s="81">
        <f t="shared" si="9"/>
        <v>0</v>
      </c>
      <c r="Q19" s="80">
        <f t="shared" si="9"/>
        <v>0</v>
      </c>
      <c r="R19" s="81">
        <f t="shared" si="9"/>
        <v>0</v>
      </c>
      <c r="S19" s="80">
        <f t="shared" si="9"/>
        <v>0</v>
      </c>
      <c r="T19" s="81">
        <f t="shared" si="9"/>
        <v>0</v>
      </c>
      <c r="U19" s="80">
        <f t="shared" si="9"/>
        <v>0</v>
      </c>
      <c r="V19" s="81">
        <f t="shared" si="9"/>
        <v>0</v>
      </c>
      <c r="W19" s="80">
        <f t="shared" si="9"/>
        <v>0</v>
      </c>
      <c r="X19" s="81">
        <f t="shared" si="9"/>
        <v>0</v>
      </c>
      <c r="Y19" s="80">
        <f t="shared" si="9"/>
        <v>0</v>
      </c>
      <c r="Z19" s="81">
        <f t="shared" si="9"/>
        <v>0</v>
      </c>
      <c r="AA19" s="80">
        <f t="shared" si="9"/>
        <v>0</v>
      </c>
      <c r="AB19" s="81">
        <f t="shared" si="9"/>
        <v>0</v>
      </c>
      <c r="AC19" s="80">
        <f t="shared" si="9"/>
        <v>0</v>
      </c>
      <c r="AD19" s="81">
        <f t="shared" si="9"/>
        <v>0</v>
      </c>
      <c r="AE19" s="80">
        <f t="shared" si="9"/>
        <v>0</v>
      </c>
      <c r="AF19" s="81">
        <f t="shared" si="9"/>
        <v>0</v>
      </c>
      <c r="AG19" s="80">
        <f t="shared" si="9"/>
        <v>0</v>
      </c>
      <c r="AH19" s="81">
        <f t="shared" si="9"/>
        <v>0</v>
      </c>
      <c r="AI19" s="80">
        <f t="shared" si="9"/>
        <v>0</v>
      </c>
      <c r="AJ19" s="81">
        <f t="shared" si="9"/>
        <v>0</v>
      </c>
      <c r="AK19" s="80">
        <f t="shared" si="9"/>
        <v>0</v>
      </c>
      <c r="AL19" s="82">
        <f t="shared" si="9"/>
        <v>0</v>
      </c>
      <c r="AM19" s="83">
        <f t="shared" si="9"/>
        <v>0</v>
      </c>
      <c r="AN19" s="84">
        <f t="shared" si="9"/>
        <v>0</v>
      </c>
      <c r="AO19" s="84">
        <f t="shared" si="9"/>
        <v>0</v>
      </c>
      <c r="AP19" s="24">
        <f t="shared" si="9"/>
        <v>0</v>
      </c>
      <c r="AQ19" s="81">
        <f t="shared" si="9"/>
        <v>0</v>
      </c>
      <c r="AR19" s="81">
        <f t="shared" si="9"/>
        <v>0</v>
      </c>
      <c r="AS19" s="81">
        <f t="shared" si="9"/>
        <v>0</v>
      </c>
      <c r="AT19" s="85"/>
      <c r="BY19" s="32"/>
      <c r="BZ19" s="32"/>
      <c r="CA19" s="32"/>
      <c r="CB19" s="32"/>
      <c r="CC19" s="32"/>
      <c r="CD19" s="32"/>
      <c r="CE19" s="32"/>
      <c r="CF19" s="32"/>
      <c r="CG19"/>
      <c r="CH19" s="35"/>
      <c r="CI19" s="35"/>
      <c r="CJ19" s="35"/>
      <c r="CK19"/>
      <c r="CL19"/>
      <c r="CM19"/>
    </row>
    <row r="20" spans="1:113" x14ac:dyDescent="0.25">
      <c r="A20" s="86" t="s">
        <v>42</v>
      </c>
      <c r="B20" s="60">
        <f t="shared" si="0"/>
        <v>0</v>
      </c>
      <c r="C20" s="58">
        <f t="shared" si="1"/>
        <v>0</v>
      </c>
      <c r="D20" s="87">
        <f t="shared" si="1"/>
        <v>0</v>
      </c>
      <c r="E20" s="88"/>
      <c r="F20" s="89"/>
      <c r="G20" s="88"/>
      <c r="H20" s="90"/>
      <c r="I20" s="88"/>
      <c r="J20" s="90"/>
      <c r="K20" s="88"/>
      <c r="L20" s="90"/>
      <c r="M20" s="88"/>
      <c r="N20" s="90"/>
      <c r="O20" s="88"/>
      <c r="P20" s="90"/>
      <c r="Q20" s="88"/>
      <c r="R20" s="90"/>
      <c r="S20" s="88"/>
      <c r="T20" s="90"/>
      <c r="U20" s="88"/>
      <c r="V20" s="90"/>
      <c r="W20" s="88"/>
      <c r="X20" s="90"/>
      <c r="Y20" s="88"/>
      <c r="Z20" s="90"/>
      <c r="AA20" s="88"/>
      <c r="AB20" s="90"/>
      <c r="AC20" s="88"/>
      <c r="AD20" s="90"/>
      <c r="AE20" s="88"/>
      <c r="AF20" s="90"/>
      <c r="AG20" s="88"/>
      <c r="AH20" s="90"/>
      <c r="AI20" s="88"/>
      <c r="AJ20" s="90"/>
      <c r="AK20" s="88"/>
      <c r="AL20" s="91"/>
      <c r="AM20" s="92"/>
      <c r="AN20" s="93"/>
      <c r="AO20" s="93"/>
      <c r="AP20" s="89"/>
      <c r="AQ20" s="94"/>
      <c r="AR20" s="94"/>
      <c r="AS20" s="94"/>
      <c r="AT20" s="31" t="str">
        <f>CA20&amp;CB20&amp;CC20&amp;CD20</f>
        <v/>
      </c>
      <c r="BY20" s="32"/>
      <c r="BZ20" s="32"/>
      <c r="CA20" s="33" t="str">
        <f t="shared" ref="CA20:CA24" si="10">IF(AM20+AN20+AO20+AP20&lt;&gt;$B20,"* El número de "&amp;AM$10&amp;""&amp;" no puede ser distinto del Total. ","")</f>
        <v/>
      </c>
      <c r="CB20" s="33" t="str">
        <f t="shared" si="5"/>
        <v/>
      </c>
      <c r="CC20" s="33" t="str">
        <f t="shared" si="6"/>
        <v/>
      </c>
      <c r="CD20" s="33" t="str">
        <f t="shared" si="7"/>
        <v/>
      </c>
      <c r="CE20" s="32"/>
      <c r="CF20" s="32"/>
      <c r="CG20" s="34">
        <f t="shared" si="8"/>
        <v>0</v>
      </c>
      <c r="CH20" s="35"/>
      <c r="CI20" s="35"/>
      <c r="CJ20" s="35"/>
      <c r="CK20" s="34">
        <f t="shared" ref="CK20:CM24" si="11">IF(AND($B20&lt;&gt;0,AQ20=""),1,IF(AQ20&gt;$B20,1,0))</f>
        <v>0</v>
      </c>
      <c r="CL20" s="34">
        <f t="shared" si="11"/>
        <v>0</v>
      </c>
      <c r="CM20" s="34">
        <f t="shared" si="11"/>
        <v>0</v>
      </c>
    </row>
    <row r="21" spans="1:113" x14ac:dyDescent="0.25">
      <c r="A21" s="45" t="s">
        <v>43</v>
      </c>
      <c r="B21" s="57">
        <f t="shared" si="0"/>
        <v>0</v>
      </c>
      <c r="C21" s="61">
        <f t="shared" si="1"/>
        <v>0</v>
      </c>
      <c r="D21" s="47">
        <f t="shared" si="1"/>
        <v>0</v>
      </c>
      <c r="E21" s="51"/>
      <c r="F21" s="56"/>
      <c r="G21" s="51"/>
      <c r="H21" s="52"/>
      <c r="I21" s="51"/>
      <c r="J21" s="52"/>
      <c r="K21" s="51"/>
      <c r="L21" s="52"/>
      <c r="M21" s="51"/>
      <c r="N21" s="52"/>
      <c r="O21" s="51"/>
      <c r="P21" s="52"/>
      <c r="Q21" s="51"/>
      <c r="R21" s="52"/>
      <c r="S21" s="51"/>
      <c r="T21" s="52"/>
      <c r="U21" s="51"/>
      <c r="V21" s="52"/>
      <c r="W21" s="51"/>
      <c r="X21" s="52"/>
      <c r="Y21" s="51"/>
      <c r="Z21" s="52"/>
      <c r="AA21" s="51"/>
      <c r="AB21" s="52"/>
      <c r="AC21" s="51"/>
      <c r="AD21" s="52"/>
      <c r="AE21" s="51"/>
      <c r="AF21" s="52"/>
      <c r="AG21" s="51"/>
      <c r="AH21" s="52"/>
      <c r="AI21" s="51"/>
      <c r="AJ21" s="52"/>
      <c r="AK21" s="51"/>
      <c r="AL21" s="53"/>
      <c r="AM21" s="54"/>
      <c r="AN21" s="55"/>
      <c r="AO21" s="55"/>
      <c r="AP21" s="56"/>
      <c r="AQ21" s="95"/>
      <c r="AR21" s="95"/>
      <c r="AS21" s="95"/>
      <c r="AT21" s="31" t="str">
        <f>CA21&amp;CB21&amp;CC21&amp;CD21</f>
        <v/>
      </c>
      <c r="BY21" s="32"/>
      <c r="BZ21" s="32"/>
      <c r="CA21" s="33" t="str">
        <f t="shared" si="10"/>
        <v/>
      </c>
      <c r="CB21" s="33" t="str">
        <f t="shared" si="5"/>
        <v/>
      </c>
      <c r="CC21" s="33" t="str">
        <f t="shared" si="6"/>
        <v/>
      </c>
      <c r="CD21" s="33" t="str">
        <f t="shared" si="7"/>
        <v/>
      </c>
      <c r="CE21" s="32"/>
      <c r="CF21" s="32"/>
      <c r="CG21" s="34">
        <f t="shared" si="8"/>
        <v>0</v>
      </c>
      <c r="CH21" s="35"/>
      <c r="CI21" s="35"/>
      <c r="CJ21" s="35"/>
      <c r="CK21" s="34">
        <f t="shared" si="11"/>
        <v>0</v>
      </c>
      <c r="CL21" s="34">
        <f t="shared" si="11"/>
        <v>0</v>
      </c>
      <c r="CM21" s="34">
        <f t="shared" si="11"/>
        <v>0</v>
      </c>
    </row>
    <row r="22" spans="1:113" x14ac:dyDescent="0.25">
      <c r="A22" s="96" t="s">
        <v>44</v>
      </c>
      <c r="B22" s="97">
        <f t="shared" si="0"/>
        <v>0</v>
      </c>
      <c r="C22" s="98">
        <f t="shared" si="1"/>
        <v>0</v>
      </c>
      <c r="D22" s="99">
        <f t="shared" si="1"/>
        <v>0</v>
      </c>
      <c r="E22" s="62"/>
      <c r="F22" s="100"/>
      <c r="G22" s="62"/>
      <c r="H22" s="101"/>
      <c r="I22" s="62"/>
      <c r="J22" s="101"/>
      <c r="K22" s="62"/>
      <c r="L22" s="101"/>
      <c r="M22" s="62"/>
      <c r="N22" s="101"/>
      <c r="O22" s="62"/>
      <c r="P22" s="101"/>
      <c r="Q22" s="62"/>
      <c r="R22" s="101"/>
      <c r="S22" s="62"/>
      <c r="T22" s="101"/>
      <c r="U22" s="62"/>
      <c r="V22" s="101"/>
      <c r="W22" s="62"/>
      <c r="X22" s="101"/>
      <c r="Y22" s="62"/>
      <c r="Z22" s="101"/>
      <c r="AA22" s="62"/>
      <c r="AB22" s="101"/>
      <c r="AC22" s="62"/>
      <c r="AD22" s="101"/>
      <c r="AE22" s="62"/>
      <c r="AF22" s="101"/>
      <c r="AG22" s="62"/>
      <c r="AH22" s="101"/>
      <c r="AI22" s="62"/>
      <c r="AJ22" s="101"/>
      <c r="AK22" s="62"/>
      <c r="AL22" s="102"/>
      <c r="AM22" s="103"/>
      <c r="AN22" s="104"/>
      <c r="AO22" s="104"/>
      <c r="AP22" s="100"/>
      <c r="AQ22" s="105"/>
      <c r="AR22" s="105"/>
      <c r="AS22" s="105"/>
      <c r="AT22" s="31" t="str">
        <f>CA22&amp;CB22&amp;CC22&amp;CD22</f>
        <v/>
      </c>
      <c r="BY22" s="32"/>
      <c r="BZ22" s="32"/>
      <c r="CA22" s="33" t="str">
        <f t="shared" si="10"/>
        <v/>
      </c>
      <c r="CB22" s="33" t="str">
        <f t="shared" si="5"/>
        <v/>
      </c>
      <c r="CC22" s="33" t="str">
        <f t="shared" si="6"/>
        <v/>
      </c>
      <c r="CD22" s="33" t="str">
        <f t="shared" si="7"/>
        <v/>
      </c>
      <c r="CE22" s="32"/>
      <c r="CF22" s="32"/>
      <c r="CG22" s="34">
        <f t="shared" si="8"/>
        <v>0</v>
      </c>
      <c r="CH22" s="35"/>
      <c r="CI22" s="35"/>
      <c r="CJ22" s="35"/>
      <c r="CK22" s="34">
        <f t="shared" si="11"/>
        <v>0</v>
      </c>
      <c r="CL22" s="34">
        <f t="shared" si="11"/>
        <v>0</v>
      </c>
      <c r="CM22" s="34">
        <f t="shared" si="11"/>
        <v>0</v>
      </c>
    </row>
    <row r="23" spans="1:113" x14ac:dyDescent="0.25">
      <c r="A23" s="106" t="s">
        <v>45</v>
      </c>
      <c r="B23" s="57">
        <f t="shared" si="0"/>
        <v>0</v>
      </c>
      <c r="C23" s="61">
        <f t="shared" si="1"/>
        <v>0</v>
      </c>
      <c r="D23" s="47">
        <f t="shared" si="1"/>
        <v>0</v>
      </c>
      <c r="E23" s="51"/>
      <c r="F23" s="56"/>
      <c r="G23" s="51"/>
      <c r="H23" s="52"/>
      <c r="I23" s="51"/>
      <c r="J23" s="52"/>
      <c r="K23" s="51"/>
      <c r="L23" s="52"/>
      <c r="M23" s="51"/>
      <c r="N23" s="52"/>
      <c r="O23" s="51"/>
      <c r="P23" s="52"/>
      <c r="Q23" s="51"/>
      <c r="R23" s="52"/>
      <c r="S23" s="51"/>
      <c r="T23" s="52"/>
      <c r="U23" s="51"/>
      <c r="V23" s="52"/>
      <c r="W23" s="51"/>
      <c r="X23" s="52"/>
      <c r="Y23" s="51"/>
      <c r="Z23" s="52"/>
      <c r="AA23" s="51"/>
      <c r="AB23" s="52"/>
      <c r="AC23" s="51"/>
      <c r="AD23" s="52"/>
      <c r="AE23" s="51"/>
      <c r="AF23" s="52"/>
      <c r="AG23" s="51"/>
      <c r="AH23" s="52"/>
      <c r="AI23" s="51"/>
      <c r="AJ23" s="52"/>
      <c r="AK23" s="51"/>
      <c r="AL23" s="53"/>
      <c r="AM23" s="54"/>
      <c r="AN23" s="55"/>
      <c r="AO23" s="55"/>
      <c r="AP23" s="56"/>
      <c r="AQ23" s="95"/>
      <c r="AR23" s="95"/>
      <c r="AS23" s="95"/>
      <c r="AT23" s="31" t="str">
        <f>CA23&amp;CB23&amp;CC23&amp;CD23</f>
        <v/>
      </c>
      <c r="BY23" s="32"/>
      <c r="BZ23" s="32"/>
      <c r="CA23" s="33" t="str">
        <f t="shared" si="10"/>
        <v/>
      </c>
      <c r="CB23" s="33" t="str">
        <f t="shared" si="5"/>
        <v/>
      </c>
      <c r="CC23" s="33" t="str">
        <f t="shared" si="6"/>
        <v/>
      </c>
      <c r="CD23" s="33" t="str">
        <f t="shared" si="7"/>
        <v/>
      </c>
      <c r="CE23" s="32"/>
      <c r="CF23" s="32"/>
      <c r="CG23" s="34">
        <f t="shared" si="8"/>
        <v>0</v>
      </c>
      <c r="CH23" s="35"/>
      <c r="CI23" s="35"/>
      <c r="CJ23" s="35"/>
      <c r="CK23" s="34">
        <f t="shared" si="11"/>
        <v>0</v>
      </c>
      <c r="CL23" s="34">
        <f t="shared" si="11"/>
        <v>0</v>
      </c>
      <c r="CM23" s="34">
        <f t="shared" si="11"/>
        <v>0</v>
      </c>
    </row>
    <row r="24" spans="1:113" x14ac:dyDescent="0.25">
      <c r="A24" s="107" t="s">
        <v>46</v>
      </c>
      <c r="B24" s="65">
        <f t="shared" si="0"/>
        <v>0</v>
      </c>
      <c r="C24" s="79">
        <f t="shared" si="1"/>
        <v>0</v>
      </c>
      <c r="D24" s="108">
        <f t="shared" si="1"/>
        <v>0</v>
      </c>
      <c r="E24" s="72"/>
      <c r="F24" s="109"/>
      <c r="G24" s="72"/>
      <c r="H24" s="73"/>
      <c r="I24" s="72"/>
      <c r="J24" s="73"/>
      <c r="K24" s="72"/>
      <c r="L24" s="73"/>
      <c r="M24" s="72"/>
      <c r="N24" s="73"/>
      <c r="O24" s="72"/>
      <c r="P24" s="73"/>
      <c r="Q24" s="72"/>
      <c r="R24" s="73"/>
      <c r="S24" s="72"/>
      <c r="T24" s="73"/>
      <c r="U24" s="72"/>
      <c r="V24" s="73"/>
      <c r="W24" s="72"/>
      <c r="X24" s="73"/>
      <c r="Y24" s="72"/>
      <c r="Z24" s="73"/>
      <c r="AA24" s="72"/>
      <c r="AB24" s="73"/>
      <c r="AC24" s="72"/>
      <c r="AD24" s="73"/>
      <c r="AE24" s="72"/>
      <c r="AF24" s="73"/>
      <c r="AG24" s="72"/>
      <c r="AH24" s="73"/>
      <c r="AI24" s="72"/>
      <c r="AJ24" s="73"/>
      <c r="AK24" s="72"/>
      <c r="AL24" s="74"/>
      <c r="AM24" s="110"/>
      <c r="AN24" s="76"/>
      <c r="AO24" s="76"/>
      <c r="AP24" s="109"/>
      <c r="AQ24" s="73"/>
      <c r="AR24" s="73"/>
      <c r="AS24" s="73"/>
      <c r="AT24" s="31" t="str">
        <f>CA24&amp;CB24&amp;CC24&amp;CD24</f>
        <v/>
      </c>
      <c r="BY24" s="32"/>
      <c r="BZ24" s="32"/>
      <c r="CA24" s="33" t="str">
        <f t="shared" si="10"/>
        <v/>
      </c>
      <c r="CB24" s="33" t="str">
        <f t="shared" si="5"/>
        <v/>
      </c>
      <c r="CC24" s="33" t="str">
        <f t="shared" si="6"/>
        <v/>
      </c>
      <c r="CD24" s="33" t="str">
        <f t="shared" si="7"/>
        <v/>
      </c>
      <c r="CE24" s="32"/>
      <c r="CF24" s="32"/>
      <c r="CG24" s="34">
        <f t="shared" si="8"/>
        <v>0</v>
      </c>
      <c r="CH24" s="35"/>
      <c r="CI24" s="35"/>
      <c r="CJ24" s="35"/>
      <c r="CK24" s="34">
        <f t="shared" si="11"/>
        <v>0</v>
      </c>
      <c r="CL24" s="34">
        <f t="shared" si="11"/>
        <v>0</v>
      </c>
      <c r="CM24" s="34">
        <f t="shared" si="11"/>
        <v>0</v>
      </c>
    </row>
    <row r="25" spans="1:113" x14ac:dyDescent="0.25">
      <c r="A25" s="13" t="s">
        <v>47</v>
      </c>
      <c r="B25" s="14"/>
      <c r="C25" s="12"/>
      <c r="D25" s="15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</row>
    <row r="26" spans="1:113" x14ac:dyDescent="0.25">
      <c r="A26" s="521" t="s">
        <v>48</v>
      </c>
      <c r="B26" s="488" t="s">
        <v>49</v>
      </c>
      <c r="C26" s="491" t="s">
        <v>5</v>
      </c>
      <c r="D26" s="492"/>
      <c r="E26" s="493"/>
      <c r="F26" s="497" t="s">
        <v>6</v>
      </c>
      <c r="G26" s="498"/>
      <c r="H26" s="498"/>
      <c r="I26" s="498"/>
      <c r="J26" s="498"/>
      <c r="K26" s="498"/>
      <c r="L26" s="498"/>
      <c r="M26" s="498"/>
      <c r="N26" s="498"/>
      <c r="O26" s="498"/>
      <c r="P26" s="498"/>
      <c r="Q26" s="498"/>
      <c r="R26" s="498"/>
      <c r="S26" s="498"/>
      <c r="T26" s="498"/>
      <c r="U26" s="498"/>
      <c r="V26" s="498"/>
      <c r="W26" s="498"/>
      <c r="X26" s="498"/>
      <c r="Y26" s="498"/>
      <c r="Z26" s="498"/>
      <c r="AA26" s="498"/>
      <c r="AB26" s="498"/>
      <c r="AC26" s="498"/>
      <c r="AD26" s="498"/>
      <c r="AE26" s="498"/>
      <c r="AF26" s="498"/>
      <c r="AG26" s="498"/>
      <c r="AH26" s="498"/>
      <c r="AI26" s="498"/>
      <c r="AJ26" s="498"/>
      <c r="AK26" s="498"/>
      <c r="AL26" s="498"/>
      <c r="AM26" s="499"/>
      <c r="AN26" s="500" t="s">
        <v>7</v>
      </c>
      <c r="AO26" s="498"/>
      <c r="AP26" s="498"/>
      <c r="AQ26" s="501"/>
    </row>
    <row r="27" spans="1:113" x14ac:dyDescent="0.25">
      <c r="A27" s="522"/>
      <c r="B27" s="489"/>
      <c r="C27" s="524"/>
      <c r="D27" s="507"/>
      <c r="E27" s="525"/>
      <c r="F27" s="502" t="s">
        <v>11</v>
      </c>
      <c r="G27" s="503"/>
      <c r="H27" s="502" t="s">
        <v>12</v>
      </c>
      <c r="I27" s="503"/>
      <c r="J27" s="502" t="s">
        <v>13</v>
      </c>
      <c r="K27" s="503"/>
      <c r="L27" s="502" t="s">
        <v>14</v>
      </c>
      <c r="M27" s="503"/>
      <c r="N27" s="502" t="s">
        <v>15</v>
      </c>
      <c r="O27" s="503"/>
      <c r="P27" s="502" t="s">
        <v>16</v>
      </c>
      <c r="Q27" s="503"/>
      <c r="R27" s="502" t="s">
        <v>17</v>
      </c>
      <c r="S27" s="503"/>
      <c r="T27" s="502" t="s">
        <v>18</v>
      </c>
      <c r="U27" s="503"/>
      <c r="V27" s="502" t="s">
        <v>19</v>
      </c>
      <c r="W27" s="503"/>
      <c r="X27" s="502" t="s">
        <v>20</v>
      </c>
      <c r="Y27" s="503"/>
      <c r="Z27" s="502" t="s">
        <v>21</v>
      </c>
      <c r="AA27" s="503"/>
      <c r="AB27" s="502" t="s">
        <v>22</v>
      </c>
      <c r="AC27" s="503"/>
      <c r="AD27" s="502" t="s">
        <v>23</v>
      </c>
      <c r="AE27" s="503"/>
      <c r="AF27" s="502" t="s">
        <v>24</v>
      </c>
      <c r="AG27" s="503"/>
      <c r="AH27" s="502" t="s">
        <v>25</v>
      </c>
      <c r="AI27" s="503"/>
      <c r="AJ27" s="502" t="s">
        <v>26</v>
      </c>
      <c r="AK27" s="503"/>
      <c r="AL27" s="497" t="s">
        <v>27</v>
      </c>
      <c r="AM27" s="499"/>
      <c r="AN27" s="508" t="s">
        <v>50</v>
      </c>
      <c r="AO27" s="504" t="s">
        <v>29</v>
      </c>
      <c r="AP27" s="506" t="s">
        <v>30</v>
      </c>
      <c r="AQ27" s="510" t="s">
        <v>31</v>
      </c>
    </row>
    <row r="28" spans="1:113" x14ac:dyDescent="0.25">
      <c r="A28" s="523"/>
      <c r="B28" s="490"/>
      <c r="C28" s="16" t="s">
        <v>32</v>
      </c>
      <c r="D28" s="19" t="s">
        <v>33</v>
      </c>
      <c r="E28" s="18" t="s">
        <v>34</v>
      </c>
      <c r="F28" s="19" t="s">
        <v>33</v>
      </c>
      <c r="G28" s="18" t="s">
        <v>34</v>
      </c>
      <c r="H28" s="19" t="s">
        <v>33</v>
      </c>
      <c r="I28" s="18" t="s">
        <v>34</v>
      </c>
      <c r="J28" s="19" t="s">
        <v>33</v>
      </c>
      <c r="K28" s="18" t="s">
        <v>34</v>
      </c>
      <c r="L28" s="19" t="s">
        <v>33</v>
      </c>
      <c r="M28" s="18" t="s">
        <v>34</v>
      </c>
      <c r="N28" s="17" t="s">
        <v>33</v>
      </c>
      <c r="O28" s="18" t="s">
        <v>34</v>
      </c>
      <c r="P28" s="19" t="s">
        <v>33</v>
      </c>
      <c r="Q28" s="18" t="s">
        <v>34</v>
      </c>
      <c r="R28" s="19" t="s">
        <v>33</v>
      </c>
      <c r="S28" s="18" t="s">
        <v>34</v>
      </c>
      <c r="T28" s="19" t="s">
        <v>33</v>
      </c>
      <c r="U28" s="18" t="s">
        <v>34</v>
      </c>
      <c r="V28" s="19" t="s">
        <v>33</v>
      </c>
      <c r="W28" s="18" t="s">
        <v>34</v>
      </c>
      <c r="X28" s="19" t="s">
        <v>33</v>
      </c>
      <c r="Y28" s="18" t="s">
        <v>34</v>
      </c>
      <c r="Z28" s="19" t="s">
        <v>33</v>
      </c>
      <c r="AA28" s="18" t="s">
        <v>34</v>
      </c>
      <c r="AB28" s="19" t="s">
        <v>33</v>
      </c>
      <c r="AC28" s="18" t="s">
        <v>34</v>
      </c>
      <c r="AD28" s="19" t="s">
        <v>33</v>
      </c>
      <c r="AE28" s="18" t="s">
        <v>34</v>
      </c>
      <c r="AF28" s="19" t="s">
        <v>33</v>
      </c>
      <c r="AG28" s="18" t="s">
        <v>34</v>
      </c>
      <c r="AH28" s="19" t="s">
        <v>33</v>
      </c>
      <c r="AI28" s="18" t="s">
        <v>34</v>
      </c>
      <c r="AJ28" s="19" t="s">
        <v>33</v>
      </c>
      <c r="AK28" s="18" t="s">
        <v>34</v>
      </c>
      <c r="AL28" s="19" t="s">
        <v>33</v>
      </c>
      <c r="AM28" s="111" t="s">
        <v>34</v>
      </c>
      <c r="AN28" s="509"/>
      <c r="AO28" s="505"/>
      <c r="AP28" s="505"/>
      <c r="AQ28" s="511"/>
      <c r="CG28" s="112">
        <f>IF(C29&lt;&gt;SUM(C30:C48),1,0)</f>
        <v>0</v>
      </c>
    </row>
    <row r="29" spans="1:113" x14ac:dyDescent="0.25">
      <c r="A29" s="512" t="s">
        <v>51</v>
      </c>
      <c r="B29" s="513"/>
      <c r="C29" s="113">
        <f t="shared" ref="C29:C50" si="12">SUM(D29:E29)</f>
        <v>0</v>
      </c>
      <c r="D29" s="114">
        <f t="shared" ref="D29:E50" si="13">+F29+H29+J29+L29+N29+P29+R29+T29+V29+X29+Z29+AB29+AD29+AF29+AH29+AJ29+AL29</f>
        <v>0</v>
      </c>
      <c r="E29" s="115">
        <f t="shared" si="13"/>
        <v>0</v>
      </c>
      <c r="F29" s="116"/>
      <c r="G29" s="117"/>
      <c r="H29" s="116"/>
      <c r="I29" s="118"/>
      <c r="J29" s="116"/>
      <c r="K29" s="118"/>
      <c r="L29" s="116"/>
      <c r="M29" s="117"/>
      <c r="N29" s="119"/>
      <c r="O29" s="118"/>
      <c r="P29" s="119"/>
      <c r="Q29" s="118"/>
      <c r="R29" s="119"/>
      <c r="S29" s="118"/>
      <c r="T29" s="119"/>
      <c r="U29" s="118"/>
      <c r="V29" s="119"/>
      <c r="W29" s="118"/>
      <c r="X29" s="119"/>
      <c r="Y29" s="118"/>
      <c r="Z29" s="119"/>
      <c r="AA29" s="118"/>
      <c r="AB29" s="119"/>
      <c r="AC29" s="118"/>
      <c r="AD29" s="119"/>
      <c r="AE29" s="118"/>
      <c r="AF29" s="119"/>
      <c r="AG29" s="118"/>
      <c r="AH29" s="119"/>
      <c r="AI29" s="118"/>
      <c r="AJ29" s="119"/>
      <c r="AK29" s="118"/>
      <c r="AL29" s="119"/>
      <c r="AM29" s="120"/>
      <c r="AN29" s="121"/>
      <c r="AO29" s="122"/>
      <c r="AP29" s="119"/>
      <c r="AQ29" s="118"/>
      <c r="AR29" s="31" t="str">
        <f>CA29&amp;CB29&amp;CC29&amp;CD29&amp;CE29&amp;CF29</f>
        <v/>
      </c>
      <c r="BW29" s="32"/>
      <c r="BX29" s="32"/>
      <c r="BY29" s="32"/>
      <c r="BZ29" s="32"/>
      <c r="CA29" s="123" t="str">
        <f>IF(CG29=1," * El total de Ingresos debe ser igual a la suma de los Tipos de Estrategia. ","")</f>
        <v/>
      </c>
      <c r="CB29" s="123" t="str">
        <f>IF(CG28=1,"* Existen patologías que son mayores al Total de Ingresos-Persona. ","")</f>
        <v/>
      </c>
      <c r="CC29" s="124"/>
      <c r="CD29" s="124"/>
      <c r="CE29" s="124"/>
      <c r="CF29" s="124"/>
      <c r="CG29" s="112">
        <f>IF(SUM(AN29:AQ29)=C29,0,1)</f>
        <v>0</v>
      </c>
      <c r="CH29" s="125"/>
      <c r="CI29" s="125"/>
      <c r="CJ29" s="125"/>
      <c r="CK29" s="125"/>
      <c r="DH29"/>
      <c r="DI29"/>
    </row>
    <row r="30" spans="1:113" x14ac:dyDescent="0.25">
      <c r="A30" s="514" t="s">
        <v>52</v>
      </c>
      <c r="B30" s="126" t="s">
        <v>53</v>
      </c>
      <c r="C30" s="127">
        <f t="shared" si="12"/>
        <v>0</v>
      </c>
      <c r="D30" s="128">
        <f t="shared" si="13"/>
        <v>0</v>
      </c>
      <c r="E30" s="129">
        <f t="shared" si="13"/>
        <v>0</v>
      </c>
      <c r="F30" s="130"/>
      <c r="G30" s="131"/>
      <c r="H30" s="130"/>
      <c r="I30" s="132"/>
      <c r="J30" s="130"/>
      <c r="K30" s="132"/>
      <c r="L30" s="130"/>
      <c r="M30" s="131"/>
      <c r="N30" s="133"/>
      <c r="O30" s="132"/>
      <c r="P30" s="133"/>
      <c r="Q30" s="132"/>
      <c r="R30" s="133"/>
      <c r="S30" s="132"/>
      <c r="T30" s="133"/>
      <c r="U30" s="132"/>
      <c r="V30" s="133"/>
      <c r="W30" s="132"/>
      <c r="X30" s="133"/>
      <c r="Y30" s="132"/>
      <c r="Z30" s="133"/>
      <c r="AA30" s="132"/>
      <c r="AB30" s="133"/>
      <c r="AC30" s="132"/>
      <c r="AD30" s="133"/>
      <c r="AE30" s="132"/>
      <c r="AF30" s="133"/>
      <c r="AG30" s="132"/>
      <c r="AH30" s="133"/>
      <c r="AI30" s="132"/>
      <c r="AJ30" s="133"/>
      <c r="AK30" s="132"/>
      <c r="AL30" s="133"/>
      <c r="AM30" s="134"/>
      <c r="AN30" s="135"/>
      <c r="AO30" s="136"/>
      <c r="AP30" s="133"/>
      <c r="AQ30" s="132"/>
      <c r="AR30" s="31" t="str">
        <f>CA30&amp;CB30&amp;CC30&amp;CD30&amp;CE30&amp;CF30</f>
        <v/>
      </c>
      <c r="BW30" s="32"/>
      <c r="BX30" s="32"/>
      <c r="BY30" s="32"/>
      <c r="BZ30" s="32"/>
      <c r="CA30" s="123" t="str">
        <f>IF(CG30=1," * El total de Ingresos debe ser igual a la suma de los Tipos de Estrategia. ","")</f>
        <v/>
      </c>
      <c r="CB30" s="123" t="str">
        <f>IF(CH30=1,"* EN Rehabilitación Infantil Existen Patologías que son Mayores a los Ingresos-Personas. ","")</f>
        <v/>
      </c>
      <c r="CC30" s="123" t="str">
        <f>IF(CI30=1,"* En RBC existen Patologías que son mayores a los Ingresos-Personas. ","")</f>
        <v/>
      </c>
      <c r="CD30" s="123" t="str">
        <f>IF(CJ30=1,"* En RI Existen Patologías que son mayores a los Ingresos-Personas. ","")</f>
        <v/>
      </c>
      <c r="CE30" s="123" t="str">
        <f>IF(CK30=1,"* En RR existen patologías que son mayores a los Ingresos-Persona. ","")</f>
        <v/>
      </c>
      <c r="CF30" s="123"/>
      <c r="CG30" s="112">
        <f>IF(SUM(AN30:AQ30)=C30,0,1)</f>
        <v>0</v>
      </c>
      <c r="CH30" s="112">
        <f>IF(AN29&lt;MAX(AN30:AN48),1,0)</f>
        <v>0</v>
      </c>
      <c r="CI30" s="112">
        <f>IF(AO29&lt;MAX(AO30:AO48),1,0)</f>
        <v>0</v>
      </c>
      <c r="CJ30" s="112">
        <f>IF(AP29&lt;MAX(AP30:AP48),1,0)</f>
        <v>0</v>
      </c>
      <c r="CK30" s="112">
        <f>IF(AQ29&lt;MAX(AQ30:AQ48),1,0)</f>
        <v>0</v>
      </c>
      <c r="DI30"/>
    </row>
    <row r="31" spans="1:113" x14ac:dyDescent="0.25">
      <c r="A31" s="515"/>
      <c r="B31" s="126" t="s">
        <v>54</v>
      </c>
      <c r="C31" s="137">
        <f t="shared" si="12"/>
        <v>0</v>
      </c>
      <c r="D31" s="138">
        <f t="shared" si="13"/>
        <v>0</v>
      </c>
      <c r="E31" s="139">
        <f t="shared" si="13"/>
        <v>0</v>
      </c>
      <c r="F31" s="140"/>
      <c r="G31" s="141"/>
      <c r="H31" s="140"/>
      <c r="I31" s="142"/>
      <c r="J31" s="140"/>
      <c r="K31" s="142"/>
      <c r="L31" s="140"/>
      <c r="M31" s="141"/>
      <c r="N31" s="143"/>
      <c r="O31" s="142"/>
      <c r="P31" s="143"/>
      <c r="Q31" s="142"/>
      <c r="R31" s="143"/>
      <c r="S31" s="142"/>
      <c r="T31" s="143"/>
      <c r="U31" s="142"/>
      <c r="V31" s="143"/>
      <c r="W31" s="142"/>
      <c r="X31" s="143"/>
      <c r="Y31" s="142"/>
      <c r="Z31" s="143"/>
      <c r="AA31" s="142"/>
      <c r="AB31" s="143"/>
      <c r="AC31" s="142"/>
      <c r="AD31" s="143"/>
      <c r="AE31" s="142"/>
      <c r="AF31" s="143"/>
      <c r="AG31" s="142"/>
      <c r="AH31" s="143"/>
      <c r="AI31" s="142"/>
      <c r="AJ31" s="143"/>
      <c r="AK31" s="142"/>
      <c r="AL31" s="143"/>
      <c r="AM31" s="144"/>
      <c r="AN31" s="145"/>
      <c r="AO31" s="146"/>
      <c r="AP31" s="143"/>
      <c r="AQ31" s="142"/>
      <c r="AR31" s="31" t="str">
        <f t="shared" ref="AR31:AR50" si="14">CA31&amp;CB31</f>
        <v/>
      </c>
      <c r="BW31" s="32"/>
      <c r="BX31" s="32"/>
      <c r="BY31" s="32"/>
      <c r="BZ31" s="32"/>
      <c r="CA31" s="123" t="str">
        <f>IF(CG31=1," * El total de Ingresos debe ser igual a la suma de los Tipos de Estrategia. ","")</f>
        <v/>
      </c>
      <c r="CB31" s="124"/>
      <c r="CC31" s="124"/>
      <c r="CD31" s="124"/>
      <c r="CE31" s="124"/>
      <c r="CF31" s="124"/>
      <c r="CG31" s="112">
        <f>IF(SUM(AN31:AQ31)=C31,0,1)</f>
        <v>0</v>
      </c>
      <c r="CH31" s="125"/>
      <c r="CI31" s="125"/>
      <c r="CJ31" s="125"/>
      <c r="CK31" s="125"/>
    </row>
    <row r="32" spans="1:113" x14ac:dyDescent="0.25">
      <c r="A32" s="515"/>
      <c r="B32" s="147" t="s">
        <v>55</v>
      </c>
      <c r="C32" s="148">
        <f t="shared" si="12"/>
        <v>0</v>
      </c>
      <c r="D32" s="138">
        <f t="shared" si="13"/>
        <v>0</v>
      </c>
      <c r="E32" s="139">
        <f t="shared" si="13"/>
        <v>0</v>
      </c>
      <c r="F32" s="140"/>
      <c r="G32" s="141"/>
      <c r="H32" s="140"/>
      <c r="I32" s="142"/>
      <c r="J32" s="140"/>
      <c r="K32" s="142"/>
      <c r="L32" s="140"/>
      <c r="M32" s="141"/>
      <c r="N32" s="143"/>
      <c r="O32" s="142"/>
      <c r="P32" s="143"/>
      <c r="Q32" s="142"/>
      <c r="R32" s="143"/>
      <c r="S32" s="142"/>
      <c r="T32" s="143"/>
      <c r="U32" s="142"/>
      <c r="V32" s="143"/>
      <c r="W32" s="142"/>
      <c r="X32" s="143"/>
      <c r="Y32" s="142"/>
      <c r="Z32" s="143"/>
      <c r="AA32" s="142"/>
      <c r="AB32" s="143"/>
      <c r="AC32" s="142"/>
      <c r="AD32" s="143"/>
      <c r="AE32" s="142"/>
      <c r="AF32" s="143"/>
      <c r="AG32" s="142"/>
      <c r="AH32" s="143"/>
      <c r="AI32" s="142"/>
      <c r="AJ32" s="143"/>
      <c r="AK32" s="142"/>
      <c r="AL32" s="143"/>
      <c r="AM32" s="144"/>
      <c r="AN32" s="145"/>
      <c r="AO32" s="146"/>
      <c r="AP32" s="143"/>
      <c r="AQ32" s="142"/>
      <c r="AR32" s="31" t="str">
        <f t="shared" si="14"/>
        <v/>
      </c>
      <c r="BW32" s="32"/>
      <c r="BX32" s="32"/>
      <c r="BY32" s="32"/>
      <c r="BZ32" s="32"/>
      <c r="CA32" s="123" t="str">
        <f t="shared" ref="CA32:CA50" si="15">IF(CG32=1," * El total de Ingresos debe ser igual a la suma de los Tipos de Estrategia. ","")</f>
        <v/>
      </c>
      <c r="CB32" s="124"/>
      <c r="CC32" s="124"/>
      <c r="CD32" s="124"/>
      <c r="CE32" s="124"/>
      <c r="CF32" s="124"/>
      <c r="CG32" s="112">
        <f t="shared" ref="CG32:CG48" si="16">IF(SUM(AN32:AQ32)=C32,0,1)</f>
        <v>0</v>
      </c>
      <c r="CH32" s="125"/>
      <c r="CI32" s="125"/>
      <c r="CJ32" s="125"/>
      <c r="CK32" s="125"/>
    </row>
    <row r="33" spans="1:89" customFormat="1" x14ac:dyDescent="0.25">
      <c r="A33" s="515"/>
      <c r="B33" s="147" t="s">
        <v>56</v>
      </c>
      <c r="C33" s="148">
        <f t="shared" si="12"/>
        <v>0</v>
      </c>
      <c r="D33" s="138">
        <f t="shared" si="13"/>
        <v>0</v>
      </c>
      <c r="E33" s="139">
        <f t="shared" si="13"/>
        <v>0</v>
      </c>
      <c r="F33" s="140"/>
      <c r="G33" s="141"/>
      <c r="H33" s="140"/>
      <c r="I33" s="142"/>
      <c r="J33" s="140"/>
      <c r="K33" s="142"/>
      <c r="L33" s="140"/>
      <c r="M33" s="141"/>
      <c r="N33" s="143"/>
      <c r="O33" s="142"/>
      <c r="P33" s="143"/>
      <c r="Q33" s="142"/>
      <c r="R33" s="143"/>
      <c r="S33" s="142"/>
      <c r="T33" s="143"/>
      <c r="U33" s="142"/>
      <c r="V33" s="143"/>
      <c r="W33" s="142"/>
      <c r="X33" s="143"/>
      <c r="Y33" s="142"/>
      <c r="Z33" s="143"/>
      <c r="AA33" s="142"/>
      <c r="AB33" s="143"/>
      <c r="AC33" s="142"/>
      <c r="AD33" s="143"/>
      <c r="AE33" s="142"/>
      <c r="AF33" s="143"/>
      <c r="AG33" s="142"/>
      <c r="AH33" s="143"/>
      <c r="AI33" s="142"/>
      <c r="AJ33" s="143"/>
      <c r="AK33" s="142"/>
      <c r="AL33" s="143"/>
      <c r="AM33" s="144"/>
      <c r="AN33" s="145"/>
      <c r="AO33" s="146"/>
      <c r="AP33" s="143"/>
      <c r="AQ33" s="142"/>
      <c r="AR33" s="31" t="str">
        <f t="shared" si="14"/>
        <v/>
      </c>
      <c r="BW33" s="32"/>
      <c r="BX33" s="32"/>
      <c r="BY33" s="32"/>
      <c r="BZ33" s="32"/>
      <c r="CA33" s="123" t="str">
        <f t="shared" si="15"/>
        <v/>
      </c>
      <c r="CB33" s="124"/>
      <c r="CC33" s="124"/>
      <c r="CD33" s="124"/>
      <c r="CE33" s="124"/>
      <c r="CF33" s="124"/>
      <c r="CG33" s="112">
        <f t="shared" si="16"/>
        <v>0</v>
      </c>
      <c r="CH33" s="125"/>
      <c r="CI33" s="125"/>
      <c r="CJ33" s="125"/>
      <c r="CK33" s="125"/>
    </row>
    <row r="34" spans="1:89" customFormat="1" x14ac:dyDescent="0.25">
      <c r="A34" s="515"/>
      <c r="B34" s="147" t="s">
        <v>57</v>
      </c>
      <c r="C34" s="148">
        <f t="shared" si="12"/>
        <v>0</v>
      </c>
      <c r="D34" s="138">
        <f t="shared" si="13"/>
        <v>0</v>
      </c>
      <c r="E34" s="139">
        <f t="shared" si="13"/>
        <v>0</v>
      </c>
      <c r="F34" s="140"/>
      <c r="G34" s="141"/>
      <c r="H34" s="140"/>
      <c r="I34" s="142"/>
      <c r="J34" s="140"/>
      <c r="K34" s="142"/>
      <c r="L34" s="140"/>
      <c r="M34" s="141"/>
      <c r="N34" s="143"/>
      <c r="O34" s="142"/>
      <c r="P34" s="143"/>
      <c r="Q34" s="142"/>
      <c r="R34" s="143"/>
      <c r="S34" s="142"/>
      <c r="T34" s="143"/>
      <c r="U34" s="142"/>
      <c r="V34" s="143"/>
      <c r="W34" s="142"/>
      <c r="X34" s="143"/>
      <c r="Y34" s="142"/>
      <c r="Z34" s="143"/>
      <c r="AA34" s="142"/>
      <c r="AB34" s="143"/>
      <c r="AC34" s="142"/>
      <c r="AD34" s="143"/>
      <c r="AE34" s="142"/>
      <c r="AF34" s="143"/>
      <c r="AG34" s="142"/>
      <c r="AH34" s="143"/>
      <c r="AI34" s="142"/>
      <c r="AJ34" s="143"/>
      <c r="AK34" s="142"/>
      <c r="AL34" s="143"/>
      <c r="AM34" s="144"/>
      <c r="AN34" s="145"/>
      <c r="AO34" s="146"/>
      <c r="AP34" s="143"/>
      <c r="AQ34" s="142"/>
      <c r="AR34" s="31" t="str">
        <f t="shared" si="14"/>
        <v/>
      </c>
      <c r="BW34" s="32"/>
      <c r="BX34" s="32"/>
      <c r="BY34" s="32"/>
      <c r="BZ34" s="32"/>
      <c r="CA34" s="123" t="str">
        <f t="shared" si="15"/>
        <v/>
      </c>
      <c r="CB34" s="124"/>
      <c r="CC34" s="124"/>
      <c r="CD34" s="124"/>
      <c r="CE34" s="124"/>
      <c r="CF34" s="124"/>
      <c r="CG34" s="112">
        <f t="shared" si="16"/>
        <v>0</v>
      </c>
      <c r="CH34" s="125"/>
      <c r="CI34" s="125"/>
      <c r="CJ34" s="125"/>
      <c r="CK34" s="125"/>
    </row>
    <row r="35" spans="1:89" customFormat="1" x14ac:dyDescent="0.25">
      <c r="A35" s="515"/>
      <c r="B35" s="147" t="s">
        <v>58</v>
      </c>
      <c r="C35" s="148">
        <f t="shared" si="12"/>
        <v>0</v>
      </c>
      <c r="D35" s="138">
        <f t="shared" si="13"/>
        <v>0</v>
      </c>
      <c r="E35" s="139">
        <f t="shared" si="13"/>
        <v>0</v>
      </c>
      <c r="F35" s="140"/>
      <c r="G35" s="141"/>
      <c r="H35" s="140"/>
      <c r="I35" s="142"/>
      <c r="J35" s="140"/>
      <c r="K35" s="142"/>
      <c r="L35" s="140"/>
      <c r="M35" s="141"/>
      <c r="N35" s="143"/>
      <c r="O35" s="142"/>
      <c r="P35" s="143"/>
      <c r="Q35" s="142"/>
      <c r="R35" s="143"/>
      <c r="S35" s="142"/>
      <c r="T35" s="143"/>
      <c r="U35" s="142"/>
      <c r="V35" s="143"/>
      <c r="W35" s="142"/>
      <c r="X35" s="143"/>
      <c r="Y35" s="142"/>
      <c r="Z35" s="143"/>
      <c r="AA35" s="142"/>
      <c r="AB35" s="143"/>
      <c r="AC35" s="142"/>
      <c r="AD35" s="143"/>
      <c r="AE35" s="142"/>
      <c r="AF35" s="143"/>
      <c r="AG35" s="142"/>
      <c r="AH35" s="143"/>
      <c r="AI35" s="142"/>
      <c r="AJ35" s="143"/>
      <c r="AK35" s="142"/>
      <c r="AL35" s="143"/>
      <c r="AM35" s="144"/>
      <c r="AN35" s="145"/>
      <c r="AO35" s="146"/>
      <c r="AP35" s="143"/>
      <c r="AQ35" s="142"/>
      <c r="AR35" s="31" t="str">
        <f t="shared" si="14"/>
        <v/>
      </c>
      <c r="BW35" s="32"/>
      <c r="BX35" s="32"/>
      <c r="BY35" s="32"/>
      <c r="BZ35" s="32"/>
      <c r="CA35" s="123" t="str">
        <f t="shared" si="15"/>
        <v/>
      </c>
      <c r="CB35" s="124"/>
      <c r="CC35" s="124"/>
      <c r="CD35" s="124"/>
      <c r="CE35" s="124"/>
      <c r="CF35" s="124"/>
      <c r="CG35" s="112">
        <f t="shared" si="16"/>
        <v>0</v>
      </c>
      <c r="CH35" s="125"/>
      <c r="CI35" s="125"/>
      <c r="CJ35" s="125"/>
      <c r="CK35" s="125"/>
    </row>
    <row r="36" spans="1:89" customFormat="1" x14ac:dyDescent="0.25">
      <c r="A36" s="515"/>
      <c r="B36" s="149" t="s">
        <v>59</v>
      </c>
      <c r="C36" s="150">
        <f t="shared" si="12"/>
        <v>0</v>
      </c>
      <c r="D36" s="138">
        <f t="shared" si="13"/>
        <v>0</v>
      </c>
      <c r="E36" s="139">
        <f t="shared" si="13"/>
        <v>0</v>
      </c>
      <c r="F36" s="140"/>
      <c r="G36" s="141"/>
      <c r="H36" s="140"/>
      <c r="I36" s="142"/>
      <c r="J36" s="140"/>
      <c r="K36" s="142"/>
      <c r="L36" s="140"/>
      <c r="M36" s="141"/>
      <c r="N36" s="143"/>
      <c r="O36" s="142"/>
      <c r="P36" s="143"/>
      <c r="Q36" s="142"/>
      <c r="R36" s="143"/>
      <c r="S36" s="142"/>
      <c r="T36" s="143"/>
      <c r="U36" s="142"/>
      <c r="V36" s="143"/>
      <c r="W36" s="142"/>
      <c r="X36" s="143"/>
      <c r="Y36" s="142"/>
      <c r="Z36" s="143"/>
      <c r="AA36" s="142"/>
      <c r="AB36" s="143"/>
      <c r="AC36" s="142"/>
      <c r="AD36" s="143"/>
      <c r="AE36" s="142"/>
      <c r="AF36" s="143"/>
      <c r="AG36" s="142"/>
      <c r="AH36" s="143"/>
      <c r="AI36" s="142"/>
      <c r="AJ36" s="143"/>
      <c r="AK36" s="142"/>
      <c r="AL36" s="143"/>
      <c r="AM36" s="144"/>
      <c r="AN36" s="145"/>
      <c r="AO36" s="146"/>
      <c r="AP36" s="143"/>
      <c r="AQ36" s="142"/>
      <c r="AR36" s="31" t="str">
        <f t="shared" si="14"/>
        <v/>
      </c>
      <c r="BW36" s="32"/>
      <c r="BX36" s="32"/>
      <c r="BY36" s="32"/>
      <c r="BZ36" s="32"/>
      <c r="CA36" s="123" t="str">
        <f t="shared" si="15"/>
        <v/>
      </c>
      <c r="CB36" s="124"/>
      <c r="CC36" s="124"/>
      <c r="CD36" s="124"/>
      <c r="CE36" s="124"/>
      <c r="CF36" s="124"/>
      <c r="CG36" s="112">
        <f t="shared" si="16"/>
        <v>0</v>
      </c>
      <c r="CH36" s="125"/>
      <c r="CI36" s="125"/>
      <c r="CJ36" s="125"/>
      <c r="CK36" s="125"/>
    </row>
    <row r="37" spans="1:89" customFormat="1" x14ac:dyDescent="0.25">
      <c r="A37" s="515"/>
      <c r="B37" s="151" t="s">
        <v>60</v>
      </c>
      <c r="C37" s="152">
        <f t="shared" si="12"/>
        <v>0</v>
      </c>
      <c r="D37" s="138">
        <f t="shared" si="13"/>
        <v>0</v>
      </c>
      <c r="E37" s="139">
        <f t="shared" si="13"/>
        <v>0</v>
      </c>
      <c r="F37" s="140"/>
      <c r="G37" s="141"/>
      <c r="H37" s="140"/>
      <c r="I37" s="142"/>
      <c r="J37" s="140"/>
      <c r="K37" s="142"/>
      <c r="L37" s="140"/>
      <c r="M37" s="141"/>
      <c r="N37" s="143"/>
      <c r="O37" s="142"/>
      <c r="P37" s="143"/>
      <c r="Q37" s="142"/>
      <c r="R37" s="143"/>
      <c r="S37" s="142"/>
      <c r="T37" s="143"/>
      <c r="U37" s="142"/>
      <c r="V37" s="143"/>
      <c r="W37" s="142"/>
      <c r="X37" s="143"/>
      <c r="Y37" s="142"/>
      <c r="Z37" s="143"/>
      <c r="AA37" s="142"/>
      <c r="AB37" s="143"/>
      <c r="AC37" s="142"/>
      <c r="AD37" s="143"/>
      <c r="AE37" s="142"/>
      <c r="AF37" s="143"/>
      <c r="AG37" s="142"/>
      <c r="AH37" s="143"/>
      <c r="AI37" s="142"/>
      <c r="AJ37" s="143"/>
      <c r="AK37" s="142"/>
      <c r="AL37" s="143"/>
      <c r="AM37" s="144"/>
      <c r="AN37" s="145"/>
      <c r="AO37" s="146"/>
      <c r="AP37" s="143"/>
      <c r="AQ37" s="142"/>
      <c r="AR37" s="31" t="str">
        <f t="shared" si="14"/>
        <v/>
      </c>
      <c r="BW37" s="32"/>
      <c r="BX37" s="32"/>
      <c r="BY37" s="32"/>
      <c r="BZ37" s="32"/>
      <c r="CA37" s="123" t="str">
        <f t="shared" si="15"/>
        <v/>
      </c>
      <c r="CB37" s="124"/>
      <c r="CC37" s="124"/>
      <c r="CD37" s="124"/>
      <c r="CE37" s="124"/>
      <c r="CF37" s="124"/>
      <c r="CG37" s="112">
        <f t="shared" si="16"/>
        <v>0</v>
      </c>
      <c r="CH37" s="125"/>
      <c r="CI37" s="125"/>
      <c r="CJ37" s="125"/>
      <c r="CK37" s="125"/>
    </row>
    <row r="38" spans="1:89" customFormat="1" x14ac:dyDescent="0.25">
      <c r="A38" s="515"/>
      <c r="B38" s="153" t="s">
        <v>61</v>
      </c>
      <c r="C38" s="154">
        <f t="shared" si="12"/>
        <v>0</v>
      </c>
      <c r="D38" s="138">
        <f t="shared" si="13"/>
        <v>0</v>
      </c>
      <c r="E38" s="139">
        <f t="shared" si="13"/>
        <v>0</v>
      </c>
      <c r="F38" s="140"/>
      <c r="G38" s="141"/>
      <c r="H38" s="140"/>
      <c r="I38" s="142"/>
      <c r="J38" s="140"/>
      <c r="K38" s="142"/>
      <c r="L38" s="140"/>
      <c r="M38" s="141"/>
      <c r="N38" s="143"/>
      <c r="O38" s="142"/>
      <c r="P38" s="143"/>
      <c r="Q38" s="142"/>
      <c r="R38" s="143"/>
      <c r="S38" s="142"/>
      <c r="T38" s="143"/>
      <c r="U38" s="142"/>
      <c r="V38" s="143"/>
      <c r="W38" s="142"/>
      <c r="X38" s="143"/>
      <c r="Y38" s="142"/>
      <c r="Z38" s="143"/>
      <c r="AA38" s="142"/>
      <c r="AB38" s="143"/>
      <c r="AC38" s="142"/>
      <c r="AD38" s="143"/>
      <c r="AE38" s="142"/>
      <c r="AF38" s="143"/>
      <c r="AG38" s="142"/>
      <c r="AH38" s="143"/>
      <c r="AI38" s="142"/>
      <c r="AJ38" s="143"/>
      <c r="AK38" s="142"/>
      <c r="AL38" s="143"/>
      <c r="AM38" s="144"/>
      <c r="AN38" s="145"/>
      <c r="AO38" s="146"/>
      <c r="AP38" s="143"/>
      <c r="AQ38" s="142"/>
      <c r="AR38" s="31" t="str">
        <f t="shared" si="14"/>
        <v/>
      </c>
      <c r="BW38" s="32"/>
      <c r="BX38" s="32"/>
      <c r="BY38" s="32"/>
      <c r="BZ38" s="32"/>
      <c r="CA38" s="123" t="str">
        <f t="shared" si="15"/>
        <v/>
      </c>
      <c r="CB38" s="124"/>
      <c r="CC38" s="124"/>
      <c r="CD38" s="124"/>
      <c r="CE38" s="124"/>
      <c r="CF38" s="124"/>
      <c r="CG38" s="112">
        <f t="shared" si="16"/>
        <v>0</v>
      </c>
      <c r="CH38" s="125"/>
      <c r="CI38" s="125"/>
      <c r="CJ38" s="125"/>
      <c r="CK38" s="125"/>
    </row>
    <row r="39" spans="1:89" customFormat="1" x14ac:dyDescent="0.25">
      <c r="A39" s="515"/>
      <c r="B39" s="151" t="s">
        <v>62</v>
      </c>
      <c r="C39" s="152">
        <f t="shared" si="12"/>
        <v>0</v>
      </c>
      <c r="D39" s="138">
        <f t="shared" si="13"/>
        <v>0</v>
      </c>
      <c r="E39" s="139">
        <f t="shared" si="13"/>
        <v>0</v>
      </c>
      <c r="F39" s="140"/>
      <c r="G39" s="141"/>
      <c r="H39" s="140"/>
      <c r="I39" s="142"/>
      <c r="J39" s="140"/>
      <c r="K39" s="142"/>
      <c r="L39" s="140"/>
      <c r="M39" s="141"/>
      <c r="N39" s="143"/>
      <c r="O39" s="142"/>
      <c r="P39" s="143"/>
      <c r="Q39" s="142"/>
      <c r="R39" s="143"/>
      <c r="S39" s="142"/>
      <c r="T39" s="143"/>
      <c r="U39" s="142"/>
      <c r="V39" s="143"/>
      <c r="W39" s="142"/>
      <c r="X39" s="143"/>
      <c r="Y39" s="142"/>
      <c r="Z39" s="143"/>
      <c r="AA39" s="142"/>
      <c r="AB39" s="143"/>
      <c r="AC39" s="142"/>
      <c r="AD39" s="143"/>
      <c r="AE39" s="142"/>
      <c r="AF39" s="143"/>
      <c r="AG39" s="142"/>
      <c r="AH39" s="143"/>
      <c r="AI39" s="142"/>
      <c r="AJ39" s="143"/>
      <c r="AK39" s="142"/>
      <c r="AL39" s="143"/>
      <c r="AM39" s="144"/>
      <c r="AN39" s="145"/>
      <c r="AO39" s="146"/>
      <c r="AP39" s="143"/>
      <c r="AQ39" s="142"/>
      <c r="AR39" s="31" t="str">
        <f t="shared" si="14"/>
        <v/>
      </c>
      <c r="BW39" s="32"/>
      <c r="BX39" s="32"/>
      <c r="BY39" s="32"/>
      <c r="BZ39" s="32"/>
      <c r="CA39" s="123" t="str">
        <f t="shared" si="15"/>
        <v/>
      </c>
      <c r="CB39" s="124"/>
      <c r="CC39" s="124"/>
      <c r="CD39" s="124"/>
      <c r="CE39" s="124"/>
      <c r="CF39" s="124"/>
      <c r="CG39" s="112">
        <f t="shared" si="16"/>
        <v>0</v>
      </c>
      <c r="CH39" s="125"/>
      <c r="CI39" s="125"/>
      <c r="CJ39" s="125"/>
      <c r="CK39" s="125"/>
    </row>
    <row r="40" spans="1:89" customFormat="1" x14ac:dyDescent="0.25">
      <c r="A40" s="515"/>
      <c r="B40" s="151" t="s">
        <v>63</v>
      </c>
      <c r="C40" s="152">
        <f t="shared" si="12"/>
        <v>0</v>
      </c>
      <c r="D40" s="138">
        <f t="shared" si="13"/>
        <v>0</v>
      </c>
      <c r="E40" s="139">
        <f t="shared" si="13"/>
        <v>0</v>
      </c>
      <c r="F40" s="140"/>
      <c r="G40" s="141"/>
      <c r="H40" s="140"/>
      <c r="I40" s="142"/>
      <c r="J40" s="140"/>
      <c r="K40" s="142"/>
      <c r="L40" s="140"/>
      <c r="M40" s="141"/>
      <c r="N40" s="143"/>
      <c r="O40" s="142"/>
      <c r="P40" s="143"/>
      <c r="Q40" s="142"/>
      <c r="R40" s="143"/>
      <c r="S40" s="142"/>
      <c r="T40" s="143"/>
      <c r="U40" s="142"/>
      <c r="V40" s="143"/>
      <c r="W40" s="142"/>
      <c r="X40" s="143"/>
      <c r="Y40" s="142"/>
      <c r="Z40" s="143"/>
      <c r="AA40" s="142"/>
      <c r="AB40" s="143"/>
      <c r="AC40" s="142"/>
      <c r="AD40" s="143"/>
      <c r="AE40" s="142"/>
      <c r="AF40" s="143"/>
      <c r="AG40" s="142"/>
      <c r="AH40" s="143"/>
      <c r="AI40" s="142"/>
      <c r="AJ40" s="143"/>
      <c r="AK40" s="142"/>
      <c r="AL40" s="143"/>
      <c r="AM40" s="144"/>
      <c r="AN40" s="145"/>
      <c r="AO40" s="146"/>
      <c r="AP40" s="143"/>
      <c r="AQ40" s="142"/>
      <c r="AR40" s="31" t="str">
        <f t="shared" si="14"/>
        <v/>
      </c>
      <c r="BW40" s="32"/>
      <c r="BX40" s="32"/>
      <c r="BY40" s="32"/>
      <c r="BZ40" s="32"/>
      <c r="CA40" s="123" t="str">
        <f t="shared" si="15"/>
        <v/>
      </c>
      <c r="CB40" s="124"/>
      <c r="CC40" s="124"/>
      <c r="CD40" s="124"/>
      <c r="CE40" s="124"/>
      <c r="CF40" s="124"/>
      <c r="CG40" s="112">
        <f t="shared" si="16"/>
        <v>0</v>
      </c>
      <c r="CH40" s="125"/>
      <c r="CI40" s="125"/>
      <c r="CJ40" s="125"/>
      <c r="CK40" s="125"/>
    </row>
    <row r="41" spans="1:89" customFormat="1" x14ac:dyDescent="0.25">
      <c r="A41" s="515"/>
      <c r="B41" s="155" t="s">
        <v>64</v>
      </c>
      <c r="C41" s="156">
        <f t="shared" si="12"/>
        <v>0</v>
      </c>
      <c r="D41" s="138">
        <f t="shared" si="13"/>
        <v>0</v>
      </c>
      <c r="E41" s="139">
        <f t="shared" si="13"/>
        <v>0</v>
      </c>
      <c r="F41" s="140"/>
      <c r="G41" s="141"/>
      <c r="H41" s="140"/>
      <c r="I41" s="142"/>
      <c r="J41" s="140"/>
      <c r="K41" s="142"/>
      <c r="L41" s="140"/>
      <c r="M41" s="141"/>
      <c r="N41" s="143"/>
      <c r="O41" s="142"/>
      <c r="P41" s="143"/>
      <c r="Q41" s="142"/>
      <c r="R41" s="143"/>
      <c r="S41" s="142"/>
      <c r="T41" s="143"/>
      <c r="U41" s="142"/>
      <c r="V41" s="143"/>
      <c r="W41" s="142"/>
      <c r="X41" s="143"/>
      <c r="Y41" s="142"/>
      <c r="Z41" s="143"/>
      <c r="AA41" s="142"/>
      <c r="AB41" s="143"/>
      <c r="AC41" s="142"/>
      <c r="AD41" s="143"/>
      <c r="AE41" s="142"/>
      <c r="AF41" s="143"/>
      <c r="AG41" s="142"/>
      <c r="AH41" s="143"/>
      <c r="AI41" s="142"/>
      <c r="AJ41" s="143"/>
      <c r="AK41" s="142"/>
      <c r="AL41" s="143"/>
      <c r="AM41" s="144"/>
      <c r="AN41" s="145"/>
      <c r="AO41" s="146"/>
      <c r="AP41" s="143"/>
      <c r="AQ41" s="142"/>
      <c r="AR41" s="31" t="str">
        <f t="shared" si="14"/>
        <v/>
      </c>
      <c r="BW41" s="32"/>
      <c r="BX41" s="32"/>
      <c r="BY41" s="32"/>
      <c r="BZ41" s="32"/>
      <c r="CA41" s="123" t="str">
        <f t="shared" si="15"/>
        <v/>
      </c>
      <c r="CB41" s="124"/>
      <c r="CC41" s="124"/>
      <c r="CD41" s="124"/>
      <c r="CE41" s="124"/>
      <c r="CF41" s="124"/>
      <c r="CG41" s="112">
        <f t="shared" si="16"/>
        <v>0</v>
      </c>
      <c r="CH41" s="125"/>
      <c r="CI41" s="125"/>
      <c r="CJ41" s="125"/>
      <c r="CK41" s="125"/>
    </row>
    <row r="42" spans="1:89" customFormat="1" x14ac:dyDescent="0.25">
      <c r="A42" s="515"/>
      <c r="B42" s="149" t="s">
        <v>65</v>
      </c>
      <c r="C42" s="157">
        <f t="shared" si="12"/>
        <v>0</v>
      </c>
      <c r="D42" s="158">
        <f t="shared" si="13"/>
        <v>0</v>
      </c>
      <c r="E42" s="159">
        <f t="shared" si="13"/>
        <v>0</v>
      </c>
      <c r="F42" s="140"/>
      <c r="G42" s="141"/>
      <c r="H42" s="140"/>
      <c r="I42" s="141"/>
      <c r="J42" s="140"/>
      <c r="K42" s="142"/>
      <c r="L42" s="140"/>
      <c r="M42" s="141"/>
      <c r="N42" s="143"/>
      <c r="O42" s="141"/>
      <c r="P42" s="146"/>
      <c r="Q42" s="141"/>
      <c r="R42" s="146"/>
      <c r="S42" s="141"/>
      <c r="T42" s="146"/>
      <c r="U42" s="141"/>
      <c r="V42" s="146"/>
      <c r="W42" s="141"/>
      <c r="X42" s="146"/>
      <c r="Y42" s="141"/>
      <c r="Z42" s="146"/>
      <c r="AA42" s="141"/>
      <c r="AB42" s="146"/>
      <c r="AC42" s="141"/>
      <c r="AD42" s="146"/>
      <c r="AE42" s="141"/>
      <c r="AF42" s="146"/>
      <c r="AG42" s="141"/>
      <c r="AH42" s="146"/>
      <c r="AI42" s="141"/>
      <c r="AJ42" s="146"/>
      <c r="AK42" s="141"/>
      <c r="AL42" s="146"/>
      <c r="AM42" s="160"/>
      <c r="AN42" s="145"/>
      <c r="AO42" s="146"/>
      <c r="AP42" s="146"/>
      <c r="AQ42" s="141"/>
      <c r="AR42" s="31" t="str">
        <f t="shared" si="14"/>
        <v/>
      </c>
      <c r="BW42" s="32"/>
      <c r="BX42" s="32"/>
      <c r="BY42" s="32"/>
      <c r="BZ42" s="32"/>
      <c r="CA42" s="123" t="str">
        <f t="shared" si="15"/>
        <v/>
      </c>
      <c r="CB42" s="124"/>
      <c r="CC42" s="124"/>
      <c r="CD42" s="124"/>
      <c r="CE42" s="124"/>
      <c r="CF42" s="124"/>
      <c r="CG42" s="112">
        <f t="shared" si="16"/>
        <v>0</v>
      </c>
      <c r="CH42" s="125"/>
      <c r="CI42" s="125"/>
      <c r="CJ42" s="125"/>
      <c r="CK42" s="125"/>
    </row>
    <row r="43" spans="1:89" customFormat="1" x14ac:dyDescent="0.25">
      <c r="A43" s="515"/>
      <c r="B43" s="161" t="s">
        <v>66</v>
      </c>
      <c r="C43" s="162">
        <f t="shared" si="12"/>
        <v>0</v>
      </c>
      <c r="D43" s="158">
        <f t="shared" si="13"/>
        <v>0</v>
      </c>
      <c r="E43" s="159">
        <f t="shared" si="13"/>
        <v>0</v>
      </c>
      <c r="F43" s="140"/>
      <c r="G43" s="141"/>
      <c r="H43" s="140"/>
      <c r="I43" s="141"/>
      <c r="J43" s="140"/>
      <c r="K43" s="142"/>
      <c r="L43" s="140"/>
      <c r="M43" s="141"/>
      <c r="N43" s="143"/>
      <c r="O43" s="141"/>
      <c r="P43" s="146"/>
      <c r="Q43" s="141"/>
      <c r="R43" s="146"/>
      <c r="S43" s="141"/>
      <c r="T43" s="146"/>
      <c r="U43" s="141"/>
      <c r="V43" s="146"/>
      <c r="W43" s="141"/>
      <c r="X43" s="146"/>
      <c r="Y43" s="141"/>
      <c r="Z43" s="146"/>
      <c r="AA43" s="141"/>
      <c r="AB43" s="146"/>
      <c r="AC43" s="141"/>
      <c r="AD43" s="146"/>
      <c r="AE43" s="141"/>
      <c r="AF43" s="146"/>
      <c r="AG43" s="141"/>
      <c r="AH43" s="146"/>
      <c r="AI43" s="141"/>
      <c r="AJ43" s="146"/>
      <c r="AK43" s="141"/>
      <c r="AL43" s="146"/>
      <c r="AM43" s="160"/>
      <c r="AN43" s="145"/>
      <c r="AO43" s="146"/>
      <c r="AP43" s="146"/>
      <c r="AQ43" s="141"/>
      <c r="AR43" s="31" t="str">
        <f t="shared" si="14"/>
        <v/>
      </c>
      <c r="BW43" s="32"/>
      <c r="BX43" s="32"/>
      <c r="BY43" s="32"/>
      <c r="BZ43" s="32"/>
      <c r="CA43" s="123" t="str">
        <f t="shared" si="15"/>
        <v/>
      </c>
      <c r="CB43" s="124"/>
      <c r="CC43" s="124"/>
      <c r="CD43" s="124"/>
      <c r="CE43" s="124"/>
      <c r="CF43" s="124"/>
      <c r="CG43" s="112">
        <f t="shared" si="16"/>
        <v>0</v>
      </c>
      <c r="CH43" s="125"/>
      <c r="CI43" s="125"/>
      <c r="CJ43" s="125"/>
      <c r="CK43" s="125"/>
    </row>
    <row r="44" spans="1:89" customFormat="1" x14ac:dyDescent="0.25">
      <c r="A44" s="515"/>
      <c r="B44" s="163" t="s">
        <v>67</v>
      </c>
      <c r="C44" s="162">
        <f t="shared" si="12"/>
        <v>0</v>
      </c>
      <c r="D44" s="158">
        <f t="shared" si="13"/>
        <v>0</v>
      </c>
      <c r="E44" s="159">
        <f t="shared" si="13"/>
        <v>0</v>
      </c>
      <c r="F44" s="140"/>
      <c r="G44" s="141"/>
      <c r="H44" s="140"/>
      <c r="I44" s="141"/>
      <c r="J44" s="140"/>
      <c r="K44" s="142"/>
      <c r="L44" s="140"/>
      <c r="M44" s="141"/>
      <c r="N44" s="143"/>
      <c r="O44" s="141"/>
      <c r="P44" s="146"/>
      <c r="Q44" s="141"/>
      <c r="R44" s="146"/>
      <c r="S44" s="141"/>
      <c r="T44" s="146"/>
      <c r="U44" s="141"/>
      <c r="V44" s="146"/>
      <c r="W44" s="141"/>
      <c r="X44" s="146"/>
      <c r="Y44" s="141"/>
      <c r="Z44" s="146"/>
      <c r="AA44" s="141"/>
      <c r="AB44" s="146"/>
      <c r="AC44" s="141"/>
      <c r="AD44" s="146"/>
      <c r="AE44" s="141"/>
      <c r="AF44" s="146"/>
      <c r="AG44" s="141"/>
      <c r="AH44" s="146"/>
      <c r="AI44" s="141"/>
      <c r="AJ44" s="146"/>
      <c r="AK44" s="141"/>
      <c r="AL44" s="146"/>
      <c r="AM44" s="160"/>
      <c r="AN44" s="145"/>
      <c r="AO44" s="146"/>
      <c r="AP44" s="146"/>
      <c r="AQ44" s="141"/>
      <c r="AR44" s="31" t="str">
        <f t="shared" si="14"/>
        <v/>
      </c>
      <c r="BW44" s="32"/>
      <c r="BX44" s="32"/>
      <c r="BY44" s="32"/>
      <c r="BZ44" s="32"/>
      <c r="CA44" s="123" t="str">
        <f t="shared" si="15"/>
        <v/>
      </c>
      <c r="CB44" s="124"/>
      <c r="CC44" s="124"/>
      <c r="CD44" s="124"/>
      <c r="CE44" s="124"/>
      <c r="CF44" s="124"/>
      <c r="CG44" s="112">
        <f t="shared" si="16"/>
        <v>0</v>
      </c>
      <c r="CH44" s="125"/>
      <c r="CI44" s="125"/>
      <c r="CJ44" s="125"/>
      <c r="CK44" s="125"/>
    </row>
    <row r="45" spans="1:89" customFormat="1" x14ac:dyDescent="0.25">
      <c r="A45" s="515"/>
      <c r="B45" s="161" t="s">
        <v>68</v>
      </c>
      <c r="C45" s="162">
        <f t="shared" si="12"/>
        <v>0</v>
      </c>
      <c r="D45" s="158">
        <f t="shared" si="13"/>
        <v>0</v>
      </c>
      <c r="E45" s="159">
        <f t="shared" si="13"/>
        <v>0</v>
      </c>
      <c r="F45" s="140"/>
      <c r="G45" s="141"/>
      <c r="H45" s="140"/>
      <c r="I45" s="141"/>
      <c r="J45" s="140"/>
      <c r="K45" s="142"/>
      <c r="L45" s="140"/>
      <c r="M45" s="141"/>
      <c r="N45" s="143"/>
      <c r="O45" s="141"/>
      <c r="P45" s="146"/>
      <c r="Q45" s="141"/>
      <c r="R45" s="146"/>
      <c r="S45" s="141"/>
      <c r="T45" s="146"/>
      <c r="U45" s="141"/>
      <c r="V45" s="146"/>
      <c r="W45" s="141"/>
      <c r="X45" s="146"/>
      <c r="Y45" s="141"/>
      <c r="Z45" s="146"/>
      <c r="AA45" s="141"/>
      <c r="AB45" s="146"/>
      <c r="AC45" s="141"/>
      <c r="AD45" s="146"/>
      <c r="AE45" s="141"/>
      <c r="AF45" s="146"/>
      <c r="AG45" s="141"/>
      <c r="AH45" s="146"/>
      <c r="AI45" s="141"/>
      <c r="AJ45" s="146"/>
      <c r="AK45" s="141"/>
      <c r="AL45" s="146"/>
      <c r="AM45" s="160"/>
      <c r="AN45" s="145"/>
      <c r="AO45" s="146"/>
      <c r="AP45" s="146"/>
      <c r="AQ45" s="141"/>
      <c r="AR45" s="31" t="str">
        <f t="shared" si="14"/>
        <v/>
      </c>
      <c r="BW45" s="32"/>
      <c r="BX45" s="32"/>
      <c r="BY45" s="32"/>
      <c r="BZ45" s="32"/>
      <c r="CA45" s="123" t="str">
        <f t="shared" si="15"/>
        <v/>
      </c>
      <c r="CB45" s="124"/>
      <c r="CC45" s="124"/>
      <c r="CD45" s="124"/>
      <c r="CE45" s="124"/>
      <c r="CF45" s="124"/>
      <c r="CG45" s="112">
        <f t="shared" si="16"/>
        <v>0</v>
      </c>
      <c r="CH45" s="125"/>
      <c r="CI45" s="125"/>
      <c r="CJ45" s="125"/>
      <c r="CK45" s="125"/>
    </row>
    <row r="46" spans="1:89" customFormat="1" x14ac:dyDescent="0.25">
      <c r="A46" s="515"/>
      <c r="B46" s="161" t="s">
        <v>69</v>
      </c>
      <c r="C46" s="162">
        <f t="shared" si="12"/>
        <v>0</v>
      </c>
      <c r="D46" s="158">
        <f t="shared" si="13"/>
        <v>0</v>
      </c>
      <c r="E46" s="159">
        <f t="shared" si="13"/>
        <v>0</v>
      </c>
      <c r="F46" s="140"/>
      <c r="G46" s="141"/>
      <c r="H46" s="140"/>
      <c r="I46" s="141"/>
      <c r="J46" s="140"/>
      <c r="K46" s="142"/>
      <c r="L46" s="140"/>
      <c r="M46" s="141"/>
      <c r="N46" s="143"/>
      <c r="O46" s="141"/>
      <c r="P46" s="146"/>
      <c r="Q46" s="141"/>
      <c r="R46" s="146"/>
      <c r="S46" s="141"/>
      <c r="T46" s="146"/>
      <c r="U46" s="141"/>
      <c r="V46" s="146"/>
      <c r="W46" s="141"/>
      <c r="X46" s="146"/>
      <c r="Y46" s="141"/>
      <c r="Z46" s="146"/>
      <c r="AA46" s="141"/>
      <c r="AB46" s="146"/>
      <c r="AC46" s="141"/>
      <c r="AD46" s="146"/>
      <c r="AE46" s="141"/>
      <c r="AF46" s="146"/>
      <c r="AG46" s="141"/>
      <c r="AH46" s="146"/>
      <c r="AI46" s="141"/>
      <c r="AJ46" s="146"/>
      <c r="AK46" s="141"/>
      <c r="AL46" s="146"/>
      <c r="AM46" s="160"/>
      <c r="AN46" s="145"/>
      <c r="AO46" s="146"/>
      <c r="AP46" s="146"/>
      <c r="AQ46" s="141"/>
      <c r="AR46" s="31" t="str">
        <f t="shared" si="14"/>
        <v/>
      </c>
      <c r="BW46" s="32"/>
      <c r="BX46" s="32"/>
      <c r="BY46" s="32"/>
      <c r="BZ46" s="32"/>
      <c r="CA46" s="123" t="str">
        <f t="shared" si="15"/>
        <v/>
      </c>
      <c r="CB46" s="124"/>
      <c r="CC46" s="124"/>
      <c r="CD46" s="124"/>
      <c r="CE46" s="124"/>
      <c r="CF46" s="124"/>
      <c r="CG46" s="112">
        <f t="shared" si="16"/>
        <v>0</v>
      </c>
      <c r="CH46" s="125"/>
      <c r="CI46" s="125"/>
      <c r="CJ46" s="125"/>
      <c r="CK46" s="125"/>
    </row>
    <row r="47" spans="1:89" customFormat="1" x14ac:dyDescent="0.25">
      <c r="A47" s="515"/>
      <c r="B47" s="161" t="s">
        <v>70</v>
      </c>
      <c r="C47" s="164">
        <f t="shared" si="12"/>
        <v>0</v>
      </c>
      <c r="D47" s="165">
        <f t="shared" si="13"/>
        <v>0</v>
      </c>
      <c r="E47" s="166">
        <f t="shared" si="13"/>
        <v>0</v>
      </c>
      <c r="F47" s="167"/>
      <c r="G47" s="168"/>
      <c r="H47" s="167"/>
      <c r="I47" s="168"/>
      <c r="J47" s="167"/>
      <c r="K47" s="169"/>
      <c r="L47" s="167"/>
      <c r="M47" s="168"/>
      <c r="N47" s="170"/>
      <c r="O47" s="168"/>
      <c r="P47" s="171"/>
      <c r="Q47" s="168"/>
      <c r="R47" s="171"/>
      <c r="S47" s="168"/>
      <c r="T47" s="171"/>
      <c r="U47" s="168"/>
      <c r="V47" s="171"/>
      <c r="W47" s="168"/>
      <c r="X47" s="171"/>
      <c r="Y47" s="168"/>
      <c r="Z47" s="171"/>
      <c r="AA47" s="168"/>
      <c r="AB47" s="171"/>
      <c r="AC47" s="168"/>
      <c r="AD47" s="171"/>
      <c r="AE47" s="168"/>
      <c r="AF47" s="171"/>
      <c r="AG47" s="168"/>
      <c r="AH47" s="171"/>
      <c r="AI47" s="168"/>
      <c r="AJ47" s="171"/>
      <c r="AK47" s="168"/>
      <c r="AL47" s="171"/>
      <c r="AM47" s="172"/>
      <c r="AN47" s="173"/>
      <c r="AO47" s="171"/>
      <c r="AP47" s="171"/>
      <c r="AQ47" s="168"/>
      <c r="AR47" s="31" t="str">
        <f t="shared" si="14"/>
        <v/>
      </c>
      <c r="BW47" s="32"/>
      <c r="BX47" s="32"/>
      <c r="BY47" s="32"/>
      <c r="BZ47" s="32"/>
      <c r="CA47" s="123" t="str">
        <f>IF(CG47=1," * El total de Ingresos debe ser igual a la suma de los Tipos de Estrategia. ","")</f>
        <v/>
      </c>
      <c r="CB47" s="124"/>
      <c r="CC47" s="124"/>
      <c r="CD47" s="124"/>
      <c r="CE47" s="124"/>
      <c r="CF47" s="124"/>
      <c r="CG47" s="112">
        <f t="shared" si="16"/>
        <v>0</v>
      </c>
      <c r="CH47" s="125"/>
      <c r="CI47" s="125"/>
      <c r="CJ47" s="125"/>
      <c r="CK47" s="125"/>
    </row>
    <row r="48" spans="1:89" customFormat="1" x14ac:dyDescent="0.25">
      <c r="A48" s="516"/>
      <c r="B48" s="174" t="s">
        <v>71</v>
      </c>
      <c r="C48" s="175">
        <f t="shared" si="12"/>
        <v>0</v>
      </c>
      <c r="D48" s="176">
        <f t="shared" si="13"/>
        <v>0</v>
      </c>
      <c r="E48" s="177">
        <f t="shared" si="13"/>
        <v>0</v>
      </c>
      <c r="F48" s="178"/>
      <c r="G48" s="179"/>
      <c r="H48" s="178"/>
      <c r="I48" s="179"/>
      <c r="J48" s="178"/>
      <c r="K48" s="180"/>
      <c r="L48" s="178"/>
      <c r="M48" s="179"/>
      <c r="N48" s="181"/>
      <c r="O48" s="179"/>
      <c r="P48" s="182"/>
      <c r="Q48" s="179"/>
      <c r="R48" s="182"/>
      <c r="S48" s="179"/>
      <c r="T48" s="182"/>
      <c r="U48" s="179"/>
      <c r="V48" s="182"/>
      <c r="W48" s="179"/>
      <c r="X48" s="182"/>
      <c r="Y48" s="179"/>
      <c r="Z48" s="182"/>
      <c r="AA48" s="179"/>
      <c r="AB48" s="182"/>
      <c r="AC48" s="179"/>
      <c r="AD48" s="182"/>
      <c r="AE48" s="179"/>
      <c r="AF48" s="182"/>
      <c r="AG48" s="179"/>
      <c r="AH48" s="182"/>
      <c r="AI48" s="179"/>
      <c r="AJ48" s="182"/>
      <c r="AK48" s="179"/>
      <c r="AL48" s="182"/>
      <c r="AM48" s="183"/>
      <c r="AN48" s="184"/>
      <c r="AO48" s="182"/>
      <c r="AP48" s="182"/>
      <c r="AQ48" s="179"/>
      <c r="AR48" s="31" t="str">
        <f t="shared" si="14"/>
        <v/>
      </c>
      <c r="BW48" s="32"/>
      <c r="BX48" s="32"/>
      <c r="BY48" s="32"/>
      <c r="BZ48" s="32"/>
      <c r="CA48" s="123" t="str">
        <f t="shared" si="15"/>
        <v/>
      </c>
      <c r="CB48" s="124"/>
      <c r="CC48" s="124"/>
      <c r="CD48" s="124"/>
      <c r="CE48" s="124"/>
      <c r="CF48" s="124"/>
      <c r="CG48" s="112">
        <f t="shared" si="16"/>
        <v>0</v>
      </c>
      <c r="CH48" s="125"/>
      <c r="CI48" s="125"/>
      <c r="CJ48" s="125"/>
      <c r="CK48" s="125"/>
    </row>
    <row r="49" spans="1:130" x14ac:dyDescent="0.25">
      <c r="A49" s="185" t="s">
        <v>72</v>
      </c>
      <c r="B49" s="186"/>
      <c r="C49" s="187">
        <f t="shared" si="12"/>
        <v>0</v>
      </c>
      <c r="D49" s="158">
        <f t="shared" si="13"/>
        <v>0</v>
      </c>
      <c r="E49" s="159">
        <f t="shared" si="13"/>
        <v>0</v>
      </c>
      <c r="F49" s="130"/>
      <c r="G49" s="131"/>
      <c r="H49" s="130"/>
      <c r="I49" s="132"/>
      <c r="J49" s="130"/>
      <c r="K49" s="132"/>
      <c r="L49" s="130"/>
      <c r="M49" s="131"/>
      <c r="N49" s="133"/>
      <c r="O49" s="132"/>
      <c r="P49" s="133"/>
      <c r="Q49" s="132"/>
      <c r="R49" s="133"/>
      <c r="S49" s="132"/>
      <c r="T49" s="133"/>
      <c r="U49" s="132"/>
      <c r="V49" s="133"/>
      <c r="W49" s="132"/>
      <c r="X49" s="133"/>
      <c r="Y49" s="132"/>
      <c r="Z49" s="133"/>
      <c r="AA49" s="132"/>
      <c r="AB49" s="133"/>
      <c r="AC49" s="132"/>
      <c r="AD49" s="133"/>
      <c r="AE49" s="132"/>
      <c r="AF49" s="133"/>
      <c r="AG49" s="132"/>
      <c r="AH49" s="133"/>
      <c r="AI49" s="132"/>
      <c r="AJ49" s="133"/>
      <c r="AK49" s="132"/>
      <c r="AL49" s="133"/>
      <c r="AM49" s="134"/>
      <c r="AN49" s="135"/>
      <c r="AO49" s="136"/>
      <c r="AP49" s="133"/>
      <c r="AQ49" s="132"/>
      <c r="AR49" s="31" t="str">
        <f t="shared" si="14"/>
        <v/>
      </c>
      <c r="BW49" s="32"/>
      <c r="BX49" s="32"/>
      <c r="BY49" s="32"/>
      <c r="BZ49" s="32"/>
      <c r="CA49" s="123" t="str">
        <f t="shared" si="15"/>
        <v/>
      </c>
      <c r="CB49" s="124"/>
      <c r="CC49" s="124"/>
      <c r="CD49" s="124"/>
      <c r="CE49" s="124"/>
      <c r="CF49" s="124"/>
      <c r="CG49" s="112">
        <f>IF(SUM(AN49:AQ49)=C49,0,1)</f>
        <v>0</v>
      </c>
      <c r="CH49" s="125"/>
      <c r="CI49" s="125"/>
      <c r="CJ49" s="125"/>
      <c r="CK49" s="125"/>
    </row>
    <row r="50" spans="1:130" x14ac:dyDescent="0.25">
      <c r="A50" s="188" t="s">
        <v>73</v>
      </c>
      <c r="B50" s="189"/>
      <c r="C50" s="190">
        <f t="shared" si="12"/>
        <v>0</v>
      </c>
      <c r="D50" s="176">
        <f t="shared" si="13"/>
        <v>0</v>
      </c>
      <c r="E50" s="177">
        <f t="shared" si="13"/>
        <v>0</v>
      </c>
      <c r="F50" s="178"/>
      <c r="G50" s="179"/>
      <c r="H50" s="178"/>
      <c r="I50" s="180"/>
      <c r="J50" s="178"/>
      <c r="K50" s="180"/>
      <c r="L50" s="178"/>
      <c r="M50" s="179"/>
      <c r="N50" s="181"/>
      <c r="O50" s="180"/>
      <c r="P50" s="181"/>
      <c r="Q50" s="180"/>
      <c r="R50" s="181"/>
      <c r="S50" s="180"/>
      <c r="T50" s="181"/>
      <c r="U50" s="180"/>
      <c r="V50" s="181"/>
      <c r="W50" s="180"/>
      <c r="X50" s="181"/>
      <c r="Y50" s="180"/>
      <c r="Z50" s="181"/>
      <c r="AA50" s="180"/>
      <c r="AB50" s="181"/>
      <c r="AC50" s="180"/>
      <c r="AD50" s="181"/>
      <c r="AE50" s="180"/>
      <c r="AF50" s="181"/>
      <c r="AG50" s="180"/>
      <c r="AH50" s="181"/>
      <c r="AI50" s="180"/>
      <c r="AJ50" s="181"/>
      <c r="AK50" s="180"/>
      <c r="AL50" s="181"/>
      <c r="AM50" s="191"/>
      <c r="AN50" s="184"/>
      <c r="AO50" s="182"/>
      <c r="AP50" s="181"/>
      <c r="AQ50" s="180"/>
      <c r="AR50" s="31" t="str">
        <f t="shared" si="14"/>
        <v/>
      </c>
      <c r="BW50" s="32"/>
      <c r="BX50" s="32"/>
      <c r="BY50" s="32"/>
      <c r="BZ50" s="32"/>
      <c r="CA50" s="123" t="str">
        <f t="shared" si="15"/>
        <v/>
      </c>
      <c r="CB50" s="124"/>
      <c r="CC50" s="124"/>
      <c r="CD50" s="124"/>
      <c r="CE50" s="124"/>
      <c r="CF50" s="124"/>
      <c r="CG50" s="112">
        <f>IF(SUM(AN50:AQ50)=C50,0,1)</f>
        <v>0</v>
      </c>
      <c r="CH50" s="125"/>
      <c r="CI50" s="125"/>
      <c r="CJ50" s="125"/>
      <c r="CK50" s="125"/>
    </row>
    <row r="51" spans="1:130" ht="18" customHeight="1" x14ac:dyDescent="0.25">
      <c r="A51" s="192" t="s">
        <v>74</v>
      </c>
      <c r="B51" s="193"/>
      <c r="C51" s="194"/>
      <c r="D51" s="193"/>
      <c r="E51" s="193"/>
      <c r="F51" s="193"/>
      <c r="G51" s="193"/>
      <c r="H51" s="193"/>
      <c r="CA51" s="195"/>
      <c r="CB51" s="196"/>
      <c r="CC51" s="196"/>
      <c r="CD51" s="196"/>
      <c r="CE51" s="196"/>
      <c r="CF51" s="196"/>
      <c r="CG51" s="195"/>
      <c r="CH51" s="196"/>
      <c r="CI51" s="196"/>
      <c r="CJ51" s="196"/>
      <c r="CK51" s="196"/>
    </row>
    <row r="52" spans="1:130" x14ac:dyDescent="0.25">
      <c r="A52" s="517" t="s">
        <v>75</v>
      </c>
      <c r="B52" s="488" t="s">
        <v>76</v>
      </c>
      <c r="C52" s="498" t="s">
        <v>77</v>
      </c>
      <c r="D52" s="498"/>
      <c r="E52" s="498"/>
      <c r="F52" s="499"/>
      <c r="G52" s="519" t="s">
        <v>78</v>
      </c>
      <c r="H52" s="520"/>
    </row>
    <row r="53" spans="1:130" ht="21" x14ac:dyDescent="0.25">
      <c r="A53" s="518"/>
      <c r="B53" s="490"/>
      <c r="C53" s="19" t="s">
        <v>50</v>
      </c>
      <c r="D53" s="197" t="s">
        <v>29</v>
      </c>
      <c r="E53" s="197" t="s">
        <v>30</v>
      </c>
      <c r="F53" s="198" t="s">
        <v>31</v>
      </c>
      <c r="G53" s="199" t="s">
        <v>79</v>
      </c>
      <c r="H53" s="200" t="s">
        <v>80</v>
      </c>
    </row>
    <row r="54" spans="1:130" x14ac:dyDescent="0.25">
      <c r="A54" s="201" t="s">
        <v>81</v>
      </c>
      <c r="B54" s="202">
        <f>SUM(C54:F54)</f>
        <v>0</v>
      </c>
      <c r="C54" s="203"/>
      <c r="D54" s="204"/>
      <c r="E54" s="204"/>
      <c r="F54" s="205"/>
      <c r="G54" s="206"/>
      <c r="H54" s="207"/>
    </row>
    <row r="55" spans="1:130" x14ac:dyDescent="0.25">
      <c r="A55" s="163" t="s">
        <v>82</v>
      </c>
      <c r="B55" s="202">
        <f>SUM(C55:F55)</f>
        <v>0</v>
      </c>
      <c r="C55" s="208"/>
      <c r="D55" s="209"/>
      <c r="E55" s="209"/>
      <c r="F55" s="210"/>
      <c r="G55" s="211"/>
      <c r="H55" s="212"/>
    </row>
    <row r="56" spans="1:130" x14ac:dyDescent="0.25">
      <c r="A56" s="163" t="s">
        <v>83</v>
      </c>
      <c r="B56" s="202">
        <f>SUM(C56:F56)</f>
        <v>0</v>
      </c>
      <c r="C56" s="208"/>
      <c r="D56" s="209"/>
      <c r="E56" s="209"/>
      <c r="F56" s="210"/>
      <c r="G56" s="211"/>
      <c r="H56" s="212"/>
    </row>
    <row r="57" spans="1:130" x14ac:dyDescent="0.25">
      <c r="A57" s="163" t="s">
        <v>84</v>
      </c>
      <c r="B57" s="202">
        <f>SUM(C57:F57)</f>
        <v>0</v>
      </c>
      <c r="C57" s="208"/>
      <c r="D57" s="209"/>
      <c r="E57" s="209"/>
      <c r="F57" s="210"/>
      <c r="G57" s="211"/>
      <c r="H57" s="212"/>
    </row>
    <row r="58" spans="1:130" x14ac:dyDescent="0.25">
      <c r="A58" s="163" t="s">
        <v>85</v>
      </c>
      <c r="B58" s="202">
        <f>SUM(C58:F58)</f>
        <v>0</v>
      </c>
      <c r="C58" s="213"/>
      <c r="D58" s="214"/>
      <c r="E58" s="214"/>
      <c r="F58" s="215"/>
      <c r="G58" s="216"/>
      <c r="H58" s="217"/>
    </row>
    <row r="59" spans="1:130" x14ac:dyDescent="0.25">
      <c r="A59" s="218" t="s">
        <v>5</v>
      </c>
      <c r="B59" s="219">
        <f t="shared" ref="B59:H59" si="17">SUM(B54:B58)</f>
        <v>0</v>
      </c>
      <c r="C59" s="220">
        <f t="shared" si="17"/>
        <v>0</v>
      </c>
      <c r="D59" s="221">
        <f t="shared" si="17"/>
        <v>0</v>
      </c>
      <c r="E59" s="221">
        <f t="shared" si="17"/>
        <v>0</v>
      </c>
      <c r="F59" s="222">
        <f t="shared" si="17"/>
        <v>0</v>
      </c>
      <c r="G59" s="223">
        <f t="shared" si="17"/>
        <v>0</v>
      </c>
      <c r="H59" s="224">
        <f t="shared" si="17"/>
        <v>0</v>
      </c>
    </row>
    <row r="60" spans="1:130" ht="18" customHeight="1" x14ac:dyDescent="0.25">
      <c r="A60" s="192" t="s">
        <v>86</v>
      </c>
      <c r="B60" s="12"/>
      <c r="C60" s="12"/>
      <c r="D60" s="11"/>
      <c r="E60" s="11"/>
      <c r="F60" s="11"/>
      <c r="G60" s="11"/>
      <c r="H60" s="11"/>
      <c r="I60" s="11"/>
      <c r="J60" s="11"/>
      <c r="K60" s="11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130" x14ac:dyDescent="0.25">
      <c r="A61" s="517" t="s">
        <v>75</v>
      </c>
      <c r="B61" s="493" t="s">
        <v>76</v>
      </c>
      <c r="C61" s="526" t="s">
        <v>87</v>
      </c>
      <c r="D61" s="526"/>
      <c r="E61" s="526"/>
      <c r="F61" s="526"/>
      <c r="G61" s="526"/>
      <c r="H61" s="526"/>
      <c r="I61" s="526"/>
      <c r="J61" s="526"/>
      <c r="K61" s="526"/>
      <c r="L61" s="526"/>
      <c r="M61" s="526"/>
      <c r="N61" s="526"/>
      <c r="O61" s="526"/>
      <c r="P61" s="526"/>
      <c r="Q61" s="526"/>
      <c r="R61" s="526"/>
      <c r="S61" s="527"/>
      <c r="T61" s="500" t="s">
        <v>7</v>
      </c>
      <c r="U61" s="498"/>
      <c r="V61" s="498"/>
      <c r="W61" s="499"/>
      <c r="X61" s="528" t="s">
        <v>88</v>
      </c>
      <c r="Y61" s="528"/>
      <c r="Z61" s="520"/>
    </row>
    <row r="62" spans="1:130" ht="21" x14ac:dyDescent="0.25">
      <c r="A62" s="518"/>
      <c r="B62" s="525"/>
      <c r="C62" s="225" t="s">
        <v>11</v>
      </c>
      <c r="D62" s="225" t="s">
        <v>12</v>
      </c>
      <c r="E62" s="225" t="s">
        <v>13</v>
      </c>
      <c r="F62" s="225" t="s">
        <v>14</v>
      </c>
      <c r="G62" s="225" t="s">
        <v>15</v>
      </c>
      <c r="H62" s="225" t="s">
        <v>16</v>
      </c>
      <c r="I62" s="225" t="s">
        <v>17</v>
      </c>
      <c r="J62" s="225" t="s">
        <v>18</v>
      </c>
      <c r="K62" s="225" t="s">
        <v>19</v>
      </c>
      <c r="L62" s="225" t="s">
        <v>20</v>
      </c>
      <c r="M62" s="225" t="s">
        <v>21</v>
      </c>
      <c r="N62" s="225" t="s">
        <v>22</v>
      </c>
      <c r="O62" s="225" t="s">
        <v>23</v>
      </c>
      <c r="P62" s="225" t="s">
        <v>24</v>
      </c>
      <c r="Q62" s="225" t="s">
        <v>25</v>
      </c>
      <c r="R62" s="225" t="s">
        <v>26</v>
      </c>
      <c r="S62" s="226" t="s">
        <v>27</v>
      </c>
      <c r="T62" s="227" t="s">
        <v>50</v>
      </c>
      <c r="U62" s="17" t="s">
        <v>29</v>
      </c>
      <c r="V62" s="197" t="s">
        <v>89</v>
      </c>
      <c r="W62" s="198" t="s">
        <v>31</v>
      </c>
      <c r="X62" s="199" t="s">
        <v>90</v>
      </c>
      <c r="Y62" s="197" t="s">
        <v>91</v>
      </c>
      <c r="Z62" s="228" t="s">
        <v>80</v>
      </c>
    </row>
    <row r="63" spans="1:130" x14ac:dyDescent="0.25">
      <c r="A63" s="163" t="s">
        <v>82</v>
      </c>
      <c r="B63" s="229">
        <f>SUM(C63:S63)</f>
        <v>0</v>
      </c>
      <c r="C63" s="230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2"/>
      <c r="T63" s="43"/>
      <c r="U63" s="44"/>
      <c r="V63" s="44"/>
      <c r="W63" s="233"/>
      <c r="X63" s="43"/>
      <c r="Y63" s="44"/>
      <c r="Z63" s="41"/>
      <c r="AA63" s="31" t="str">
        <f>CA63&amp;CB63&amp;CC63&amp;CD63</f>
        <v/>
      </c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234"/>
      <c r="CB63" s="234"/>
      <c r="CC63" s="33" t="str">
        <f>IF(T63+U63+V63+W63&lt;&gt;$B63,"* El número de "&amp;T$61&amp;""&amp;" no debe ser distinto del Total. ","")</f>
        <v/>
      </c>
      <c r="CD63" s="33" t="str">
        <f>IF(X63+Y63+Z63&gt;$B63,"* El número de "&amp;X$61&amp;""&amp;" no puede superar el Total. ","")</f>
        <v/>
      </c>
      <c r="CE63" s="32"/>
      <c r="CF63" s="32"/>
      <c r="CG63" s="34">
        <f>IF(T63+U63+V63+W63&lt;&gt;$B63,1,0)</f>
        <v>0</v>
      </c>
      <c r="CH63" s="34">
        <f>IF(X63+Y63+Z63&gt;$B63,1,0)</f>
        <v>0</v>
      </c>
      <c r="CI63" s="35"/>
      <c r="CJ63" s="35"/>
      <c r="CK63" s="35"/>
      <c r="CL63" s="35"/>
      <c r="CM63" s="35"/>
      <c r="CN63"/>
      <c r="CO63"/>
      <c r="CP63"/>
      <c r="CQ63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5">
      <c r="A64" s="163" t="s">
        <v>83</v>
      </c>
      <c r="B64" s="235">
        <f>SUM(C64:S64)</f>
        <v>0</v>
      </c>
      <c r="C64" s="230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2"/>
      <c r="T64" s="54"/>
      <c r="U64" s="55"/>
      <c r="V64" s="55"/>
      <c r="W64" s="236"/>
      <c r="X64" s="54"/>
      <c r="Y64" s="55"/>
      <c r="Z64" s="52"/>
      <c r="AA64" s="31" t="str">
        <f t="shared" ref="AA64:AA66" si="18">CA64&amp;CB64&amp;CC64&amp;CD64</f>
        <v/>
      </c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234"/>
      <c r="CB64" s="234"/>
      <c r="CC64" s="33" t="str">
        <f t="shared" ref="CC64:CC66" si="19">IF(T64+U64+V64+W64&lt;&gt;$B64,"* El número de "&amp;T$61&amp;""&amp;" no debe ser distinto del Total. ","")</f>
        <v/>
      </c>
      <c r="CD64" s="33" t="str">
        <f t="shared" ref="CD64:CD66" si="20">IF(X64+Y64+Z64&gt;$B64,"* El número de "&amp;X$61&amp;""&amp;" no puede superar el Total. ","")</f>
        <v/>
      </c>
      <c r="CE64" s="32"/>
      <c r="CF64" s="32"/>
      <c r="CG64" s="34">
        <f t="shared" ref="CG64:CG66" si="21">IF(T64+U64+V64+W64&lt;&gt;$B64,1,0)</f>
        <v>0</v>
      </c>
      <c r="CH64" s="34">
        <f t="shared" ref="CH64:CH66" si="22">IF(X64+Y64+Z64&gt;$B64,1,0)</f>
        <v>0</v>
      </c>
      <c r="CI64" s="35"/>
      <c r="CJ64" s="35"/>
      <c r="CK64" s="35"/>
      <c r="CL64" s="35"/>
      <c r="CM64" s="35"/>
    </row>
    <row r="65" spans="1:91" customFormat="1" x14ac:dyDescent="0.25">
      <c r="A65" s="163" t="s">
        <v>84</v>
      </c>
      <c r="B65" s="235">
        <f>SUM(C65:S65)</f>
        <v>0</v>
      </c>
      <c r="C65" s="230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2"/>
      <c r="T65" s="54"/>
      <c r="U65" s="55"/>
      <c r="V65" s="55"/>
      <c r="W65" s="236"/>
      <c r="X65" s="54"/>
      <c r="Y65" s="55"/>
      <c r="Z65" s="52"/>
      <c r="AA65" s="31" t="str">
        <f t="shared" si="18"/>
        <v/>
      </c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234"/>
      <c r="CB65" s="234"/>
      <c r="CC65" s="33" t="str">
        <f t="shared" si="19"/>
        <v/>
      </c>
      <c r="CD65" s="33" t="str">
        <f t="shared" si="20"/>
        <v/>
      </c>
      <c r="CE65" s="32"/>
      <c r="CF65" s="32"/>
      <c r="CG65" s="34">
        <f t="shared" si="21"/>
        <v>0</v>
      </c>
      <c r="CH65" s="34">
        <f t="shared" si="22"/>
        <v>0</v>
      </c>
      <c r="CI65" s="35"/>
      <c r="CJ65" s="35"/>
      <c r="CK65" s="35"/>
      <c r="CL65" s="35"/>
      <c r="CM65" s="35"/>
    </row>
    <row r="66" spans="1:91" customFormat="1" x14ac:dyDescent="0.25">
      <c r="A66" s="163" t="s">
        <v>85</v>
      </c>
      <c r="B66" s="237">
        <f>SUM(C66:S66)</f>
        <v>0</v>
      </c>
      <c r="C66" s="230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2"/>
      <c r="T66" s="75"/>
      <c r="U66" s="238"/>
      <c r="V66" s="238"/>
      <c r="W66" s="239"/>
      <c r="X66" s="75"/>
      <c r="Y66" s="238"/>
      <c r="Z66" s="240"/>
      <c r="AA66" s="31" t="str">
        <f t="shared" si="18"/>
        <v/>
      </c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234"/>
      <c r="CB66" s="234"/>
      <c r="CC66" s="33" t="str">
        <f t="shared" si="19"/>
        <v/>
      </c>
      <c r="CD66" s="33" t="str">
        <f t="shared" si="20"/>
        <v/>
      </c>
      <c r="CE66" s="32"/>
      <c r="CF66" s="32"/>
      <c r="CG66" s="34">
        <f t="shared" si="21"/>
        <v>0</v>
      </c>
      <c r="CH66" s="34">
        <f t="shared" si="22"/>
        <v>0</v>
      </c>
      <c r="CI66" s="35"/>
      <c r="CJ66" s="35"/>
      <c r="CK66" s="35"/>
      <c r="CL66" s="35"/>
      <c r="CM66" s="35"/>
    </row>
    <row r="67" spans="1:91" customFormat="1" x14ac:dyDescent="0.25">
      <c r="A67" s="218" t="s">
        <v>5</v>
      </c>
      <c r="B67" s="241">
        <f t="shared" ref="B67:Z67" si="23">SUM(B63:B66)</f>
        <v>0</v>
      </c>
      <c r="C67" s="242">
        <f t="shared" si="23"/>
        <v>0</v>
      </c>
      <c r="D67" s="242">
        <f t="shared" si="23"/>
        <v>0</v>
      </c>
      <c r="E67" s="242">
        <f t="shared" si="23"/>
        <v>0</v>
      </c>
      <c r="F67" s="242">
        <f t="shared" si="23"/>
        <v>0</v>
      </c>
      <c r="G67" s="242">
        <f t="shared" si="23"/>
        <v>0</v>
      </c>
      <c r="H67" s="242">
        <f t="shared" si="23"/>
        <v>0</v>
      </c>
      <c r="I67" s="242">
        <f t="shared" si="23"/>
        <v>0</v>
      </c>
      <c r="J67" s="242">
        <f t="shared" si="23"/>
        <v>0</v>
      </c>
      <c r="K67" s="242">
        <f t="shared" si="23"/>
        <v>0</v>
      </c>
      <c r="L67" s="242">
        <f t="shared" si="23"/>
        <v>0</v>
      </c>
      <c r="M67" s="242">
        <f t="shared" si="23"/>
        <v>0</v>
      </c>
      <c r="N67" s="242">
        <f t="shared" si="23"/>
        <v>0</v>
      </c>
      <c r="O67" s="242">
        <f t="shared" si="23"/>
        <v>0</v>
      </c>
      <c r="P67" s="242">
        <f t="shared" si="23"/>
        <v>0</v>
      </c>
      <c r="Q67" s="242">
        <f t="shared" si="23"/>
        <v>0</v>
      </c>
      <c r="R67" s="242">
        <f t="shared" si="23"/>
        <v>0</v>
      </c>
      <c r="S67" s="243">
        <f t="shared" si="23"/>
        <v>0</v>
      </c>
      <c r="T67" s="244">
        <f t="shared" si="23"/>
        <v>0</v>
      </c>
      <c r="U67" s="242">
        <f t="shared" si="23"/>
        <v>0</v>
      </c>
      <c r="V67" s="242">
        <f t="shared" si="23"/>
        <v>0</v>
      </c>
      <c r="W67" s="243">
        <f t="shared" si="23"/>
        <v>0</v>
      </c>
      <c r="X67" s="245">
        <f t="shared" si="23"/>
        <v>0</v>
      </c>
      <c r="Y67" s="246">
        <f t="shared" si="23"/>
        <v>0</v>
      </c>
      <c r="Z67" s="247">
        <f t="shared" si="23"/>
        <v>0</v>
      </c>
      <c r="CA67" s="248"/>
      <c r="CB67" s="248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</row>
    <row r="68" spans="1:91" customFormat="1" x14ac:dyDescent="0.25">
      <c r="A68" s="192" t="s">
        <v>92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CA68" s="248"/>
      <c r="CB68" s="248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</row>
    <row r="69" spans="1:91" customFormat="1" x14ac:dyDescent="0.25">
      <c r="A69" s="517" t="s">
        <v>75</v>
      </c>
      <c r="B69" s="488" t="s">
        <v>76</v>
      </c>
      <c r="C69" s="526" t="s">
        <v>87</v>
      </c>
      <c r="D69" s="526"/>
      <c r="E69" s="526"/>
      <c r="F69" s="526"/>
      <c r="G69" s="526"/>
      <c r="H69" s="526"/>
      <c r="I69" s="526"/>
      <c r="J69" s="526"/>
      <c r="K69" s="526"/>
      <c r="L69" s="526"/>
      <c r="M69" s="526"/>
      <c r="N69" s="526"/>
      <c r="O69" s="526"/>
      <c r="P69" s="526"/>
      <c r="Q69" s="526"/>
      <c r="R69" s="526"/>
      <c r="S69" s="527"/>
      <c r="T69" s="500" t="s">
        <v>7</v>
      </c>
      <c r="U69" s="498"/>
      <c r="V69" s="498"/>
      <c r="W69" s="499"/>
      <c r="X69" s="528" t="s">
        <v>88</v>
      </c>
      <c r="Y69" s="528"/>
      <c r="Z69" s="520"/>
      <c r="CA69" s="248"/>
      <c r="CB69" s="248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</row>
    <row r="70" spans="1:91" customFormat="1" ht="21" x14ac:dyDescent="0.25">
      <c r="A70" s="518"/>
      <c r="B70" s="490"/>
      <c r="C70" s="225" t="s">
        <v>11</v>
      </c>
      <c r="D70" s="225" t="s">
        <v>12</v>
      </c>
      <c r="E70" s="225" t="s">
        <v>13</v>
      </c>
      <c r="F70" s="225" t="s">
        <v>14</v>
      </c>
      <c r="G70" s="225" t="s">
        <v>15</v>
      </c>
      <c r="H70" s="225" t="s">
        <v>16</v>
      </c>
      <c r="I70" s="225" t="s">
        <v>17</v>
      </c>
      <c r="J70" s="225" t="s">
        <v>18</v>
      </c>
      <c r="K70" s="225" t="s">
        <v>19</v>
      </c>
      <c r="L70" s="225" t="s">
        <v>20</v>
      </c>
      <c r="M70" s="225" t="s">
        <v>21</v>
      </c>
      <c r="N70" s="225" t="s">
        <v>22</v>
      </c>
      <c r="O70" s="225" t="s">
        <v>23</v>
      </c>
      <c r="P70" s="225" t="s">
        <v>24</v>
      </c>
      <c r="Q70" s="225" t="s">
        <v>25</v>
      </c>
      <c r="R70" s="225" t="s">
        <v>26</v>
      </c>
      <c r="S70" s="226" t="s">
        <v>27</v>
      </c>
      <c r="T70" s="227" t="s">
        <v>50</v>
      </c>
      <c r="U70" s="17" t="s">
        <v>29</v>
      </c>
      <c r="V70" s="197" t="s">
        <v>89</v>
      </c>
      <c r="W70" s="198" t="s">
        <v>31</v>
      </c>
      <c r="X70" s="199" t="s">
        <v>90</v>
      </c>
      <c r="Y70" s="197" t="s">
        <v>91</v>
      </c>
      <c r="Z70" s="228" t="s">
        <v>80</v>
      </c>
      <c r="CA70" s="248"/>
      <c r="CB70" s="248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</row>
    <row r="71" spans="1:91" customFormat="1" x14ac:dyDescent="0.25">
      <c r="A71" s="163" t="s">
        <v>82</v>
      </c>
      <c r="B71" s="229">
        <f>SUM(C71:S71)</f>
        <v>0</v>
      </c>
      <c r="C71" s="230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2"/>
      <c r="T71" s="43"/>
      <c r="U71" s="249"/>
      <c r="V71" s="44"/>
      <c r="W71" s="42"/>
      <c r="X71" s="43"/>
      <c r="Y71" s="44"/>
      <c r="Z71" s="41"/>
      <c r="AA71" s="31" t="str">
        <f>CA71&amp;CB71&amp;CC71&amp;CD71</f>
        <v/>
      </c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234"/>
      <c r="CB71" s="234"/>
      <c r="CC71" s="33" t="str">
        <f t="shared" ref="CC71:CC74" si="24">IF(T71+U71+V71+W71&lt;&gt;$B71,"* El número de "&amp;T$61&amp;""&amp;" no debe ser distinto del Total. ","")</f>
        <v/>
      </c>
      <c r="CD71" s="33" t="str">
        <f>IF(X71+Y71+Z71&gt;$B71,"* El número de "&amp;X$61&amp;""&amp;" no puede superar el Total. ","")</f>
        <v/>
      </c>
      <c r="CE71" s="32"/>
      <c r="CF71" s="32"/>
      <c r="CG71" s="34">
        <f t="shared" ref="CG71:CG74" si="25">IF(T71+U71+V71+W71&lt;&gt;$B71,1,0)</f>
        <v>0</v>
      </c>
      <c r="CH71" s="34">
        <f t="shared" ref="CH71:CH74" si="26">IF(X71+Y71+Z71&gt;$B71,1,0)</f>
        <v>0</v>
      </c>
      <c r="CI71" s="35"/>
      <c r="CJ71" s="35"/>
      <c r="CK71" s="35"/>
      <c r="CL71" s="35"/>
      <c r="CM71" s="35"/>
    </row>
    <row r="72" spans="1:91" customFormat="1" x14ac:dyDescent="0.25">
      <c r="A72" s="163" t="s">
        <v>83</v>
      </c>
      <c r="B72" s="235">
        <f>SUM(C72:S72)</f>
        <v>0</v>
      </c>
      <c r="C72" s="230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2"/>
      <c r="T72" s="54"/>
      <c r="U72" s="250"/>
      <c r="V72" s="55"/>
      <c r="W72" s="53"/>
      <c r="X72" s="54"/>
      <c r="Y72" s="55"/>
      <c r="Z72" s="52"/>
      <c r="AA72" s="31" t="str">
        <f t="shared" ref="AA72:AA74" si="27">CA72&amp;CB72&amp;CC72&amp;CD72</f>
        <v/>
      </c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234"/>
      <c r="CB72" s="234"/>
      <c r="CC72" s="33" t="str">
        <f t="shared" si="24"/>
        <v/>
      </c>
      <c r="CD72" s="33" t="str">
        <f t="shared" ref="CD72:CD74" si="28">IF(X72+Y72+Z72&gt;$B72,"* El número de "&amp;X$61&amp;""&amp;" no puede superar el Total. ","")</f>
        <v/>
      </c>
      <c r="CE72" s="32"/>
      <c r="CF72" s="32"/>
      <c r="CG72" s="34">
        <f t="shared" si="25"/>
        <v>0</v>
      </c>
      <c r="CH72" s="34">
        <f t="shared" si="26"/>
        <v>0</v>
      </c>
      <c r="CI72" s="35"/>
      <c r="CJ72" s="35"/>
      <c r="CK72" s="35"/>
      <c r="CL72" s="35"/>
      <c r="CM72" s="35"/>
    </row>
    <row r="73" spans="1:91" customFormat="1" x14ac:dyDescent="0.25">
      <c r="A73" s="163" t="s">
        <v>84</v>
      </c>
      <c r="B73" s="235">
        <f>SUM(C73:S73)</f>
        <v>0</v>
      </c>
      <c r="C73" s="230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2"/>
      <c r="T73" s="54"/>
      <c r="U73" s="250"/>
      <c r="V73" s="55"/>
      <c r="W73" s="53"/>
      <c r="X73" s="54"/>
      <c r="Y73" s="55"/>
      <c r="Z73" s="52"/>
      <c r="AA73" s="31" t="str">
        <f t="shared" si="27"/>
        <v/>
      </c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234"/>
      <c r="CB73" s="234"/>
      <c r="CC73" s="33" t="str">
        <f t="shared" si="24"/>
        <v/>
      </c>
      <c r="CD73" s="33" t="str">
        <f t="shared" si="28"/>
        <v/>
      </c>
      <c r="CE73" s="32"/>
      <c r="CF73" s="32"/>
      <c r="CG73" s="34">
        <f t="shared" si="25"/>
        <v>0</v>
      </c>
      <c r="CH73" s="34">
        <f t="shared" si="26"/>
        <v>0</v>
      </c>
      <c r="CI73" s="35"/>
      <c r="CJ73" s="35"/>
      <c r="CK73" s="35"/>
      <c r="CL73" s="35"/>
      <c r="CM73" s="35"/>
    </row>
    <row r="74" spans="1:91" customFormat="1" x14ac:dyDescent="0.25">
      <c r="A74" s="163" t="s">
        <v>85</v>
      </c>
      <c r="B74" s="237">
        <f>SUM(C74:S74)</f>
        <v>0</v>
      </c>
      <c r="C74" s="230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2"/>
      <c r="T74" s="75"/>
      <c r="U74" s="251"/>
      <c r="V74" s="238"/>
      <c r="W74" s="252"/>
      <c r="X74" s="75"/>
      <c r="Y74" s="238"/>
      <c r="Z74" s="240"/>
      <c r="AA74" s="31" t="str">
        <f t="shared" si="27"/>
        <v/>
      </c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234"/>
      <c r="CB74" s="234"/>
      <c r="CC74" s="33" t="str">
        <f t="shared" si="24"/>
        <v/>
      </c>
      <c r="CD74" s="33" t="str">
        <f t="shared" si="28"/>
        <v/>
      </c>
      <c r="CE74" s="32"/>
      <c r="CF74" s="32"/>
      <c r="CG74" s="34">
        <f t="shared" si="25"/>
        <v>0</v>
      </c>
      <c r="CH74" s="34">
        <f t="shared" si="26"/>
        <v>0</v>
      </c>
      <c r="CI74" s="35"/>
      <c r="CJ74" s="35"/>
      <c r="CK74" s="35"/>
      <c r="CL74" s="35"/>
      <c r="CM74" s="35"/>
    </row>
    <row r="75" spans="1:91" customFormat="1" x14ac:dyDescent="0.25">
      <c r="A75" s="218" t="s">
        <v>5</v>
      </c>
      <c r="B75" s="241">
        <f t="shared" ref="B75:Z75" si="29">SUM(B71:B74)</f>
        <v>0</v>
      </c>
      <c r="C75" s="242">
        <f t="shared" si="29"/>
        <v>0</v>
      </c>
      <c r="D75" s="242">
        <f t="shared" si="29"/>
        <v>0</v>
      </c>
      <c r="E75" s="242">
        <f t="shared" si="29"/>
        <v>0</v>
      </c>
      <c r="F75" s="242">
        <f t="shared" si="29"/>
        <v>0</v>
      </c>
      <c r="G75" s="242">
        <f t="shared" si="29"/>
        <v>0</v>
      </c>
      <c r="H75" s="242">
        <f t="shared" si="29"/>
        <v>0</v>
      </c>
      <c r="I75" s="242">
        <f t="shared" si="29"/>
        <v>0</v>
      </c>
      <c r="J75" s="242">
        <f t="shared" si="29"/>
        <v>0</v>
      </c>
      <c r="K75" s="242">
        <f t="shared" si="29"/>
        <v>0</v>
      </c>
      <c r="L75" s="242">
        <f t="shared" si="29"/>
        <v>0</v>
      </c>
      <c r="M75" s="242">
        <f t="shared" si="29"/>
        <v>0</v>
      </c>
      <c r="N75" s="242">
        <f t="shared" si="29"/>
        <v>0</v>
      </c>
      <c r="O75" s="242">
        <f t="shared" si="29"/>
        <v>0</v>
      </c>
      <c r="P75" s="242">
        <f t="shared" si="29"/>
        <v>0</v>
      </c>
      <c r="Q75" s="242">
        <f t="shared" si="29"/>
        <v>0</v>
      </c>
      <c r="R75" s="242">
        <f t="shared" si="29"/>
        <v>0</v>
      </c>
      <c r="S75" s="243">
        <f t="shared" si="29"/>
        <v>0</v>
      </c>
      <c r="T75" s="253">
        <f t="shared" si="29"/>
        <v>0</v>
      </c>
      <c r="U75" s="254">
        <f t="shared" si="29"/>
        <v>0</v>
      </c>
      <c r="V75" s="254">
        <f t="shared" si="29"/>
        <v>0</v>
      </c>
      <c r="W75" s="255">
        <f t="shared" si="29"/>
        <v>0</v>
      </c>
      <c r="X75" s="256">
        <f t="shared" si="29"/>
        <v>0</v>
      </c>
      <c r="Y75" s="254">
        <f t="shared" si="29"/>
        <v>0</v>
      </c>
      <c r="Z75" s="241">
        <f t="shared" si="29"/>
        <v>0</v>
      </c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</row>
    <row r="76" spans="1:91" customFormat="1" x14ac:dyDescent="0.25">
      <c r="A76" s="257" t="s">
        <v>93</v>
      </c>
      <c r="B76" s="258"/>
      <c r="C76" s="12"/>
      <c r="D76" s="259"/>
      <c r="E76" s="1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</row>
    <row r="77" spans="1:91" customFormat="1" ht="31.5" x14ac:dyDescent="0.25">
      <c r="A77" s="260" t="s">
        <v>94</v>
      </c>
      <c r="B77" s="19" t="s">
        <v>50</v>
      </c>
      <c r="C77" s="261" t="s">
        <v>95</v>
      </c>
      <c r="D77" s="262" t="s">
        <v>96</v>
      </c>
      <c r="E77" s="263" t="s">
        <v>97</v>
      </c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</row>
    <row r="78" spans="1:91" customFormat="1" x14ac:dyDescent="0.25">
      <c r="A78" s="264" t="s">
        <v>98</v>
      </c>
      <c r="B78" s="39"/>
      <c r="C78" s="249"/>
      <c r="D78" s="44"/>
      <c r="E78" s="41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</row>
    <row r="79" spans="1:91" customFormat="1" x14ac:dyDescent="0.25">
      <c r="A79" s="264" t="s">
        <v>99</v>
      </c>
      <c r="B79" s="51"/>
      <c r="C79" s="250"/>
      <c r="D79" s="55"/>
      <c r="E79" s="5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</row>
    <row r="80" spans="1:91" customFormat="1" x14ac:dyDescent="0.25">
      <c r="A80" s="264" t="s">
        <v>100</v>
      </c>
      <c r="B80" s="51"/>
      <c r="C80" s="250"/>
      <c r="D80" s="55"/>
      <c r="E80" s="5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</row>
    <row r="81" spans="1:5" customFormat="1" ht="21" x14ac:dyDescent="0.25">
      <c r="A81" s="265" t="s">
        <v>101</v>
      </c>
      <c r="B81" s="51"/>
      <c r="C81" s="250"/>
      <c r="D81" s="55"/>
      <c r="E81" s="52"/>
    </row>
    <row r="82" spans="1:5" customFormat="1" x14ac:dyDescent="0.25">
      <c r="A82" s="264" t="s">
        <v>102</v>
      </c>
      <c r="B82" s="88"/>
      <c r="C82" s="266"/>
      <c r="D82" s="93"/>
      <c r="E82" s="90"/>
    </row>
    <row r="83" spans="1:5" customFormat="1" x14ac:dyDescent="0.25">
      <c r="A83" s="264" t="s">
        <v>103</v>
      </c>
      <c r="B83" s="88"/>
      <c r="C83" s="250"/>
      <c r="D83" s="93"/>
      <c r="E83" s="90"/>
    </row>
    <row r="84" spans="1:5" customFormat="1" x14ac:dyDescent="0.25">
      <c r="A84" s="264" t="s">
        <v>104</v>
      </c>
      <c r="B84" s="88"/>
      <c r="C84" s="250"/>
      <c r="D84" s="93"/>
      <c r="E84" s="90"/>
    </row>
    <row r="85" spans="1:5" customFormat="1" x14ac:dyDescent="0.25">
      <c r="A85" s="264" t="s">
        <v>105</v>
      </c>
      <c r="B85" s="88"/>
      <c r="C85" s="250"/>
      <c r="D85" s="93"/>
      <c r="E85" s="90"/>
    </row>
    <row r="86" spans="1:5" customFormat="1" x14ac:dyDescent="0.25">
      <c r="A86" s="264" t="s">
        <v>106</v>
      </c>
      <c r="B86" s="88"/>
      <c r="C86" s="250"/>
      <c r="D86" s="93"/>
      <c r="E86" s="90"/>
    </row>
    <row r="87" spans="1:5" customFormat="1" x14ac:dyDescent="0.25">
      <c r="A87" s="267" t="s">
        <v>107</v>
      </c>
      <c r="B87" s="88"/>
      <c r="C87" s="250"/>
      <c r="D87" s="93"/>
      <c r="E87" s="90"/>
    </row>
    <row r="88" spans="1:5" customFormat="1" x14ac:dyDescent="0.25">
      <c r="A88" s="264" t="s">
        <v>108</v>
      </c>
      <c r="B88" s="88"/>
      <c r="C88" s="250"/>
      <c r="D88" s="93"/>
      <c r="E88" s="90"/>
    </row>
    <row r="89" spans="1:5" customFormat="1" x14ac:dyDescent="0.25">
      <c r="A89" s="264" t="s">
        <v>109</v>
      </c>
      <c r="B89" s="88"/>
      <c r="C89" s="250"/>
      <c r="D89" s="93"/>
      <c r="E89" s="90"/>
    </row>
    <row r="90" spans="1:5" customFormat="1" x14ac:dyDescent="0.25">
      <c r="A90" s="265" t="s">
        <v>110</v>
      </c>
      <c r="B90" s="88"/>
      <c r="C90" s="250"/>
      <c r="D90" s="93"/>
      <c r="E90" s="90"/>
    </row>
    <row r="91" spans="1:5" customFormat="1" x14ac:dyDescent="0.25">
      <c r="A91" s="268" t="s">
        <v>111</v>
      </c>
      <c r="B91" s="88"/>
      <c r="C91" s="250"/>
      <c r="D91" s="93"/>
      <c r="E91" s="90"/>
    </row>
    <row r="92" spans="1:5" customFormat="1" x14ac:dyDescent="0.25">
      <c r="A92" s="269" t="s">
        <v>112</v>
      </c>
      <c r="B92" s="88"/>
      <c r="C92" s="250"/>
      <c r="D92" s="93"/>
      <c r="E92" s="90"/>
    </row>
    <row r="93" spans="1:5" customFormat="1" x14ac:dyDescent="0.25">
      <c r="A93" s="264" t="s">
        <v>113</v>
      </c>
      <c r="B93" s="88"/>
      <c r="C93" s="250"/>
      <c r="D93" s="93"/>
      <c r="E93" s="90"/>
    </row>
    <row r="94" spans="1:5" customFormat="1" x14ac:dyDescent="0.25">
      <c r="A94" s="264" t="s">
        <v>114</v>
      </c>
      <c r="B94" s="88"/>
      <c r="C94" s="250"/>
      <c r="D94" s="93"/>
      <c r="E94" s="90"/>
    </row>
    <row r="95" spans="1:5" customFormat="1" x14ac:dyDescent="0.25">
      <c r="A95" s="260" t="s">
        <v>5</v>
      </c>
      <c r="B95" s="254">
        <f>SUM(B78:B94)</f>
        <v>0</v>
      </c>
      <c r="C95" s="256">
        <f>SUM(C78:C94)</f>
        <v>0</v>
      </c>
      <c r="D95" s="270">
        <f>SUM(D78:D94)</f>
        <v>0</v>
      </c>
      <c r="E95" s="271">
        <f>SUM(E78:E94)</f>
        <v>0</v>
      </c>
    </row>
    <row r="96" spans="1:5" customFormat="1" x14ac:dyDescent="0.25">
      <c r="A96" s="272" t="s">
        <v>115</v>
      </c>
      <c r="B96" s="12"/>
      <c r="C96" s="12"/>
      <c r="D96" s="12"/>
      <c r="E96" s="12"/>
    </row>
    <row r="97" spans="1:8" customFormat="1" ht="31.5" x14ac:dyDescent="0.25">
      <c r="A97" s="273" t="s">
        <v>75</v>
      </c>
      <c r="B97" s="197" t="s">
        <v>50</v>
      </c>
      <c r="C97" s="261" t="s">
        <v>95</v>
      </c>
      <c r="D97" s="262" t="s">
        <v>96</v>
      </c>
      <c r="E97" s="263" t="s">
        <v>97</v>
      </c>
    </row>
    <row r="98" spans="1:8" customFormat="1" x14ac:dyDescent="0.25">
      <c r="A98" s="163" t="s">
        <v>82</v>
      </c>
      <c r="B98" s="55"/>
      <c r="C98" s="250"/>
      <c r="D98" s="55"/>
      <c r="E98" s="52"/>
    </row>
    <row r="99" spans="1:8" customFormat="1" x14ac:dyDescent="0.25">
      <c r="A99" s="163" t="s">
        <v>83</v>
      </c>
      <c r="B99" s="55"/>
      <c r="C99" s="250"/>
      <c r="D99" s="55"/>
      <c r="E99" s="52"/>
    </row>
    <row r="100" spans="1:8" customFormat="1" x14ac:dyDescent="0.25">
      <c r="A100" s="163" t="s">
        <v>84</v>
      </c>
      <c r="B100" s="55"/>
      <c r="C100" s="250"/>
      <c r="D100" s="55"/>
      <c r="E100" s="52"/>
    </row>
    <row r="101" spans="1:8" customFormat="1" x14ac:dyDescent="0.25">
      <c r="A101" s="163" t="s">
        <v>85</v>
      </c>
      <c r="B101" s="55"/>
      <c r="C101" s="250"/>
      <c r="D101" s="55"/>
      <c r="E101" s="52"/>
    </row>
    <row r="102" spans="1:8" customFormat="1" x14ac:dyDescent="0.25">
      <c r="A102" s="274" t="s">
        <v>116</v>
      </c>
      <c r="B102" s="238"/>
      <c r="C102" s="251"/>
      <c r="D102" s="238"/>
      <c r="E102" s="240"/>
    </row>
    <row r="103" spans="1:8" customFormat="1" x14ac:dyDescent="0.25">
      <c r="A103" s="275" t="s">
        <v>5</v>
      </c>
      <c r="B103" s="256">
        <f>SUM(B98:B102)</f>
        <v>0</v>
      </c>
      <c r="C103" s="256">
        <f>SUM(C98:C102)</f>
        <v>0</v>
      </c>
      <c r="D103" s="270">
        <f>SUM(D98:D102)</f>
        <v>0</v>
      </c>
      <c r="E103" s="271">
        <f>SUM(E98:E102)</f>
        <v>0</v>
      </c>
    </row>
    <row r="104" spans="1:8" customFormat="1" x14ac:dyDescent="0.25">
      <c r="A104" s="272" t="s">
        <v>117</v>
      </c>
      <c r="B104" s="12"/>
      <c r="C104" s="12"/>
      <c r="D104" s="12"/>
      <c r="E104" s="12"/>
    </row>
    <row r="105" spans="1:8" customFormat="1" ht="31.5" x14ac:dyDescent="0.25">
      <c r="A105" s="273" t="s">
        <v>75</v>
      </c>
      <c r="B105" s="197" t="s">
        <v>50</v>
      </c>
      <c r="C105" s="261" t="s">
        <v>95</v>
      </c>
      <c r="D105" s="262" t="s">
        <v>96</v>
      </c>
      <c r="E105" s="263" t="s">
        <v>97</v>
      </c>
    </row>
    <row r="106" spans="1:8" customFormat="1" x14ac:dyDescent="0.25">
      <c r="A106" s="163" t="s">
        <v>82</v>
      </c>
      <c r="B106" s="55"/>
      <c r="C106" s="250"/>
      <c r="D106" s="55"/>
      <c r="E106" s="52"/>
    </row>
    <row r="107" spans="1:8" customFormat="1" x14ac:dyDescent="0.25">
      <c r="A107" s="163" t="s">
        <v>83</v>
      </c>
      <c r="B107" s="55"/>
      <c r="C107" s="250"/>
      <c r="D107" s="55"/>
      <c r="E107" s="52"/>
    </row>
    <row r="108" spans="1:8" customFormat="1" x14ac:dyDescent="0.25">
      <c r="A108" s="163" t="s">
        <v>84</v>
      </c>
      <c r="B108" s="55"/>
      <c r="C108" s="250"/>
      <c r="D108" s="55"/>
      <c r="E108" s="52"/>
    </row>
    <row r="109" spans="1:8" customFormat="1" x14ac:dyDescent="0.25">
      <c r="A109" s="163" t="s">
        <v>85</v>
      </c>
      <c r="B109" s="55"/>
      <c r="C109" s="250"/>
      <c r="D109" s="55"/>
      <c r="E109" s="52"/>
    </row>
    <row r="110" spans="1:8" customFormat="1" x14ac:dyDescent="0.25">
      <c r="A110" s="274" t="s">
        <v>116</v>
      </c>
      <c r="B110" s="238"/>
      <c r="C110" s="251"/>
      <c r="D110" s="238"/>
      <c r="E110" s="240"/>
    </row>
    <row r="111" spans="1:8" customFormat="1" x14ac:dyDescent="0.25">
      <c r="A111" s="275" t="s">
        <v>5</v>
      </c>
      <c r="B111" s="256">
        <f>SUM(B106:B110)</f>
        <v>0</v>
      </c>
      <c r="C111" s="256">
        <f>SUM(C106:C110)</f>
        <v>0</v>
      </c>
      <c r="D111" s="270">
        <f>SUM(D106:D110)</f>
        <v>0</v>
      </c>
      <c r="E111" s="271">
        <f>SUM(E106:E110)</f>
        <v>0</v>
      </c>
    </row>
    <row r="112" spans="1:8" customFormat="1" x14ac:dyDescent="0.25">
      <c r="A112" s="257" t="s">
        <v>118</v>
      </c>
      <c r="B112" s="276"/>
      <c r="C112" s="276"/>
      <c r="D112" s="277"/>
      <c r="E112" s="12"/>
      <c r="F112" s="12"/>
      <c r="G112" s="12"/>
      <c r="H112" s="12"/>
    </row>
    <row r="113" spans="1:128" x14ac:dyDescent="0.25">
      <c r="A113" s="529" t="s">
        <v>119</v>
      </c>
      <c r="B113" s="531" t="s">
        <v>5</v>
      </c>
      <c r="C113" s="497" t="s">
        <v>120</v>
      </c>
      <c r="D113" s="498"/>
      <c r="E113" s="498"/>
      <c r="F113" s="499"/>
      <c r="G113" s="519" t="s">
        <v>121</v>
      </c>
      <c r="H113" s="520"/>
    </row>
    <row r="114" spans="1:128" ht="21" x14ac:dyDescent="0.25">
      <c r="A114" s="530"/>
      <c r="B114" s="532"/>
      <c r="C114" s="19" t="s">
        <v>50</v>
      </c>
      <c r="D114" s="17" t="s">
        <v>29</v>
      </c>
      <c r="E114" s="197" t="s">
        <v>30</v>
      </c>
      <c r="F114" s="198" t="s">
        <v>31</v>
      </c>
      <c r="G114" s="18" t="s">
        <v>90</v>
      </c>
      <c r="H114" s="18" t="s">
        <v>91</v>
      </c>
    </row>
    <row r="115" spans="1:128" x14ac:dyDescent="0.25">
      <c r="A115" s="278" t="s">
        <v>122</v>
      </c>
      <c r="B115" s="279">
        <f>SUM(C115:F115)</f>
        <v>0</v>
      </c>
      <c r="C115" s="280"/>
      <c r="D115" s="281"/>
      <c r="E115" s="282"/>
      <c r="F115" s="283"/>
      <c r="G115" s="284"/>
      <c r="H115" s="285"/>
    </row>
    <row r="116" spans="1:128" x14ac:dyDescent="0.25">
      <c r="A116" s="286" t="s">
        <v>123</v>
      </c>
      <c r="B116" s="287">
        <f>SUM(C116:F116)</f>
        <v>0</v>
      </c>
      <c r="C116" s="72"/>
      <c r="D116" s="288"/>
      <c r="E116" s="76"/>
      <c r="F116" s="74"/>
      <c r="G116" s="109"/>
      <c r="H116" s="73"/>
    </row>
    <row r="117" spans="1:128" x14ac:dyDescent="0.25">
      <c r="A117" s="14" t="s">
        <v>124</v>
      </c>
      <c r="B117" s="276"/>
      <c r="C117" s="276"/>
      <c r="D117" s="7"/>
      <c r="E117" s="289"/>
      <c r="F117" s="290"/>
      <c r="G117" s="291"/>
      <c r="H117" s="292"/>
      <c r="I117" s="293"/>
      <c r="J117" s="293"/>
      <c r="K117" s="293"/>
    </row>
    <row r="118" spans="1:128" x14ac:dyDescent="0.25">
      <c r="A118" s="517" t="s">
        <v>125</v>
      </c>
      <c r="B118" s="488" t="s">
        <v>5</v>
      </c>
      <c r="C118" s="533" t="s">
        <v>126</v>
      </c>
      <c r="D118" s="534"/>
      <c r="E118" s="534"/>
      <c r="F118" s="534" t="s">
        <v>127</v>
      </c>
      <c r="G118" s="535" t="s">
        <v>128</v>
      </c>
      <c r="H118" s="500" t="s">
        <v>120</v>
      </c>
      <c r="I118" s="498"/>
      <c r="J118" s="498"/>
      <c r="K118" s="501"/>
    </row>
    <row r="119" spans="1:128" ht="42" x14ac:dyDescent="0.25">
      <c r="A119" s="518"/>
      <c r="B119" s="490"/>
      <c r="C119" s="294" t="s">
        <v>129</v>
      </c>
      <c r="D119" s="295" t="s">
        <v>130</v>
      </c>
      <c r="E119" s="296" t="s">
        <v>131</v>
      </c>
      <c r="F119" s="534"/>
      <c r="G119" s="535"/>
      <c r="H119" s="227" t="s">
        <v>50</v>
      </c>
      <c r="I119" s="197" t="s">
        <v>29</v>
      </c>
      <c r="J119" s="197" t="s">
        <v>30</v>
      </c>
      <c r="K119" s="228" t="s">
        <v>31</v>
      </c>
    </row>
    <row r="120" spans="1:128" x14ac:dyDescent="0.25">
      <c r="A120" s="297" t="s">
        <v>52</v>
      </c>
      <c r="B120" s="298">
        <f>SUM(C120:G120)</f>
        <v>0</v>
      </c>
      <c r="C120" s="280"/>
      <c r="D120" s="282"/>
      <c r="E120" s="282"/>
      <c r="F120" s="282"/>
      <c r="G120" s="283"/>
      <c r="H120" s="299"/>
      <c r="I120" s="282"/>
      <c r="J120" s="282"/>
      <c r="K120" s="285"/>
      <c r="L120" s="31" t="str">
        <f>CA120&amp;CB120&amp;CC120</f>
        <v/>
      </c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234"/>
      <c r="CB120" s="300" t="str">
        <f>IF(H120+I120+J120+K120&lt;&gt;$B120,"* El número de "&amp;H$118&amp;""&amp;" no debe ser distinto del Total. ","")</f>
        <v/>
      </c>
      <c r="CC120" s="32"/>
      <c r="CD120" s="32"/>
      <c r="CE120" s="32"/>
      <c r="CF120" s="32"/>
      <c r="CG120" s="34">
        <f>IF(H120+I120+J120+K120&lt;&gt;$B120,1,0)</f>
        <v>0</v>
      </c>
      <c r="CH120" s="35"/>
      <c r="CI120" s="35"/>
      <c r="CJ120" s="35"/>
      <c r="CK120"/>
      <c r="CL120"/>
      <c r="CM120"/>
      <c r="CN120"/>
      <c r="CO120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</row>
    <row r="121" spans="1:128" x14ac:dyDescent="0.25">
      <c r="A121" s="265" t="s">
        <v>72</v>
      </c>
      <c r="B121" s="301">
        <f>SUM(C121:G121)</f>
        <v>0</v>
      </c>
      <c r="C121" s="51"/>
      <c r="D121" s="55"/>
      <c r="E121" s="55"/>
      <c r="F121" s="55"/>
      <c r="G121" s="53"/>
      <c r="H121" s="54"/>
      <c r="I121" s="55"/>
      <c r="J121" s="55"/>
      <c r="K121" s="52"/>
      <c r="L121" s="31" t="str">
        <f>CA121&amp;CB121&amp;CC121</f>
        <v/>
      </c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234"/>
      <c r="CB121" s="300" t="str">
        <f t="shared" ref="CB121:CB122" si="30">IF(H121+I121+J121+K121&lt;&gt;$B121,"* El número de "&amp;H$118&amp;""&amp;" no debe ser distinto del Total. ","")</f>
        <v/>
      </c>
      <c r="CC121" s="32"/>
      <c r="CD121" s="32"/>
      <c r="CE121" s="32"/>
      <c r="CF121" s="32"/>
      <c r="CG121" s="34">
        <f t="shared" ref="CG121:CG122" si="31">IF(H121+I121+J121+K121&lt;&gt;$B121,1,0)</f>
        <v>0</v>
      </c>
      <c r="CH121" s="35"/>
      <c r="CI121" s="35"/>
      <c r="CJ121" s="35"/>
      <c r="DJ121" s="2"/>
    </row>
    <row r="122" spans="1:128" x14ac:dyDescent="0.25">
      <c r="A122" s="302" t="s">
        <v>73</v>
      </c>
      <c r="B122" s="303">
        <f>SUM(C122:G122)</f>
        <v>0</v>
      </c>
      <c r="C122" s="304"/>
      <c r="D122" s="238"/>
      <c r="E122" s="238"/>
      <c r="F122" s="238"/>
      <c r="G122" s="252"/>
      <c r="H122" s="75"/>
      <c r="I122" s="238"/>
      <c r="J122" s="238"/>
      <c r="K122" s="240"/>
      <c r="L122" s="31" t="str">
        <f>CA122&amp;CB122&amp;CC122</f>
        <v/>
      </c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234"/>
      <c r="CB122" s="300" t="str">
        <f t="shared" si="30"/>
        <v/>
      </c>
      <c r="CC122" s="32"/>
      <c r="CD122" s="32"/>
      <c r="CE122" s="32"/>
      <c r="CF122" s="32"/>
      <c r="CG122" s="34">
        <f t="shared" si="31"/>
        <v>0</v>
      </c>
      <c r="CH122" s="35"/>
      <c r="CI122" s="35"/>
      <c r="CJ122" s="35"/>
      <c r="DJ122" s="2"/>
    </row>
    <row r="123" spans="1:128" x14ac:dyDescent="0.25">
      <c r="A123" s="272" t="s">
        <v>132</v>
      </c>
      <c r="B123" s="276"/>
      <c r="C123" s="276"/>
      <c r="D123" s="277"/>
      <c r="E123" s="277"/>
      <c r="F123" s="277"/>
      <c r="G123" s="277"/>
      <c r="H123" s="277"/>
      <c r="I123" s="277"/>
      <c r="J123" s="277"/>
      <c r="K123" s="277"/>
      <c r="L123" s="277"/>
    </row>
    <row r="124" spans="1:128" x14ac:dyDescent="0.25">
      <c r="A124" s="517" t="s">
        <v>133</v>
      </c>
      <c r="B124" s="488" t="s">
        <v>134</v>
      </c>
      <c r="C124" s="502" t="s">
        <v>135</v>
      </c>
      <c r="D124" s="503"/>
      <c r="E124" s="502" t="s">
        <v>136</v>
      </c>
      <c r="F124" s="503"/>
      <c r="G124" s="545" t="s">
        <v>137</v>
      </c>
      <c r="H124" s="503"/>
      <c r="I124" s="502" t="s">
        <v>138</v>
      </c>
      <c r="J124" s="546"/>
      <c r="K124" s="519" t="s">
        <v>139</v>
      </c>
      <c r="L124" s="520"/>
    </row>
    <row r="125" spans="1:128" ht="21" x14ac:dyDescent="0.25">
      <c r="A125" s="518"/>
      <c r="B125" s="490"/>
      <c r="C125" s="19" t="s">
        <v>140</v>
      </c>
      <c r="D125" s="18" t="s">
        <v>141</v>
      </c>
      <c r="E125" s="19" t="s">
        <v>140</v>
      </c>
      <c r="F125" s="18" t="s">
        <v>141</v>
      </c>
      <c r="G125" s="19" t="s">
        <v>140</v>
      </c>
      <c r="H125" s="305" t="s">
        <v>141</v>
      </c>
      <c r="I125" s="19" t="s">
        <v>140</v>
      </c>
      <c r="J125" s="20" t="s">
        <v>141</v>
      </c>
      <c r="K125" s="227" t="s">
        <v>90</v>
      </c>
      <c r="L125" s="228" t="s">
        <v>91</v>
      </c>
    </row>
    <row r="126" spans="1:128" x14ac:dyDescent="0.25">
      <c r="A126" s="536" t="s">
        <v>142</v>
      </c>
      <c r="B126" s="297" t="s">
        <v>143</v>
      </c>
      <c r="C126" s="280"/>
      <c r="D126" s="284"/>
      <c r="E126" s="280"/>
      <c r="F126" s="284"/>
      <c r="G126" s="280"/>
      <c r="H126" s="284"/>
      <c r="I126" s="280"/>
      <c r="J126" s="306"/>
      <c r="K126" s="54"/>
      <c r="L126" s="285"/>
    </row>
    <row r="127" spans="1:128" x14ac:dyDescent="0.25">
      <c r="A127" s="537"/>
      <c r="B127" s="265" t="s">
        <v>144</v>
      </c>
      <c r="C127" s="51"/>
      <c r="D127" s="56"/>
      <c r="E127" s="51"/>
      <c r="F127" s="56"/>
      <c r="G127" s="51"/>
      <c r="H127" s="56"/>
      <c r="I127" s="51"/>
      <c r="J127" s="236"/>
      <c r="K127" s="54"/>
      <c r="L127" s="52"/>
    </row>
    <row r="128" spans="1:128" x14ac:dyDescent="0.25">
      <c r="A128" s="537"/>
      <c r="B128" s="265" t="s">
        <v>145</v>
      </c>
      <c r="C128" s="51"/>
      <c r="D128" s="56"/>
      <c r="E128" s="51"/>
      <c r="F128" s="56"/>
      <c r="G128" s="51"/>
      <c r="H128" s="56"/>
      <c r="I128" s="51"/>
      <c r="J128" s="236"/>
      <c r="K128" s="54"/>
      <c r="L128" s="52"/>
    </row>
    <row r="129" spans="1:41" customFormat="1" x14ac:dyDescent="0.25">
      <c r="A129" s="538"/>
      <c r="B129" s="265" t="s">
        <v>146</v>
      </c>
      <c r="C129" s="304"/>
      <c r="D129" s="77"/>
      <c r="E129" s="304"/>
      <c r="F129" s="77"/>
      <c r="G129" s="304"/>
      <c r="H129" s="77"/>
      <c r="I129" s="304"/>
      <c r="J129" s="239"/>
      <c r="K129" s="75"/>
      <c r="L129" s="240"/>
    </row>
    <row r="130" spans="1:41" customFormat="1" x14ac:dyDescent="0.25">
      <c r="A130" s="539" t="s">
        <v>147</v>
      </c>
      <c r="B130" s="297" t="s">
        <v>143</v>
      </c>
      <c r="C130" s="280"/>
      <c r="D130" s="284"/>
      <c r="E130" s="280"/>
      <c r="F130" s="284"/>
      <c r="G130" s="280"/>
      <c r="H130" s="284"/>
      <c r="I130" s="280"/>
      <c r="J130" s="306"/>
      <c r="K130" s="299"/>
      <c r="L130" s="285"/>
    </row>
    <row r="131" spans="1:41" customFormat="1" x14ac:dyDescent="0.25">
      <c r="A131" s="540"/>
      <c r="B131" s="265" t="s">
        <v>148</v>
      </c>
      <c r="C131" s="51"/>
      <c r="D131" s="56"/>
      <c r="E131" s="51"/>
      <c r="F131" s="56"/>
      <c r="G131" s="51"/>
      <c r="H131" s="56"/>
      <c r="I131" s="51"/>
      <c r="J131" s="236"/>
      <c r="K131" s="54"/>
      <c r="L131" s="52"/>
    </row>
    <row r="132" spans="1:41" customFormat="1" x14ac:dyDescent="0.25">
      <c r="A132" s="540"/>
      <c r="B132" s="265" t="s">
        <v>146</v>
      </c>
      <c r="C132" s="51"/>
      <c r="D132" s="56"/>
      <c r="E132" s="51"/>
      <c r="F132" s="56"/>
      <c r="G132" s="51"/>
      <c r="H132" s="56"/>
      <c r="I132" s="51"/>
      <c r="J132" s="236"/>
      <c r="K132" s="54"/>
      <c r="L132" s="52"/>
    </row>
    <row r="133" spans="1:41" customFormat="1" x14ac:dyDescent="0.25">
      <c r="A133" s="540"/>
      <c r="B133" s="307" t="s">
        <v>149</v>
      </c>
      <c r="C133" s="88"/>
      <c r="D133" s="89"/>
      <c r="E133" s="88"/>
      <c r="F133" s="89"/>
      <c r="G133" s="88"/>
      <c r="H133" s="89"/>
      <c r="I133" s="88"/>
      <c r="J133" s="308"/>
      <c r="K133" s="63"/>
      <c r="L133" s="90"/>
    </row>
    <row r="134" spans="1:41" customFormat="1" x14ac:dyDescent="0.25">
      <c r="A134" s="540"/>
      <c r="B134" s="302" t="s">
        <v>150</v>
      </c>
      <c r="C134" s="304"/>
      <c r="D134" s="77"/>
      <c r="E134" s="304"/>
      <c r="F134" s="77"/>
      <c r="G134" s="304"/>
      <c r="H134" s="77"/>
      <c r="I134" s="304"/>
      <c r="J134" s="239"/>
      <c r="K134" s="75"/>
      <c r="L134" s="240"/>
    </row>
    <row r="135" spans="1:41" customFormat="1" x14ac:dyDescent="0.25">
      <c r="A135" s="536" t="s">
        <v>151</v>
      </c>
      <c r="B135" s="297" t="s">
        <v>152</v>
      </c>
      <c r="C135" s="280"/>
      <c r="D135" s="284"/>
      <c r="E135" s="280"/>
      <c r="F135" s="284"/>
      <c r="G135" s="280"/>
      <c r="H135" s="284"/>
      <c r="I135" s="280"/>
      <c r="J135" s="306"/>
      <c r="K135" s="299"/>
      <c r="L135" s="285"/>
    </row>
    <row r="136" spans="1:41" customFormat="1" x14ac:dyDescent="0.25">
      <c r="A136" s="537"/>
      <c r="B136" s="265" t="s">
        <v>148</v>
      </c>
      <c r="C136" s="51"/>
      <c r="D136" s="56"/>
      <c r="E136" s="51"/>
      <c r="F136" s="56"/>
      <c r="G136" s="51"/>
      <c r="H136" s="56"/>
      <c r="I136" s="51"/>
      <c r="J136" s="236"/>
      <c r="K136" s="54"/>
      <c r="L136" s="52"/>
    </row>
    <row r="137" spans="1:41" customFormat="1" x14ac:dyDescent="0.25">
      <c r="A137" s="537"/>
      <c r="B137" s="265" t="s">
        <v>146</v>
      </c>
      <c r="C137" s="51"/>
      <c r="D137" s="56"/>
      <c r="E137" s="51"/>
      <c r="F137" s="56"/>
      <c r="G137" s="51"/>
      <c r="H137" s="56"/>
      <c r="I137" s="51"/>
      <c r="J137" s="236"/>
      <c r="K137" s="54"/>
      <c r="L137" s="52"/>
    </row>
    <row r="138" spans="1:41" customFormat="1" x14ac:dyDescent="0.25">
      <c r="A138" s="537"/>
      <c r="B138" s="265" t="s">
        <v>153</v>
      </c>
      <c r="C138" s="51"/>
      <c r="D138" s="56"/>
      <c r="E138" s="51"/>
      <c r="F138" s="56"/>
      <c r="G138" s="51"/>
      <c r="H138" s="56"/>
      <c r="I138" s="51"/>
      <c r="J138" s="236"/>
      <c r="K138" s="54"/>
      <c r="L138" s="52"/>
    </row>
    <row r="139" spans="1:41" customFormat="1" x14ac:dyDescent="0.25">
      <c r="A139" s="537"/>
      <c r="B139" s="307" t="s">
        <v>149</v>
      </c>
      <c r="C139" s="51"/>
      <c r="D139" s="56"/>
      <c r="E139" s="51"/>
      <c r="F139" s="56"/>
      <c r="G139" s="51"/>
      <c r="H139" s="56"/>
      <c r="I139" s="51"/>
      <c r="J139" s="236"/>
      <c r="K139" s="54"/>
      <c r="L139" s="52"/>
    </row>
    <row r="140" spans="1:41" customFormat="1" x14ac:dyDescent="0.25">
      <c r="A140" s="538"/>
      <c r="B140" s="302" t="s">
        <v>150</v>
      </c>
      <c r="C140" s="62"/>
      <c r="D140" s="100"/>
      <c r="E140" s="62"/>
      <c r="F140" s="100"/>
      <c r="G140" s="62"/>
      <c r="H140" s="100"/>
      <c r="I140" s="62"/>
      <c r="J140" s="309"/>
      <c r="K140" s="103"/>
      <c r="L140" s="101"/>
    </row>
    <row r="141" spans="1:41" customFormat="1" x14ac:dyDescent="0.25">
      <c r="A141" s="310" t="s">
        <v>154</v>
      </c>
      <c r="B141" s="310" t="s">
        <v>145</v>
      </c>
      <c r="C141" s="25"/>
      <c r="D141" s="26"/>
      <c r="E141" s="25"/>
      <c r="F141" s="26"/>
      <c r="G141" s="25"/>
      <c r="H141" s="26"/>
      <c r="I141" s="25"/>
      <c r="J141" s="311"/>
      <c r="K141" s="29"/>
      <c r="L141" s="27"/>
    </row>
    <row r="142" spans="1:41" customFormat="1" x14ac:dyDescent="0.25">
      <c r="A142" s="11" t="s">
        <v>155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</row>
    <row r="143" spans="1:41" customFormat="1" x14ac:dyDescent="0.25">
      <c r="A143" s="192" t="s">
        <v>156</v>
      </c>
      <c r="B143" s="11"/>
      <c r="C143" s="12"/>
      <c r="D143" s="259"/>
      <c r="E143" s="312"/>
      <c r="F143" s="259"/>
      <c r="G143" s="312"/>
      <c r="H143" s="312"/>
      <c r="I143" s="259"/>
      <c r="J143" s="313"/>
      <c r="K143" s="313"/>
      <c r="L143" s="313"/>
      <c r="M143" s="313"/>
      <c r="N143" s="313"/>
      <c r="O143" s="313"/>
      <c r="P143" s="313"/>
      <c r="Q143" s="313"/>
      <c r="R143" s="312"/>
      <c r="S143" s="259"/>
      <c r="T143" s="313"/>
      <c r="U143" s="313"/>
      <c r="V143" s="312"/>
      <c r="W143" s="314"/>
      <c r="X143" s="259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</row>
    <row r="144" spans="1:41" customFormat="1" x14ac:dyDescent="0.25">
      <c r="A144" s="531" t="s">
        <v>157</v>
      </c>
      <c r="B144" s="491" t="s">
        <v>5</v>
      </c>
      <c r="C144" s="492"/>
      <c r="D144" s="493"/>
      <c r="E144" s="542" t="s">
        <v>6</v>
      </c>
      <c r="F144" s="543"/>
      <c r="G144" s="543"/>
      <c r="H144" s="543"/>
      <c r="I144" s="543"/>
      <c r="J144" s="543"/>
      <c r="K144" s="543"/>
      <c r="L144" s="543"/>
      <c r="M144" s="543"/>
      <c r="N144" s="543"/>
      <c r="O144" s="543"/>
      <c r="P144" s="543"/>
      <c r="Q144" s="543"/>
      <c r="R144" s="543"/>
      <c r="S144" s="543"/>
      <c r="T144" s="543"/>
      <c r="U144" s="543"/>
      <c r="V144" s="543"/>
      <c r="W144" s="543"/>
      <c r="X144" s="543"/>
      <c r="Y144" s="543"/>
      <c r="Z144" s="543"/>
      <c r="AA144" s="543"/>
      <c r="AB144" s="543"/>
      <c r="AC144" s="543"/>
      <c r="AD144" s="543"/>
      <c r="AE144" s="543"/>
      <c r="AF144" s="543"/>
      <c r="AG144" s="543"/>
      <c r="AH144" s="543"/>
      <c r="AI144" s="543"/>
      <c r="AJ144" s="543"/>
      <c r="AK144" s="543"/>
      <c r="AL144" s="543"/>
      <c r="AM144" s="547" t="s">
        <v>158</v>
      </c>
      <c r="AN144" s="548"/>
      <c r="AO144" s="549"/>
    </row>
    <row r="145" spans="1:117" x14ac:dyDescent="0.25">
      <c r="A145" s="541"/>
      <c r="B145" s="524"/>
      <c r="C145" s="507"/>
      <c r="D145" s="525"/>
      <c r="E145" s="544" t="s">
        <v>11</v>
      </c>
      <c r="F145" s="544"/>
      <c r="G145" s="544" t="s">
        <v>12</v>
      </c>
      <c r="H145" s="544"/>
      <c r="I145" s="544" t="s">
        <v>13</v>
      </c>
      <c r="J145" s="544"/>
      <c r="K145" s="550" t="s">
        <v>14</v>
      </c>
      <c r="L145" s="550"/>
      <c r="M145" s="544" t="s">
        <v>15</v>
      </c>
      <c r="N145" s="502"/>
      <c r="O145" s="544" t="s">
        <v>16</v>
      </c>
      <c r="P145" s="544"/>
      <c r="Q145" s="544" t="s">
        <v>17</v>
      </c>
      <c r="R145" s="544"/>
      <c r="S145" s="544" t="s">
        <v>18</v>
      </c>
      <c r="T145" s="544"/>
      <c r="U145" s="544" t="s">
        <v>19</v>
      </c>
      <c r="V145" s="544"/>
      <c r="W145" s="544" t="s">
        <v>20</v>
      </c>
      <c r="X145" s="544"/>
      <c r="Y145" s="544" t="s">
        <v>21</v>
      </c>
      <c r="Z145" s="544"/>
      <c r="AA145" s="544" t="s">
        <v>22</v>
      </c>
      <c r="AB145" s="544"/>
      <c r="AC145" s="544" t="s">
        <v>23</v>
      </c>
      <c r="AD145" s="502"/>
      <c r="AE145" s="544" t="s">
        <v>24</v>
      </c>
      <c r="AF145" s="544"/>
      <c r="AG145" s="544" t="s">
        <v>25</v>
      </c>
      <c r="AH145" s="544"/>
      <c r="AI145" s="544" t="s">
        <v>26</v>
      </c>
      <c r="AJ145" s="544"/>
      <c r="AK145" s="501" t="s">
        <v>27</v>
      </c>
      <c r="AL145" s="497"/>
      <c r="AM145" s="553" t="s">
        <v>159</v>
      </c>
      <c r="AN145" s="551" t="s">
        <v>160</v>
      </c>
      <c r="AO145" s="552"/>
    </row>
    <row r="146" spans="1:117" ht="31.5" x14ac:dyDescent="0.25">
      <c r="A146" s="532"/>
      <c r="B146" s="315" t="s">
        <v>32</v>
      </c>
      <c r="C146" s="316" t="s">
        <v>33</v>
      </c>
      <c r="D146" s="16" t="s">
        <v>34</v>
      </c>
      <c r="E146" s="317" t="s">
        <v>33</v>
      </c>
      <c r="F146" s="318" t="s">
        <v>34</v>
      </c>
      <c r="G146" s="317" t="s">
        <v>33</v>
      </c>
      <c r="H146" s="318" t="s">
        <v>34</v>
      </c>
      <c r="I146" s="317" t="s">
        <v>33</v>
      </c>
      <c r="J146" s="318" t="s">
        <v>34</v>
      </c>
      <c r="K146" s="317" t="s">
        <v>33</v>
      </c>
      <c r="L146" s="318" t="s">
        <v>34</v>
      </c>
      <c r="M146" s="317" t="s">
        <v>33</v>
      </c>
      <c r="N146" s="319" t="s">
        <v>34</v>
      </c>
      <c r="O146" s="317" t="s">
        <v>33</v>
      </c>
      <c r="P146" s="318" t="s">
        <v>34</v>
      </c>
      <c r="Q146" s="317" t="s">
        <v>33</v>
      </c>
      <c r="R146" s="318" t="s">
        <v>34</v>
      </c>
      <c r="S146" s="317" t="s">
        <v>33</v>
      </c>
      <c r="T146" s="318" t="s">
        <v>34</v>
      </c>
      <c r="U146" s="317" t="s">
        <v>33</v>
      </c>
      <c r="V146" s="318" t="s">
        <v>34</v>
      </c>
      <c r="W146" s="317" t="s">
        <v>33</v>
      </c>
      <c r="X146" s="318" t="s">
        <v>34</v>
      </c>
      <c r="Y146" s="317" t="s">
        <v>33</v>
      </c>
      <c r="Z146" s="318" t="s">
        <v>34</v>
      </c>
      <c r="AA146" s="317" t="s">
        <v>33</v>
      </c>
      <c r="AB146" s="318" t="s">
        <v>34</v>
      </c>
      <c r="AC146" s="317" t="s">
        <v>33</v>
      </c>
      <c r="AD146" s="319" t="s">
        <v>34</v>
      </c>
      <c r="AE146" s="317" t="s">
        <v>33</v>
      </c>
      <c r="AF146" s="318" t="s">
        <v>34</v>
      </c>
      <c r="AG146" s="317" t="s">
        <v>33</v>
      </c>
      <c r="AH146" s="318" t="s">
        <v>34</v>
      </c>
      <c r="AI146" s="317" t="s">
        <v>33</v>
      </c>
      <c r="AJ146" s="318" t="s">
        <v>34</v>
      </c>
      <c r="AK146" s="320" t="s">
        <v>33</v>
      </c>
      <c r="AL146" s="319" t="s">
        <v>34</v>
      </c>
      <c r="AM146" s="554"/>
      <c r="AN146" s="321" t="s">
        <v>161</v>
      </c>
      <c r="AO146" s="322" t="s">
        <v>162</v>
      </c>
    </row>
    <row r="147" spans="1:117" x14ac:dyDescent="0.25">
      <c r="A147" s="323" t="s">
        <v>163</v>
      </c>
      <c r="B147" s="324">
        <f t="shared" ref="B147:B175" si="32">SUM(C147:D147)</f>
        <v>3693</v>
      </c>
      <c r="C147" s="325">
        <f t="shared" ref="C147:D175" si="33">E147+G147+I147+K147+M147+O147+Q147+S147+U147+W147+Y147+AA147+AC147+AE147+AG147+AI147+AK147</f>
        <v>1732</v>
      </c>
      <c r="D147" s="326">
        <f t="shared" si="33"/>
        <v>1961</v>
      </c>
      <c r="E147" s="280">
        <f>SUM(ENERO:DICIEMBRE!E147)</f>
        <v>226</v>
      </c>
      <c r="F147" s="280">
        <f>SUM(ENERO:DICIEMBRE!F147)</f>
        <v>182</v>
      </c>
      <c r="G147" s="280">
        <f>SUM(ENERO:DICIEMBRE!G147)</f>
        <v>41</v>
      </c>
      <c r="H147" s="280">
        <f>SUM(ENERO:DICIEMBRE!H147)</f>
        <v>32</v>
      </c>
      <c r="I147" s="280">
        <f>SUM(ENERO:DICIEMBRE!I147)</f>
        <v>63</v>
      </c>
      <c r="J147" s="280">
        <f>SUM(ENERO:DICIEMBRE!J147)</f>
        <v>58</v>
      </c>
      <c r="K147" s="280">
        <f>SUM(ENERO:DICIEMBRE!K147)</f>
        <v>55</v>
      </c>
      <c r="L147" s="280">
        <f>SUM(ENERO:DICIEMBRE!L147)</f>
        <v>29</v>
      </c>
      <c r="M147" s="280">
        <f>SUM(ENERO:DICIEMBRE!M147)</f>
        <v>17</v>
      </c>
      <c r="N147" s="280">
        <f>SUM(ENERO:DICIEMBRE!N147)</f>
        <v>74</v>
      </c>
      <c r="O147" s="280">
        <f>SUM(ENERO:DICIEMBRE!O147)</f>
        <v>37</v>
      </c>
      <c r="P147" s="280">
        <f>SUM(ENERO:DICIEMBRE!P147)</f>
        <v>78</v>
      </c>
      <c r="Q147" s="280">
        <f>SUM(ENERO:DICIEMBRE!Q147)</f>
        <v>32</v>
      </c>
      <c r="R147" s="280">
        <f>SUM(ENERO:DICIEMBRE!R147)</f>
        <v>76</v>
      </c>
      <c r="S147" s="280">
        <f>SUM(ENERO:DICIEMBRE!S147)</f>
        <v>33</v>
      </c>
      <c r="T147" s="280">
        <f>SUM(ENERO:DICIEMBRE!T147)</f>
        <v>75</v>
      </c>
      <c r="U147" s="280">
        <f>SUM(ENERO:DICIEMBRE!U147)</f>
        <v>48</v>
      </c>
      <c r="V147" s="280">
        <f>SUM(ENERO:DICIEMBRE!V147)</f>
        <v>49</v>
      </c>
      <c r="W147" s="280">
        <f>SUM(ENERO:DICIEMBRE!W147)</f>
        <v>50</v>
      </c>
      <c r="X147" s="280">
        <f>SUM(ENERO:DICIEMBRE!X147)</f>
        <v>57</v>
      </c>
      <c r="Y147" s="280">
        <f>SUM(ENERO:DICIEMBRE!Y147)</f>
        <v>62</v>
      </c>
      <c r="Z147" s="280">
        <f>SUM(ENERO:DICIEMBRE!Z147)</f>
        <v>83</v>
      </c>
      <c r="AA147" s="280">
        <f>SUM(ENERO:DICIEMBRE!AA147)</f>
        <v>111</v>
      </c>
      <c r="AB147" s="280">
        <f>SUM(ENERO:DICIEMBRE!AB147)</f>
        <v>116</v>
      </c>
      <c r="AC147" s="280">
        <f>SUM(ENERO:DICIEMBRE!AC147)</f>
        <v>127</v>
      </c>
      <c r="AD147" s="280">
        <f>SUM(ENERO:DICIEMBRE!AD147)</f>
        <v>138</v>
      </c>
      <c r="AE147" s="280">
        <f>SUM(ENERO:DICIEMBRE!AE147)</f>
        <v>220</v>
      </c>
      <c r="AF147" s="280">
        <f>SUM(ENERO:DICIEMBRE!AF147)</f>
        <v>144</v>
      </c>
      <c r="AG147" s="280">
        <f>SUM(ENERO:DICIEMBRE!AG147)</f>
        <v>182</v>
      </c>
      <c r="AH147" s="280">
        <f>SUM(ENERO:DICIEMBRE!AH147)</f>
        <v>217</v>
      </c>
      <c r="AI147" s="280">
        <f>SUM(ENERO:DICIEMBRE!AI147)</f>
        <v>160</v>
      </c>
      <c r="AJ147" s="280">
        <f>SUM(ENERO:DICIEMBRE!AJ147)</f>
        <v>194</v>
      </c>
      <c r="AK147" s="280">
        <f>SUM(ENERO:DICIEMBRE!AK147)</f>
        <v>268</v>
      </c>
      <c r="AL147" s="280">
        <f>SUM(ENERO:DICIEMBRE!AL147)</f>
        <v>359</v>
      </c>
      <c r="AM147" s="280">
        <f>SUM(ENERO:DICIEMBRE!AM147)</f>
        <v>1531</v>
      </c>
      <c r="AN147" s="280">
        <f>SUM(ENERO:DICIEMBRE!AN147)</f>
        <v>705</v>
      </c>
      <c r="AO147" s="280">
        <f>SUM(ENERO:DICIEMBRE!AO147)</f>
        <v>1457</v>
      </c>
      <c r="AP147" s="31" t="str">
        <f t="shared" ref="AP147:AP175" si="34">$CA147&amp;CB147</f>
        <v/>
      </c>
      <c r="BU147" s="32"/>
      <c r="BV147" s="32"/>
      <c r="BW147" s="32"/>
      <c r="BX147" s="32"/>
      <c r="BY147" s="32"/>
      <c r="BZ147" s="32"/>
      <c r="CA147" s="300"/>
      <c r="CB147" s="234" t="str">
        <f>IF(AM147+AN147+AO147&lt;&gt;$B147,"* El número de "&amp;AM$144&amp;""&amp;" no debe ser distinto del Total. ","")</f>
        <v/>
      </c>
      <c r="CC147" s="32"/>
      <c r="CD147" s="32"/>
      <c r="CE147" s="32"/>
      <c r="CF147" s="32"/>
      <c r="CG147" s="34">
        <f>IF(AM147+AN147+AO147&lt;&gt;$B147,1,0)</f>
        <v>0</v>
      </c>
      <c r="CH147" s="35"/>
      <c r="CI147" s="35"/>
      <c r="CJ147"/>
      <c r="CK147"/>
      <c r="CL147"/>
      <c r="CM147"/>
      <c r="DJ147" s="2"/>
      <c r="DK147" s="2"/>
      <c r="DL147" s="2"/>
      <c r="DM147" s="2"/>
    </row>
    <row r="148" spans="1:117" x14ac:dyDescent="0.25">
      <c r="A148" s="327" t="s">
        <v>164</v>
      </c>
      <c r="B148" s="324">
        <f t="shared" si="32"/>
        <v>3</v>
      </c>
      <c r="C148" s="325">
        <f t="shared" si="33"/>
        <v>0</v>
      </c>
      <c r="D148" s="325">
        <f t="shared" si="33"/>
        <v>3</v>
      </c>
      <c r="E148" s="280">
        <f>SUM(ENERO:DICIEMBRE!E148)</f>
        <v>0</v>
      </c>
      <c r="F148" s="280">
        <f>SUM(ENERO:DICIEMBRE!F148)</f>
        <v>0</v>
      </c>
      <c r="G148" s="280">
        <f>SUM(ENERO:DICIEMBRE!G148)</f>
        <v>0</v>
      </c>
      <c r="H148" s="280">
        <f>SUM(ENERO:DICIEMBRE!H148)</f>
        <v>0</v>
      </c>
      <c r="I148" s="280">
        <f>SUM(ENERO:DICIEMBRE!I148)</f>
        <v>0</v>
      </c>
      <c r="J148" s="280">
        <f>SUM(ENERO:DICIEMBRE!J148)</f>
        <v>0</v>
      </c>
      <c r="K148" s="280">
        <f>SUM(ENERO:DICIEMBRE!K148)</f>
        <v>0</v>
      </c>
      <c r="L148" s="280">
        <f>SUM(ENERO:DICIEMBRE!L148)</f>
        <v>0</v>
      </c>
      <c r="M148" s="280">
        <f>SUM(ENERO:DICIEMBRE!M148)</f>
        <v>0</v>
      </c>
      <c r="N148" s="280">
        <f>SUM(ENERO:DICIEMBRE!N148)</f>
        <v>0</v>
      </c>
      <c r="O148" s="280">
        <f>SUM(ENERO:DICIEMBRE!O148)</f>
        <v>0</v>
      </c>
      <c r="P148" s="280">
        <f>SUM(ENERO:DICIEMBRE!P148)</f>
        <v>0</v>
      </c>
      <c r="Q148" s="280">
        <f>SUM(ENERO:DICIEMBRE!Q148)</f>
        <v>0</v>
      </c>
      <c r="R148" s="280">
        <f>SUM(ENERO:DICIEMBRE!R148)</f>
        <v>0</v>
      </c>
      <c r="S148" s="280">
        <f>SUM(ENERO:DICIEMBRE!S148)</f>
        <v>0</v>
      </c>
      <c r="T148" s="280">
        <f>SUM(ENERO:DICIEMBRE!T148)</f>
        <v>0</v>
      </c>
      <c r="U148" s="280">
        <f>SUM(ENERO:DICIEMBRE!U148)</f>
        <v>0</v>
      </c>
      <c r="V148" s="280">
        <f>SUM(ENERO:DICIEMBRE!V148)</f>
        <v>0</v>
      </c>
      <c r="W148" s="280">
        <f>SUM(ENERO:DICIEMBRE!W148)</f>
        <v>0</v>
      </c>
      <c r="X148" s="280">
        <f>SUM(ENERO:DICIEMBRE!X148)</f>
        <v>1</v>
      </c>
      <c r="Y148" s="280">
        <f>SUM(ENERO:DICIEMBRE!Y148)</f>
        <v>0</v>
      </c>
      <c r="Z148" s="280">
        <f>SUM(ENERO:DICIEMBRE!Z148)</f>
        <v>0</v>
      </c>
      <c r="AA148" s="280">
        <f>SUM(ENERO:DICIEMBRE!AA148)</f>
        <v>0</v>
      </c>
      <c r="AB148" s="280">
        <f>SUM(ENERO:DICIEMBRE!AB148)</f>
        <v>0</v>
      </c>
      <c r="AC148" s="280">
        <f>SUM(ENERO:DICIEMBRE!AC148)</f>
        <v>0</v>
      </c>
      <c r="AD148" s="280">
        <f>SUM(ENERO:DICIEMBRE!AD148)</f>
        <v>0</v>
      </c>
      <c r="AE148" s="280">
        <f>SUM(ENERO:DICIEMBRE!AE148)</f>
        <v>0</v>
      </c>
      <c r="AF148" s="280">
        <f>SUM(ENERO:DICIEMBRE!AF148)</f>
        <v>0</v>
      </c>
      <c r="AG148" s="280">
        <f>SUM(ENERO:DICIEMBRE!AG148)</f>
        <v>0</v>
      </c>
      <c r="AH148" s="280">
        <f>SUM(ENERO:DICIEMBRE!AH148)</f>
        <v>1</v>
      </c>
      <c r="AI148" s="280">
        <f>SUM(ENERO:DICIEMBRE!AI148)</f>
        <v>0</v>
      </c>
      <c r="AJ148" s="280">
        <f>SUM(ENERO:DICIEMBRE!AJ148)</f>
        <v>1</v>
      </c>
      <c r="AK148" s="280">
        <f>SUM(ENERO:DICIEMBRE!AK148)</f>
        <v>0</v>
      </c>
      <c r="AL148" s="280">
        <f>SUM(ENERO:DICIEMBRE!AL148)</f>
        <v>0</v>
      </c>
      <c r="AM148" s="280">
        <f>SUM(ENERO:DICIEMBRE!AM148)</f>
        <v>3</v>
      </c>
      <c r="AN148" s="280">
        <f>SUM(ENERO:DICIEMBRE!AN148)</f>
        <v>0</v>
      </c>
      <c r="AO148" s="280">
        <f>SUM(ENERO:DICIEMBRE!AO148)</f>
        <v>0</v>
      </c>
      <c r="AP148" s="31" t="str">
        <f t="shared" si="34"/>
        <v/>
      </c>
      <c r="BU148" s="32"/>
      <c r="BV148" s="32"/>
      <c r="BW148" s="32"/>
      <c r="BX148" s="32"/>
      <c r="BY148" s="32"/>
      <c r="BZ148" s="32"/>
      <c r="CA148" s="300"/>
      <c r="CB148" s="234" t="str">
        <f t="shared" ref="CB148:CB181" si="35">IF(AM148+AN148+AO148&lt;&gt;$B148,"* El número de "&amp;AM$144&amp;""&amp;" no debe ser distinto del Total. ","")</f>
        <v/>
      </c>
      <c r="CC148" s="32"/>
      <c r="CD148" s="32"/>
      <c r="CE148" s="32"/>
      <c r="CF148" s="32"/>
      <c r="CG148" s="34">
        <f t="shared" ref="CG148:CG181" si="36">IF(AM148+AN148+AO148&lt;&gt;$B148,1,0)</f>
        <v>0</v>
      </c>
      <c r="CH148" s="35"/>
      <c r="CI148" s="35"/>
      <c r="DI148"/>
    </row>
    <row r="149" spans="1:117" x14ac:dyDescent="0.25">
      <c r="A149" s="161" t="s">
        <v>60</v>
      </c>
      <c r="B149" s="324">
        <f t="shared" si="32"/>
        <v>502</v>
      </c>
      <c r="C149" s="325">
        <f t="shared" si="33"/>
        <v>275</v>
      </c>
      <c r="D149" s="325">
        <f t="shared" si="33"/>
        <v>227</v>
      </c>
      <c r="E149" s="280">
        <f>SUM(ENERO:DICIEMBRE!E149)</f>
        <v>0</v>
      </c>
      <c r="F149" s="280">
        <f>SUM(ENERO:DICIEMBRE!F149)</f>
        <v>0</v>
      </c>
      <c r="G149" s="280">
        <f>SUM(ENERO:DICIEMBRE!G149)</f>
        <v>0</v>
      </c>
      <c r="H149" s="280">
        <f>SUM(ENERO:DICIEMBRE!H149)</f>
        <v>0</v>
      </c>
      <c r="I149" s="280">
        <f>SUM(ENERO:DICIEMBRE!I149)</f>
        <v>0</v>
      </c>
      <c r="J149" s="280">
        <f>SUM(ENERO:DICIEMBRE!J149)</f>
        <v>0</v>
      </c>
      <c r="K149" s="280">
        <f>SUM(ENERO:DICIEMBRE!K149)</f>
        <v>0</v>
      </c>
      <c r="L149" s="280">
        <f>SUM(ENERO:DICIEMBRE!L149)</f>
        <v>0</v>
      </c>
      <c r="M149" s="280">
        <f>SUM(ENERO:DICIEMBRE!M149)</f>
        <v>0</v>
      </c>
      <c r="N149" s="280">
        <f>SUM(ENERO:DICIEMBRE!N149)</f>
        <v>0</v>
      </c>
      <c r="O149" s="280">
        <f>SUM(ENERO:DICIEMBRE!O149)</f>
        <v>0</v>
      </c>
      <c r="P149" s="280">
        <f>SUM(ENERO:DICIEMBRE!P149)</f>
        <v>1</v>
      </c>
      <c r="Q149" s="280">
        <f>SUM(ENERO:DICIEMBRE!Q149)</f>
        <v>1</v>
      </c>
      <c r="R149" s="280">
        <f>SUM(ENERO:DICIEMBRE!R149)</f>
        <v>1</v>
      </c>
      <c r="S149" s="280">
        <f>SUM(ENERO:DICIEMBRE!S149)</f>
        <v>3</v>
      </c>
      <c r="T149" s="280">
        <f>SUM(ENERO:DICIEMBRE!T149)</f>
        <v>2</v>
      </c>
      <c r="U149" s="280">
        <f>SUM(ENERO:DICIEMBRE!U149)</f>
        <v>5</v>
      </c>
      <c r="V149" s="280">
        <f>SUM(ENERO:DICIEMBRE!V149)</f>
        <v>5</v>
      </c>
      <c r="W149" s="280">
        <f>SUM(ENERO:DICIEMBRE!W149)</f>
        <v>11</v>
      </c>
      <c r="X149" s="280">
        <f>SUM(ENERO:DICIEMBRE!X149)</f>
        <v>9</v>
      </c>
      <c r="Y149" s="280">
        <f>SUM(ENERO:DICIEMBRE!Y149)</f>
        <v>14</v>
      </c>
      <c r="Z149" s="280">
        <f>SUM(ENERO:DICIEMBRE!Z149)</f>
        <v>18</v>
      </c>
      <c r="AA149" s="280">
        <f>SUM(ENERO:DICIEMBRE!AA149)</f>
        <v>26</v>
      </c>
      <c r="AB149" s="280">
        <f>SUM(ENERO:DICIEMBRE!AB149)</f>
        <v>12</v>
      </c>
      <c r="AC149" s="280">
        <f>SUM(ENERO:DICIEMBRE!AC149)</f>
        <v>27</v>
      </c>
      <c r="AD149" s="280">
        <f>SUM(ENERO:DICIEMBRE!AD149)</f>
        <v>13</v>
      </c>
      <c r="AE149" s="280">
        <f>SUM(ENERO:DICIEMBRE!AE149)</f>
        <v>42</v>
      </c>
      <c r="AF149" s="280">
        <f>SUM(ENERO:DICIEMBRE!AF149)</f>
        <v>18</v>
      </c>
      <c r="AG149" s="280">
        <f>SUM(ENERO:DICIEMBRE!AG149)</f>
        <v>44</v>
      </c>
      <c r="AH149" s="280">
        <f>SUM(ENERO:DICIEMBRE!AH149)</f>
        <v>42</v>
      </c>
      <c r="AI149" s="280">
        <f>SUM(ENERO:DICIEMBRE!AI149)</f>
        <v>34</v>
      </c>
      <c r="AJ149" s="280">
        <f>SUM(ENERO:DICIEMBRE!AJ149)</f>
        <v>42</v>
      </c>
      <c r="AK149" s="280">
        <f>SUM(ENERO:DICIEMBRE!AK149)</f>
        <v>68</v>
      </c>
      <c r="AL149" s="280">
        <f>SUM(ENERO:DICIEMBRE!AL149)</f>
        <v>64</v>
      </c>
      <c r="AM149" s="280">
        <f>SUM(ENERO:DICIEMBRE!AM149)</f>
        <v>98</v>
      </c>
      <c r="AN149" s="280">
        <f>SUM(ENERO:DICIEMBRE!AN149)</f>
        <v>149</v>
      </c>
      <c r="AO149" s="280">
        <f>SUM(ENERO:DICIEMBRE!AO149)</f>
        <v>255</v>
      </c>
      <c r="AP149" s="31" t="str">
        <f t="shared" si="34"/>
        <v/>
      </c>
      <c r="BU149" s="32"/>
      <c r="BV149" s="32"/>
      <c r="BW149" s="32"/>
      <c r="BX149" s="32"/>
      <c r="BY149" s="32"/>
      <c r="BZ149" s="32"/>
      <c r="CA149" s="300"/>
      <c r="CB149" s="234" t="str">
        <f t="shared" si="35"/>
        <v/>
      </c>
      <c r="CC149" s="32"/>
      <c r="CD149" s="32"/>
      <c r="CE149" s="32"/>
      <c r="CF149" s="32"/>
      <c r="CG149" s="34">
        <f t="shared" si="36"/>
        <v>0</v>
      </c>
      <c r="CH149" s="35"/>
      <c r="CI149" s="35"/>
      <c r="DI149"/>
    </row>
    <row r="150" spans="1:117" x14ac:dyDescent="0.25">
      <c r="A150" s="161" t="s">
        <v>61</v>
      </c>
      <c r="B150" s="324">
        <f t="shared" si="32"/>
        <v>17</v>
      </c>
      <c r="C150" s="325">
        <f t="shared" si="33"/>
        <v>11</v>
      </c>
      <c r="D150" s="325">
        <f t="shared" si="33"/>
        <v>6</v>
      </c>
      <c r="E150" s="280">
        <f>SUM(ENERO:DICIEMBRE!E150)</f>
        <v>0</v>
      </c>
      <c r="F150" s="280">
        <f>SUM(ENERO:DICIEMBRE!F150)</f>
        <v>0</v>
      </c>
      <c r="G150" s="280">
        <f>SUM(ENERO:DICIEMBRE!G150)</f>
        <v>0</v>
      </c>
      <c r="H150" s="280">
        <f>SUM(ENERO:DICIEMBRE!H150)</f>
        <v>0</v>
      </c>
      <c r="I150" s="280">
        <f>SUM(ENERO:DICIEMBRE!I150)</f>
        <v>0</v>
      </c>
      <c r="J150" s="280">
        <f>SUM(ENERO:DICIEMBRE!J150)</f>
        <v>0</v>
      </c>
      <c r="K150" s="280">
        <f>SUM(ENERO:DICIEMBRE!K150)</f>
        <v>2</v>
      </c>
      <c r="L150" s="280">
        <f>SUM(ENERO:DICIEMBRE!L150)</f>
        <v>0</v>
      </c>
      <c r="M150" s="280">
        <f>SUM(ENERO:DICIEMBRE!M150)</f>
        <v>0</v>
      </c>
      <c r="N150" s="280">
        <f>SUM(ENERO:DICIEMBRE!N150)</f>
        <v>0</v>
      </c>
      <c r="O150" s="280">
        <f>SUM(ENERO:DICIEMBRE!O150)</f>
        <v>0</v>
      </c>
      <c r="P150" s="280">
        <f>SUM(ENERO:DICIEMBRE!P150)</f>
        <v>0</v>
      </c>
      <c r="Q150" s="280">
        <f>SUM(ENERO:DICIEMBRE!Q150)</f>
        <v>0</v>
      </c>
      <c r="R150" s="280">
        <f>SUM(ENERO:DICIEMBRE!R150)</f>
        <v>0</v>
      </c>
      <c r="S150" s="280">
        <f>SUM(ENERO:DICIEMBRE!S150)</f>
        <v>1</v>
      </c>
      <c r="T150" s="280">
        <f>SUM(ENERO:DICIEMBRE!T150)</f>
        <v>0</v>
      </c>
      <c r="U150" s="280">
        <f>SUM(ENERO:DICIEMBRE!U150)</f>
        <v>0</v>
      </c>
      <c r="V150" s="280">
        <f>SUM(ENERO:DICIEMBRE!V150)</f>
        <v>0</v>
      </c>
      <c r="W150" s="280">
        <f>SUM(ENERO:DICIEMBRE!W150)</f>
        <v>0</v>
      </c>
      <c r="X150" s="280">
        <f>SUM(ENERO:DICIEMBRE!X150)</f>
        <v>0</v>
      </c>
      <c r="Y150" s="280">
        <f>SUM(ENERO:DICIEMBRE!Y150)</f>
        <v>1</v>
      </c>
      <c r="Z150" s="280">
        <f>SUM(ENERO:DICIEMBRE!Z150)</f>
        <v>0</v>
      </c>
      <c r="AA150" s="280">
        <f>SUM(ENERO:DICIEMBRE!AA150)</f>
        <v>0</v>
      </c>
      <c r="AB150" s="280">
        <f>SUM(ENERO:DICIEMBRE!AB150)</f>
        <v>1</v>
      </c>
      <c r="AC150" s="280">
        <f>SUM(ENERO:DICIEMBRE!AC150)</f>
        <v>2</v>
      </c>
      <c r="AD150" s="280">
        <f>SUM(ENERO:DICIEMBRE!AD150)</f>
        <v>1</v>
      </c>
      <c r="AE150" s="280">
        <f>SUM(ENERO:DICIEMBRE!AE150)</f>
        <v>1</v>
      </c>
      <c r="AF150" s="280">
        <f>SUM(ENERO:DICIEMBRE!AF150)</f>
        <v>0</v>
      </c>
      <c r="AG150" s="280">
        <f>SUM(ENERO:DICIEMBRE!AG150)</f>
        <v>0</v>
      </c>
      <c r="AH150" s="280">
        <f>SUM(ENERO:DICIEMBRE!AH150)</f>
        <v>0</v>
      </c>
      <c r="AI150" s="280">
        <f>SUM(ENERO:DICIEMBRE!AI150)</f>
        <v>0</v>
      </c>
      <c r="AJ150" s="280">
        <f>SUM(ENERO:DICIEMBRE!AJ150)</f>
        <v>0</v>
      </c>
      <c r="AK150" s="280">
        <f>SUM(ENERO:DICIEMBRE!AK150)</f>
        <v>4</v>
      </c>
      <c r="AL150" s="280">
        <f>SUM(ENERO:DICIEMBRE!AL150)</f>
        <v>4</v>
      </c>
      <c r="AM150" s="280">
        <f>SUM(ENERO:DICIEMBRE!AM150)</f>
        <v>0</v>
      </c>
      <c r="AN150" s="280">
        <f>SUM(ENERO:DICIEMBRE!AN150)</f>
        <v>7</v>
      </c>
      <c r="AO150" s="280">
        <f>SUM(ENERO:DICIEMBRE!AO150)</f>
        <v>10</v>
      </c>
      <c r="AP150" s="31" t="str">
        <f t="shared" si="34"/>
        <v/>
      </c>
      <c r="BU150" s="32"/>
      <c r="BV150" s="32"/>
      <c r="BW150" s="32"/>
      <c r="BX150" s="32"/>
      <c r="BY150" s="32"/>
      <c r="BZ150" s="32"/>
      <c r="CA150" s="300"/>
      <c r="CB150" s="234" t="str">
        <f t="shared" si="35"/>
        <v/>
      </c>
      <c r="CC150" s="32"/>
      <c r="CD150" s="32"/>
      <c r="CE150" s="32"/>
      <c r="CF150" s="32"/>
      <c r="CG150" s="34">
        <f t="shared" si="36"/>
        <v>0</v>
      </c>
      <c r="CH150" s="35"/>
      <c r="CI150" s="35"/>
      <c r="DI150"/>
    </row>
    <row r="151" spans="1:117" x14ac:dyDescent="0.25">
      <c r="A151" s="161" t="s">
        <v>62</v>
      </c>
      <c r="B151" s="324">
        <f t="shared" si="32"/>
        <v>2</v>
      </c>
      <c r="C151" s="325">
        <f t="shared" si="33"/>
        <v>0</v>
      </c>
      <c r="D151" s="325">
        <f t="shared" si="33"/>
        <v>2</v>
      </c>
      <c r="E151" s="280">
        <f>SUM(ENERO:DICIEMBRE!E151)</f>
        <v>0</v>
      </c>
      <c r="F151" s="280">
        <f>SUM(ENERO:DICIEMBRE!F151)</f>
        <v>0</v>
      </c>
      <c r="G151" s="280">
        <f>SUM(ENERO:DICIEMBRE!G151)</f>
        <v>0</v>
      </c>
      <c r="H151" s="280">
        <f>SUM(ENERO:DICIEMBRE!H151)</f>
        <v>0</v>
      </c>
      <c r="I151" s="280">
        <f>SUM(ENERO:DICIEMBRE!I151)</f>
        <v>0</v>
      </c>
      <c r="J151" s="280">
        <f>SUM(ENERO:DICIEMBRE!J151)</f>
        <v>0</v>
      </c>
      <c r="K151" s="280">
        <f>SUM(ENERO:DICIEMBRE!K151)</f>
        <v>0</v>
      </c>
      <c r="L151" s="280">
        <f>SUM(ENERO:DICIEMBRE!L151)</f>
        <v>0</v>
      </c>
      <c r="M151" s="280">
        <f>SUM(ENERO:DICIEMBRE!M151)</f>
        <v>0</v>
      </c>
      <c r="N151" s="280">
        <f>SUM(ENERO:DICIEMBRE!N151)</f>
        <v>0</v>
      </c>
      <c r="O151" s="280">
        <f>SUM(ENERO:DICIEMBRE!O151)</f>
        <v>0</v>
      </c>
      <c r="P151" s="280">
        <f>SUM(ENERO:DICIEMBRE!P151)</f>
        <v>0</v>
      </c>
      <c r="Q151" s="280">
        <f>SUM(ENERO:DICIEMBRE!Q151)</f>
        <v>0</v>
      </c>
      <c r="R151" s="280">
        <f>SUM(ENERO:DICIEMBRE!R151)</f>
        <v>0</v>
      </c>
      <c r="S151" s="280">
        <f>SUM(ENERO:DICIEMBRE!S151)</f>
        <v>0</v>
      </c>
      <c r="T151" s="280">
        <f>SUM(ENERO:DICIEMBRE!T151)</f>
        <v>0</v>
      </c>
      <c r="U151" s="280">
        <f>SUM(ENERO:DICIEMBRE!U151)</f>
        <v>0</v>
      </c>
      <c r="V151" s="280">
        <f>SUM(ENERO:DICIEMBRE!V151)</f>
        <v>0</v>
      </c>
      <c r="W151" s="280">
        <f>SUM(ENERO:DICIEMBRE!W151)</f>
        <v>0</v>
      </c>
      <c r="X151" s="280">
        <f>SUM(ENERO:DICIEMBRE!X151)</f>
        <v>0</v>
      </c>
      <c r="Y151" s="280">
        <f>SUM(ENERO:DICIEMBRE!Y151)</f>
        <v>0</v>
      </c>
      <c r="Z151" s="280">
        <f>SUM(ENERO:DICIEMBRE!Z151)</f>
        <v>0</v>
      </c>
      <c r="AA151" s="280">
        <f>SUM(ENERO:DICIEMBRE!AA151)</f>
        <v>0</v>
      </c>
      <c r="AB151" s="280">
        <f>SUM(ENERO:DICIEMBRE!AB151)</f>
        <v>0</v>
      </c>
      <c r="AC151" s="280">
        <f>SUM(ENERO:DICIEMBRE!AC151)</f>
        <v>0</v>
      </c>
      <c r="AD151" s="280">
        <f>SUM(ENERO:DICIEMBRE!AD151)</f>
        <v>2</v>
      </c>
      <c r="AE151" s="280">
        <f>SUM(ENERO:DICIEMBRE!AE151)</f>
        <v>0</v>
      </c>
      <c r="AF151" s="280">
        <f>SUM(ENERO:DICIEMBRE!AF151)</f>
        <v>0</v>
      </c>
      <c r="AG151" s="280">
        <f>SUM(ENERO:DICIEMBRE!AG151)</f>
        <v>0</v>
      </c>
      <c r="AH151" s="280">
        <f>SUM(ENERO:DICIEMBRE!AH151)</f>
        <v>0</v>
      </c>
      <c r="AI151" s="280">
        <f>SUM(ENERO:DICIEMBRE!AI151)</f>
        <v>0</v>
      </c>
      <c r="AJ151" s="280">
        <f>SUM(ENERO:DICIEMBRE!AJ151)</f>
        <v>0</v>
      </c>
      <c r="AK151" s="280">
        <f>SUM(ENERO:DICIEMBRE!AK151)</f>
        <v>0</v>
      </c>
      <c r="AL151" s="280">
        <f>SUM(ENERO:DICIEMBRE!AL151)</f>
        <v>0</v>
      </c>
      <c r="AM151" s="280">
        <f>SUM(ENERO:DICIEMBRE!AM151)</f>
        <v>1</v>
      </c>
      <c r="AN151" s="280">
        <f>SUM(ENERO:DICIEMBRE!AN151)</f>
        <v>0</v>
      </c>
      <c r="AO151" s="280">
        <f>SUM(ENERO:DICIEMBRE!AO151)</f>
        <v>1</v>
      </c>
      <c r="AP151" s="31" t="str">
        <f t="shared" si="34"/>
        <v/>
      </c>
      <c r="BU151" s="32"/>
      <c r="BV151" s="32"/>
      <c r="BW151" s="32"/>
      <c r="BX151" s="32"/>
      <c r="BY151" s="32"/>
      <c r="BZ151" s="32"/>
      <c r="CA151" s="300"/>
      <c r="CB151" s="234" t="str">
        <f t="shared" si="35"/>
        <v/>
      </c>
      <c r="CC151" s="32"/>
      <c r="CD151" s="32"/>
      <c r="CE151" s="32"/>
      <c r="CF151" s="32"/>
      <c r="CG151" s="34">
        <f t="shared" si="36"/>
        <v>0</v>
      </c>
      <c r="CH151" s="35"/>
      <c r="CI151" s="35"/>
      <c r="DI151"/>
    </row>
    <row r="152" spans="1:117" x14ac:dyDescent="0.25">
      <c r="A152" s="161" t="s">
        <v>165</v>
      </c>
      <c r="B152" s="324">
        <f t="shared" si="32"/>
        <v>6</v>
      </c>
      <c r="C152" s="325">
        <f t="shared" si="33"/>
        <v>4</v>
      </c>
      <c r="D152" s="325">
        <f t="shared" si="33"/>
        <v>2</v>
      </c>
      <c r="E152" s="280">
        <f>SUM(ENERO:DICIEMBRE!E152)</f>
        <v>0</v>
      </c>
      <c r="F152" s="280">
        <f>SUM(ENERO:DICIEMBRE!F152)</f>
        <v>0</v>
      </c>
      <c r="G152" s="280">
        <f>SUM(ENERO:DICIEMBRE!G152)</f>
        <v>0</v>
      </c>
      <c r="H152" s="280">
        <f>SUM(ENERO:DICIEMBRE!H152)</f>
        <v>0</v>
      </c>
      <c r="I152" s="280">
        <f>SUM(ENERO:DICIEMBRE!I152)</f>
        <v>0</v>
      </c>
      <c r="J152" s="280">
        <f>SUM(ENERO:DICIEMBRE!J152)</f>
        <v>0</v>
      </c>
      <c r="K152" s="280">
        <f>SUM(ENERO:DICIEMBRE!K152)</f>
        <v>0</v>
      </c>
      <c r="L152" s="280">
        <f>SUM(ENERO:DICIEMBRE!L152)</f>
        <v>0</v>
      </c>
      <c r="M152" s="280">
        <f>SUM(ENERO:DICIEMBRE!M152)</f>
        <v>0</v>
      </c>
      <c r="N152" s="280">
        <f>SUM(ENERO:DICIEMBRE!N152)</f>
        <v>0</v>
      </c>
      <c r="O152" s="280">
        <f>SUM(ENERO:DICIEMBRE!O152)</f>
        <v>0</v>
      </c>
      <c r="P152" s="280">
        <f>SUM(ENERO:DICIEMBRE!P152)</f>
        <v>0</v>
      </c>
      <c r="Q152" s="280">
        <f>SUM(ENERO:DICIEMBRE!Q152)</f>
        <v>0</v>
      </c>
      <c r="R152" s="280">
        <f>SUM(ENERO:DICIEMBRE!R152)</f>
        <v>0</v>
      </c>
      <c r="S152" s="280">
        <f>SUM(ENERO:DICIEMBRE!S152)</f>
        <v>0</v>
      </c>
      <c r="T152" s="280">
        <f>SUM(ENERO:DICIEMBRE!T152)</f>
        <v>0</v>
      </c>
      <c r="U152" s="280">
        <f>SUM(ENERO:DICIEMBRE!U152)</f>
        <v>0</v>
      </c>
      <c r="V152" s="280">
        <f>SUM(ENERO:DICIEMBRE!V152)</f>
        <v>0</v>
      </c>
      <c r="W152" s="280">
        <f>SUM(ENERO:DICIEMBRE!W152)</f>
        <v>0</v>
      </c>
      <c r="X152" s="280">
        <f>SUM(ENERO:DICIEMBRE!X152)</f>
        <v>0</v>
      </c>
      <c r="Y152" s="280">
        <f>SUM(ENERO:DICIEMBRE!Y152)</f>
        <v>0</v>
      </c>
      <c r="Z152" s="280">
        <f>SUM(ENERO:DICIEMBRE!Z152)</f>
        <v>1</v>
      </c>
      <c r="AA152" s="280">
        <f>SUM(ENERO:DICIEMBRE!AA152)</f>
        <v>1</v>
      </c>
      <c r="AB152" s="280">
        <f>SUM(ENERO:DICIEMBRE!AB152)</f>
        <v>1</v>
      </c>
      <c r="AC152" s="280">
        <f>SUM(ENERO:DICIEMBRE!AC152)</f>
        <v>1</v>
      </c>
      <c r="AD152" s="280">
        <f>SUM(ENERO:DICIEMBRE!AD152)</f>
        <v>0</v>
      </c>
      <c r="AE152" s="280">
        <f>SUM(ENERO:DICIEMBRE!AE152)</f>
        <v>2</v>
      </c>
      <c r="AF152" s="280">
        <f>SUM(ENERO:DICIEMBRE!AF152)</f>
        <v>0</v>
      </c>
      <c r="AG152" s="280">
        <f>SUM(ENERO:DICIEMBRE!AG152)</f>
        <v>0</v>
      </c>
      <c r="AH152" s="280">
        <f>SUM(ENERO:DICIEMBRE!AH152)</f>
        <v>0</v>
      </c>
      <c r="AI152" s="280">
        <f>SUM(ENERO:DICIEMBRE!AI152)</f>
        <v>0</v>
      </c>
      <c r="AJ152" s="280">
        <f>SUM(ENERO:DICIEMBRE!AJ152)</f>
        <v>0</v>
      </c>
      <c r="AK152" s="280">
        <f>SUM(ENERO:DICIEMBRE!AK152)</f>
        <v>0</v>
      </c>
      <c r="AL152" s="280">
        <f>SUM(ENERO:DICIEMBRE!AL152)</f>
        <v>0</v>
      </c>
      <c r="AM152" s="280">
        <f>SUM(ENERO:DICIEMBRE!AM152)</f>
        <v>1</v>
      </c>
      <c r="AN152" s="280">
        <f>SUM(ENERO:DICIEMBRE!AN152)</f>
        <v>2</v>
      </c>
      <c r="AO152" s="280">
        <f>SUM(ENERO:DICIEMBRE!AO152)</f>
        <v>3</v>
      </c>
      <c r="AP152" s="31" t="str">
        <f t="shared" si="34"/>
        <v/>
      </c>
      <c r="BU152" s="32"/>
      <c r="BV152" s="32"/>
      <c r="BW152" s="32"/>
      <c r="BX152" s="32"/>
      <c r="BY152" s="32"/>
      <c r="BZ152" s="32"/>
      <c r="CA152" s="300"/>
      <c r="CB152" s="234" t="str">
        <f t="shared" si="35"/>
        <v/>
      </c>
      <c r="CC152" s="32"/>
      <c r="CD152" s="32"/>
      <c r="CE152" s="32"/>
      <c r="CF152" s="32"/>
      <c r="CG152" s="34">
        <f t="shared" si="36"/>
        <v>0</v>
      </c>
      <c r="CH152" s="35"/>
      <c r="CI152" s="35"/>
      <c r="DI152"/>
    </row>
    <row r="153" spans="1:117" x14ac:dyDescent="0.25">
      <c r="A153" s="161" t="s">
        <v>166</v>
      </c>
      <c r="B153" s="324">
        <f t="shared" si="32"/>
        <v>6</v>
      </c>
      <c r="C153" s="325">
        <f t="shared" si="33"/>
        <v>4</v>
      </c>
      <c r="D153" s="325">
        <f t="shared" si="33"/>
        <v>2</v>
      </c>
      <c r="E153" s="280">
        <f>SUM(ENERO:DICIEMBRE!E153)</f>
        <v>1</v>
      </c>
      <c r="F153" s="280">
        <f>SUM(ENERO:DICIEMBRE!F153)</f>
        <v>0</v>
      </c>
      <c r="G153" s="280">
        <f>SUM(ENERO:DICIEMBRE!G153)</f>
        <v>0</v>
      </c>
      <c r="H153" s="280">
        <f>SUM(ENERO:DICIEMBRE!H153)</f>
        <v>0</v>
      </c>
      <c r="I153" s="280">
        <f>SUM(ENERO:DICIEMBRE!I153)</f>
        <v>0</v>
      </c>
      <c r="J153" s="280">
        <f>SUM(ENERO:DICIEMBRE!J153)</f>
        <v>0</v>
      </c>
      <c r="K153" s="280">
        <f>SUM(ENERO:DICIEMBRE!K153)</f>
        <v>0</v>
      </c>
      <c r="L153" s="280">
        <f>SUM(ENERO:DICIEMBRE!L153)</f>
        <v>0</v>
      </c>
      <c r="M153" s="280">
        <f>SUM(ENERO:DICIEMBRE!M153)</f>
        <v>0</v>
      </c>
      <c r="N153" s="280">
        <f>SUM(ENERO:DICIEMBRE!N153)</f>
        <v>0</v>
      </c>
      <c r="O153" s="280">
        <f>SUM(ENERO:DICIEMBRE!O153)</f>
        <v>0</v>
      </c>
      <c r="P153" s="280">
        <f>SUM(ENERO:DICIEMBRE!P153)</f>
        <v>0</v>
      </c>
      <c r="Q153" s="280">
        <f>SUM(ENERO:DICIEMBRE!Q153)</f>
        <v>0</v>
      </c>
      <c r="R153" s="280">
        <f>SUM(ENERO:DICIEMBRE!R153)</f>
        <v>0</v>
      </c>
      <c r="S153" s="280">
        <f>SUM(ENERO:DICIEMBRE!S153)</f>
        <v>0</v>
      </c>
      <c r="T153" s="280">
        <f>SUM(ENERO:DICIEMBRE!T153)</f>
        <v>0</v>
      </c>
      <c r="U153" s="280">
        <f>SUM(ENERO:DICIEMBRE!U153)</f>
        <v>0</v>
      </c>
      <c r="V153" s="280">
        <f>SUM(ENERO:DICIEMBRE!V153)</f>
        <v>0</v>
      </c>
      <c r="W153" s="280">
        <f>SUM(ENERO:DICIEMBRE!W153)</f>
        <v>0</v>
      </c>
      <c r="X153" s="280">
        <f>SUM(ENERO:DICIEMBRE!X153)</f>
        <v>0</v>
      </c>
      <c r="Y153" s="280">
        <f>SUM(ENERO:DICIEMBRE!Y153)</f>
        <v>0</v>
      </c>
      <c r="Z153" s="280">
        <f>SUM(ENERO:DICIEMBRE!Z153)</f>
        <v>0</v>
      </c>
      <c r="AA153" s="280">
        <f>SUM(ENERO:DICIEMBRE!AA153)</f>
        <v>0</v>
      </c>
      <c r="AB153" s="280">
        <f>SUM(ENERO:DICIEMBRE!AB153)</f>
        <v>1</v>
      </c>
      <c r="AC153" s="280">
        <f>SUM(ENERO:DICIEMBRE!AC153)</f>
        <v>1</v>
      </c>
      <c r="AD153" s="280">
        <f>SUM(ENERO:DICIEMBRE!AD153)</f>
        <v>0</v>
      </c>
      <c r="AE153" s="280">
        <f>SUM(ENERO:DICIEMBRE!AE153)</f>
        <v>2</v>
      </c>
      <c r="AF153" s="280">
        <f>SUM(ENERO:DICIEMBRE!AF153)</f>
        <v>0</v>
      </c>
      <c r="AG153" s="280">
        <f>SUM(ENERO:DICIEMBRE!AG153)</f>
        <v>0</v>
      </c>
      <c r="AH153" s="280">
        <f>SUM(ENERO:DICIEMBRE!AH153)</f>
        <v>0</v>
      </c>
      <c r="AI153" s="280">
        <f>SUM(ENERO:DICIEMBRE!AI153)</f>
        <v>0</v>
      </c>
      <c r="AJ153" s="280">
        <f>SUM(ENERO:DICIEMBRE!AJ153)</f>
        <v>0</v>
      </c>
      <c r="AK153" s="280">
        <f>SUM(ENERO:DICIEMBRE!AK153)</f>
        <v>0</v>
      </c>
      <c r="AL153" s="280">
        <f>SUM(ENERO:DICIEMBRE!AL153)</f>
        <v>1</v>
      </c>
      <c r="AM153" s="280">
        <f>SUM(ENERO:DICIEMBRE!AM153)</f>
        <v>6</v>
      </c>
      <c r="AN153" s="280">
        <f>SUM(ENERO:DICIEMBRE!AN153)</f>
        <v>0</v>
      </c>
      <c r="AO153" s="280">
        <f>SUM(ENERO:DICIEMBRE!AO153)</f>
        <v>0</v>
      </c>
      <c r="AP153" s="31" t="str">
        <f t="shared" si="34"/>
        <v/>
      </c>
      <c r="BU153" s="32"/>
      <c r="BV153" s="32"/>
      <c r="BW153" s="32"/>
      <c r="BX153" s="32"/>
      <c r="BY153" s="32"/>
      <c r="BZ153" s="32"/>
      <c r="CA153" s="300"/>
      <c r="CB153" s="234" t="str">
        <f t="shared" si="35"/>
        <v/>
      </c>
      <c r="CC153" s="32"/>
      <c r="CD153" s="32"/>
      <c r="CE153" s="32"/>
      <c r="CF153" s="32"/>
      <c r="CG153" s="34">
        <f t="shared" si="36"/>
        <v>0</v>
      </c>
      <c r="CH153" s="35"/>
      <c r="CI153" s="35"/>
      <c r="DI153"/>
    </row>
    <row r="154" spans="1:117" x14ac:dyDescent="0.25">
      <c r="A154" s="161" t="s">
        <v>66</v>
      </c>
      <c r="B154" s="324">
        <f t="shared" si="32"/>
        <v>0</v>
      </c>
      <c r="C154" s="325">
        <f t="shared" si="33"/>
        <v>0</v>
      </c>
      <c r="D154" s="325">
        <f t="shared" si="33"/>
        <v>0</v>
      </c>
      <c r="E154" s="280">
        <f>SUM(ENERO:DICIEMBRE!E154)</f>
        <v>0</v>
      </c>
      <c r="F154" s="280">
        <f>SUM(ENERO:DICIEMBRE!F154)</f>
        <v>0</v>
      </c>
      <c r="G154" s="280">
        <f>SUM(ENERO:DICIEMBRE!G154)</f>
        <v>0</v>
      </c>
      <c r="H154" s="280">
        <f>SUM(ENERO:DICIEMBRE!H154)</f>
        <v>0</v>
      </c>
      <c r="I154" s="280">
        <f>SUM(ENERO:DICIEMBRE!I154)</f>
        <v>0</v>
      </c>
      <c r="J154" s="280">
        <f>SUM(ENERO:DICIEMBRE!J154)</f>
        <v>0</v>
      </c>
      <c r="K154" s="280">
        <f>SUM(ENERO:DICIEMBRE!K154)</f>
        <v>0</v>
      </c>
      <c r="L154" s="280">
        <f>SUM(ENERO:DICIEMBRE!L154)</f>
        <v>0</v>
      </c>
      <c r="M154" s="280">
        <f>SUM(ENERO:DICIEMBRE!M154)</f>
        <v>0</v>
      </c>
      <c r="N154" s="280">
        <f>SUM(ENERO:DICIEMBRE!N154)</f>
        <v>0</v>
      </c>
      <c r="O154" s="280">
        <f>SUM(ENERO:DICIEMBRE!O154)</f>
        <v>0</v>
      </c>
      <c r="P154" s="280">
        <f>SUM(ENERO:DICIEMBRE!P154)</f>
        <v>0</v>
      </c>
      <c r="Q154" s="280">
        <f>SUM(ENERO:DICIEMBRE!Q154)</f>
        <v>0</v>
      </c>
      <c r="R154" s="280">
        <f>SUM(ENERO:DICIEMBRE!R154)</f>
        <v>0</v>
      </c>
      <c r="S154" s="280">
        <f>SUM(ENERO:DICIEMBRE!S154)</f>
        <v>0</v>
      </c>
      <c r="T154" s="280">
        <f>SUM(ENERO:DICIEMBRE!T154)</f>
        <v>0</v>
      </c>
      <c r="U154" s="280">
        <f>SUM(ENERO:DICIEMBRE!U154)</f>
        <v>0</v>
      </c>
      <c r="V154" s="280">
        <f>SUM(ENERO:DICIEMBRE!V154)</f>
        <v>0</v>
      </c>
      <c r="W154" s="280">
        <f>SUM(ENERO:DICIEMBRE!W154)</f>
        <v>0</v>
      </c>
      <c r="X154" s="280">
        <f>SUM(ENERO:DICIEMBRE!X154)</f>
        <v>0</v>
      </c>
      <c r="Y154" s="280">
        <f>SUM(ENERO:DICIEMBRE!Y154)</f>
        <v>0</v>
      </c>
      <c r="Z154" s="280">
        <f>SUM(ENERO:DICIEMBRE!Z154)</f>
        <v>0</v>
      </c>
      <c r="AA154" s="280">
        <f>SUM(ENERO:DICIEMBRE!AA154)</f>
        <v>0</v>
      </c>
      <c r="AB154" s="280">
        <f>SUM(ENERO:DICIEMBRE!AB154)</f>
        <v>0</v>
      </c>
      <c r="AC154" s="280">
        <f>SUM(ENERO:DICIEMBRE!AC154)</f>
        <v>0</v>
      </c>
      <c r="AD154" s="280">
        <f>SUM(ENERO:DICIEMBRE!AD154)</f>
        <v>0</v>
      </c>
      <c r="AE154" s="280">
        <f>SUM(ENERO:DICIEMBRE!AE154)</f>
        <v>0</v>
      </c>
      <c r="AF154" s="280">
        <f>SUM(ENERO:DICIEMBRE!AF154)</f>
        <v>0</v>
      </c>
      <c r="AG154" s="280">
        <f>SUM(ENERO:DICIEMBRE!AG154)</f>
        <v>0</v>
      </c>
      <c r="AH154" s="280">
        <f>SUM(ENERO:DICIEMBRE!AH154)</f>
        <v>0</v>
      </c>
      <c r="AI154" s="280">
        <f>SUM(ENERO:DICIEMBRE!AI154)</f>
        <v>0</v>
      </c>
      <c r="AJ154" s="280">
        <f>SUM(ENERO:DICIEMBRE!AJ154)</f>
        <v>0</v>
      </c>
      <c r="AK154" s="280">
        <f>SUM(ENERO:DICIEMBRE!AK154)</f>
        <v>0</v>
      </c>
      <c r="AL154" s="280">
        <f>SUM(ENERO:DICIEMBRE!AL154)</f>
        <v>0</v>
      </c>
      <c r="AM154" s="280">
        <f>SUM(ENERO:DICIEMBRE!AM154)</f>
        <v>0</v>
      </c>
      <c r="AN154" s="280">
        <f>SUM(ENERO:DICIEMBRE!AN154)</f>
        <v>0</v>
      </c>
      <c r="AO154" s="280">
        <f>SUM(ENERO:DICIEMBRE!AO154)</f>
        <v>0</v>
      </c>
      <c r="AP154" s="31" t="str">
        <f t="shared" si="34"/>
        <v/>
      </c>
      <c r="BU154" s="32"/>
      <c r="BV154" s="32"/>
      <c r="BW154" s="32"/>
      <c r="BX154" s="32"/>
      <c r="BY154" s="32"/>
      <c r="BZ154" s="32"/>
      <c r="CA154" s="300"/>
      <c r="CB154" s="234" t="str">
        <f t="shared" si="35"/>
        <v/>
      </c>
      <c r="CC154" s="32"/>
      <c r="CD154" s="32"/>
      <c r="CE154" s="32"/>
      <c r="CF154" s="32"/>
      <c r="CG154" s="34">
        <f t="shared" si="36"/>
        <v>0</v>
      </c>
      <c r="CH154" s="35"/>
      <c r="CI154" s="35"/>
      <c r="DI154"/>
    </row>
    <row r="155" spans="1:117" x14ac:dyDescent="0.25">
      <c r="A155" s="161" t="s">
        <v>167</v>
      </c>
      <c r="B155" s="324">
        <f t="shared" si="32"/>
        <v>58</v>
      </c>
      <c r="C155" s="325">
        <f t="shared" si="33"/>
        <v>28</v>
      </c>
      <c r="D155" s="325">
        <f t="shared" si="33"/>
        <v>30</v>
      </c>
      <c r="E155" s="280">
        <f>SUM(ENERO:DICIEMBRE!E155)</f>
        <v>2</v>
      </c>
      <c r="F155" s="280">
        <f>SUM(ENERO:DICIEMBRE!F155)</f>
        <v>1</v>
      </c>
      <c r="G155" s="280">
        <f>SUM(ENERO:DICIEMBRE!G155)</f>
        <v>1</v>
      </c>
      <c r="H155" s="280">
        <f>SUM(ENERO:DICIEMBRE!H155)</f>
        <v>0</v>
      </c>
      <c r="I155" s="280">
        <f>SUM(ENERO:DICIEMBRE!I155)</f>
        <v>0</v>
      </c>
      <c r="J155" s="280">
        <f>SUM(ENERO:DICIEMBRE!J155)</f>
        <v>0</v>
      </c>
      <c r="K155" s="280">
        <f>SUM(ENERO:DICIEMBRE!K155)</f>
        <v>3</v>
      </c>
      <c r="L155" s="280">
        <f>SUM(ENERO:DICIEMBRE!L155)</f>
        <v>0</v>
      </c>
      <c r="M155" s="280">
        <f>SUM(ENERO:DICIEMBRE!M155)</f>
        <v>0</v>
      </c>
      <c r="N155" s="280">
        <f>SUM(ENERO:DICIEMBRE!N155)</f>
        <v>2</v>
      </c>
      <c r="O155" s="280">
        <f>SUM(ENERO:DICIEMBRE!O155)</f>
        <v>3</v>
      </c>
      <c r="P155" s="280">
        <f>SUM(ENERO:DICIEMBRE!P155)</f>
        <v>0</v>
      </c>
      <c r="Q155" s="280">
        <f>SUM(ENERO:DICIEMBRE!Q155)</f>
        <v>1</v>
      </c>
      <c r="R155" s="280">
        <f>SUM(ENERO:DICIEMBRE!R155)</f>
        <v>0</v>
      </c>
      <c r="S155" s="280">
        <f>SUM(ENERO:DICIEMBRE!S155)</f>
        <v>0</v>
      </c>
      <c r="T155" s="280">
        <f>SUM(ENERO:DICIEMBRE!T155)</f>
        <v>1</v>
      </c>
      <c r="U155" s="280">
        <f>SUM(ENERO:DICIEMBRE!U155)</f>
        <v>1</v>
      </c>
      <c r="V155" s="280">
        <f>SUM(ENERO:DICIEMBRE!V155)</f>
        <v>1</v>
      </c>
      <c r="W155" s="280">
        <f>SUM(ENERO:DICIEMBRE!W155)</f>
        <v>0</v>
      </c>
      <c r="X155" s="280">
        <f>SUM(ENERO:DICIEMBRE!X155)</f>
        <v>4</v>
      </c>
      <c r="Y155" s="280">
        <f>SUM(ENERO:DICIEMBRE!Y155)</f>
        <v>3</v>
      </c>
      <c r="Z155" s="280">
        <f>SUM(ENERO:DICIEMBRE!Z155)</f>
        <v>5</v>
      </c>
      <c r="AA155" s="280">
        <f>SUM(ENERO:DICIEMBRE!AA155)</f>
        <v>4</v>
      </c>
      <c r="AB155" s="280">
        <f>SUM(ENERO:DICIEMBRE!AB155)</f>
        <v>3</v>
      </c>
      <c r="AC155" s="280">
        <f>SUM(ENERO:DICIEMBRE!AC155)</f>
        <v>1</v>
      </c>
      <c r="AD155" s="280">
        <f>SUM(ENERO:DICIEMBRE!AD155)</f>
        <v>2</v>
      </c>
      <c r="AE155" s="280">
        <f>SUM(ENERO:DICIEMBRE!AE155)</f>
        <v>1</v>
      </c>
      <c r="AF155" s="280">
        <f>SUM(ENERO:DICIEMBRE!AF155)</f>
        <v>2</v>
      </c>
      <c r="AG155" s="280">
        <f>SUM(ENERO:DICIEMBRE!AG155)</f>
        <v>6</v>
      </c>
      <c r="AH155" s="280">
        <f>SUM(ENERO:DICIEMBRE!AH155)</f>
        <v>2</v>
      </c>
      <c r="AI155" s="280">
        <f>SUM(ENERO:DICIEMBRE!AI155)</f>
        <v>2</v>
      </c>
      <c r="AJ155" s="280">
        <f>SUM(ENERO:DICIEMBRE!AJ155)</f>
        <v>4</v>
      </c>
      <c r="AK155" s="280">
        <f>SUM(ENERO:DICIEMBRE!AK155)</f>
        <v>0</v>
      </c>
      <c r="AL155" s="280">
        <f>SUM(ENERO:DICIEMBRE!AL155)</f>
        <v>3</v>
      </c>
      <c r="AM155" s="280">
        <f>SUM(ENERO:DICIEMBRE!AM155)</f>
        <v>25</v>
      </c>
      <c r="AN155" s="280">
        <f>SUM(ENERO:DICIEMBRE!AN155)</f>
        <v>17</v>
      </c>
      <c r="AO155" s="280">
        <f>SUM(ENERO:DICIEMBRE!AO155)</f>
        <v>16</v>
      </c>
      <c r="AP155" s="31" t="str">
        <f t="shared" si="34"/>
        <v/>
      </c>
      <c r="BU155" s="32"/>
      <c r="BV155" s="32"/>
      <c r="BW155" s="32"/>
      <c r="BX155" s="32"/>
      <c r="BY155" s="32"/>
      <c r="BZ155" s="32"/>
      <c r="CA155" s="300"/>
      <c r="CB155" s="234" t="str">
        <f t="shared" si="35"/>
        <v/>
      </c>
      <c r="CC155" s="32"/>
      <c r="CD155" s="32"/>
      <c r="CE155" s="32"/>
      <c r="CF155" s="32"/>
      <c r="CG155" s="34">
        <f t="shared" si="36"/>
        <v>0</v>
      </c>
      <c r="CH155" s="35"/>
      <c r="CI155" s="35"/>
      <c r="DI155"/>
    </row>
    <row r="156" spans="1:117" x14ac:dyDescent="0.25">
      <c r="A156" s="161" t="s">
        <v>168</v>
      </c>
      <c r="B156" s="324">
        <f t="shared" si="32"/>
        <v>20</v>
      </c>
      <c r="C156" s="325">
        <f t="shared" si="33"/>
        <v>13</v>
      </c>
      <c r="D156" s="325">
        <f t="shared" si="33"/>
        <v>7</v>
      </c>
      <c r="E156" s="280">
        <f>SUM(ENERO:DICIEMBRE!E156)</f>
        <v>7</v>
      </c>
      <c r="F156" s="280">
        <f>SUM(ENERO:DICIEMBRE!F156)</f>
        <v>4</v>
      </c>
      <c r="G156" s="280">
        <f>SUM(ENERO:DICIEMBRE!G156)</f>
        <v>2</v>
      </c>
      <c r="H156" s="280">
        <f>SUM(ENERO:DICIEMBRE!H156)</f>
        <v>3</v>
      </c>
      <c r="I156" s="280">
        <f>SUM(ENERO:DICIEMBRE!I156)</f>
        <v>4</v>
      </c>
      <c r="J156" s="280">
        <f>SUM(ENERO:DICIEMBRE!J156)</f>
        <v>0</v>
      </c>
      <c r="K156" s="280">
        <f>SUM(ENERO:DICIEMBRE!K156)</f>
        <v>0</v>
      </c>
      <c r="L156" s="280">
        <f>SUM(ENERO:DICIEMBRE!L156)</f>
        <v>0</v>
      </c>
      <c r="M156" s="280">
        <f>SUM(ENERO:DICIEMBRE!M156)</f>
        <v>0</v>
      </c>
      <c r="N156" s="280">
        <f>SUM(ENERO:DICIEMBRE!N156)</f>
        <v>0</v>
      </c>
      <c r="O156" s="280">
        <f>SUM(ENERO:DICIEMBRE!O156)</f>
        <v>0</v>
      </c>
      <c r="P156" s="280">
        <f>SUM(ENERO:DICIEMBRE!P156)</f>
        <v>0</v>
      </c>
      <c r="Q156" s="280">
        <f>SUM(ENERO:DICIEMBRE!Q156)</f>
        <v>0</v>
      </c>
      <c r="R156" s="280">
        <f>SUM(ENERO:DICIEMBRE!R156)</f>
        <v>0</v>
      </c>
      <c r="S156" s="280">
        <f>SUM(ENERO:DICIEMBRE!S156)</f>
        <v>0</v>
      </c>
      <c r="T156" s="280">
        <f>SUM(ENERO:DICIEMBRE!T156)</f>
        <v>0</v>
      </c>
      <c r="U156" s="280">
        <f>SUM(ENERO:DICIEMBRE!U156)</f>
        <v>0</v>
      </c>
      <c r="V156" s="280">
        <f>SUM(ENERO:DICIEMBRE!V156)</f>
        <v>0</v>
      </c>
      <c r="W156" s="280">
        <f>SUM(ENERO:DICIEMBRE!W156)</f>
        <v>0</v>
      </c>
      <c r="X156" s="280">
        <f>SUM(ENERO:DICIEMBRE!X156)</f>
        <v>0</v>
      </c>
      <c r="Y156" s="280">
        <f>SUM(ENERO:DICIEMBRE!Y156)</f>
        <v>0</v>
      </c>
      <c r="Z156" s="280">
        <f>SUM(ENERO:DICIEMBRE!Z156)</f>
        <v>0</v>
      </c>
      <c r="AA156" s="280">
        <f>SUM(ENERO:DICIEMBRE!AA156)</f>
        <v>0</v>
      </c>
      <c r="AB156" s="280">
        <f>SUM(ENERO:DICIEMBRE!AB156)</f>
        <v>0</v>
      </c>
      <c r="AC156" s="280">
        <f>SUM(ENERO:DICIEMBRE!AC156)</f>
        <v>0</v>
      </c>
      <c r="AD156" s="280">
        <f>SUM(ENERO:DICIEMBRE!AD156)</f>
        <v>0</v>
      </c>
      <c r="AE156" s="280">
        <f>SUM(ENERO:DICIEMBRE!AE156)</f>
        <v>0</v>
      </c>
      <c r="AF156" s="280">
        <f>SUM(ENERO:DICIEMBRE!AF156)</f>
        <v>0</v>
      </c>
      <c r="AG156" s="280">
        <f>SUM(ENERO:DICIEMBRE!AG156)</f>
        <v>0</v>
      </c>
      <c r="AH156" s="280">
        <f>SUM(ENERO:DICIEMBRE!AH156)</f>
        <v>0</v>
      </c>
      <c r="AI156" s="280">
        <f>SUM(ENERO:DICIEMBRE!AI156)</f>
        <v>0</v>
      </c>
      <c r="AJ156" s="280">
        <f>SUM(ENERO:DICIEMBRE!AJ156)</f>
        <v>0</v>
      </c>
      <c r="AK156" s="280">
        <f>SUM(ENERO:DICIEMBRE!AK156)</f>
        <v>0</v>
      </c>
      <c r="AL156" s="280">
        <f>SUM(ENERO:DICIEMBRE!AL156)</f>
        <v>0</v>
      </c>
      <c r="AM156" s="280">
        <f>SUM(ENERO:DICIEMBRE!AM156)</f>
        <v>18</v>
      </c>
      <c r="AN156" s="280">
        <f>SUM(ENERO:DICIEMBRE!AN156)</f>
        <v>0</v>
      </c>
      <c r="AO156" s="280">
        <f>SUM(ENERO:DICIEMBRE!AO156)</f>
        <v>2</v>
      </c>
      <c r="AP156" s="31" t="str">
        <f t="shared" si="34"/>
        <v/>
      </c>
      <c r="BU156" s="32"/>
      <c r="BV156" s="32"/>
      <c r="BW156" s="32"/>
      <c r="BX156" s="32"/>
      <c r="BY156" s="32"/>
      <c r="BZ156" s="32"/>
      <c r="CA156" s="300"/>
      <c r="CB156" s="234" t="str">
        <f t="shared" si="35"/>
        <v/>
      </c>
      <c r="CC156" s="32"/>
      <c r="CD156" s="32"/>
      <c r="CE156" s="32"/>
      <c r="CF156" s="32"/>
      <c r="CG156" s="34">
        <f t="shared" si="36"/>
        <v>0</v>
      </c>
      <c r="CH156" s="35"/>
      <c r="CI156" s="35"/>
      <c r="DI156"/>
    </row>
    <row r="157" spans="1:117" x14ac:dyDescent="0.25">
      <c r="A157" s="161" t="s">
        <v>169</v>
      </c>
      <c r="B157" s="324">
        <f t="shared" si="32"/>
        <v>3</v>
      </c>
      <c r="C157" s="325">
        <f t="shared" si="33"/>
        <v>2</v>
      </c>
      <c r="D157" s="325">
        <f t="shared" si="33"/>
        <v>1</v>
      </c>
      <c r="E157" s="280">
        <f>SUM(ENERO:DICIEMBRE!E157)</f>
        <v>1</v>
      </c>
      <c r="F157" s="280">
        <f>SUM(ENERO:DICIEMBRE!F157)</f>
        <v>0</v>
      </c>
      <c r="G157" s="280">
        <f>SUM(ENERO:DICIEMBRE!G157)</f>
        <v>0</v>
      </c>
      <c r="H157" s="280">
        <f>SUM(ENERO:DICIEMBRE!H157)</f>
        <v>1</v>
      </c>
      <c r="I157" s="280">
        <f>SUM(ENERO:DICIEMBRE!I157)</f>
        <v>1</v>
      </c>
      <c r="J157" s="280">
        <f>SUM(ENERO:DICIEMBRE!J157)</f>
        <v>0</v>
      </c>
      <c r="K157" s="280">
        <f>SUM(ENERO:DICIEMBRE!K157)</f>
        <v>0</v>
      </c>
      <c r="L157" s="280">
        <f>SUM(ENERO:DICIEMBRE!L157)</f>
        <v>0</v>
      </c>
      <c r="M157" s="280">
        <f>SUM(ENERO:DICIEMBRE!M157)</f>
        <v>0</v>
      </c>
      <c r="N157" s="280">
        <f>SUM(ENERO:DICIEMBRE!N157)</f>
        <v>0</v>
      </c>
      <c r="O157" s="280">
        <f>SUM(ENERO:DICIEMBRE!O157)</f>
        <v>0</v>
      </c>
      <c r="P157" s="280">
        <f>SUM(ENERO:DICIEMBRE!P157)</f>
        <v>0</v>
      </c>
      <c r="Q157" s="280">
        <f>SUM(ENERO:DICIEMBRE!Q157)</f>
        <v>0</v>
      </c>
      <c r="R157" s="280">
        <f>SUM(ENERO:DICIEMBRE!R157)</f>
        <v>0</v>
      </c>
      <c r="S157" s="280">
        <f>SUM(ENERO:DICIEMBRE!S157)</f>
        <v>0</v>
      </c>
      <c r="T157" s="280">
        <f>SUM(ENERO:DICIEMBRE!T157)</f>
        <v>0</v>
      </c>
      <c r="U157" s="280">
        <f>SUM(ENERO:DICIEMBRE!U157)</f>
        <v>0</v>
      </c>
      <c r="V157" s="280">
        <f>SUM(ENERO:DICIEMBRE!V157)</f>
        <v>0</v>
      </c>
      <c r="W157" s="280">
        <f>SUM(ENERO:DICIEMBRE!W157)</f>
        <v>0</v>
      </c>
      <c r="X157" s="280">
        <f>SUM(ENERO:DICIEMBRE!X157)</f>
        <v>0</v>
      </c>
      <c r="Y157" s="280">
        <f>SUM(ENERO:DICIEMBRE!Y157)</f>
        <v>0</v>
      </c>
      <c r="Z157" s="280">
        <f>SUM(ENERO:DICIEMBRE!Z157)</f>
        <v>0</v>
      </c>
      <c r="AA157" s="280">
        <f>SUM(ENERO:DICIEMBRE!AA157)</f>
        <v>0</v>
      </c>
      <c r="AB157" s="280">
        <f>SUM(ENERO:DICIEMBRE!AB157)</f>
        <v>0</v>
      </c>
      <c r="AC157" s="280">
        <f>SUM(ENERO:DICIEMBRE!AC157)</f>
        <v>0</v>
      </c>
      <c r="AD157" s="280">
        <f>SUM(ENERO:DICIEMBRE!AD157)</f>
        <v>0</v>
      </c>
      <c r="AE157" s="280">
        <f>SUM(ENERO:DICIEMBRE!AE157)</f>
        <v>0</v>
      </c>
      <c r="AF157" s="280">
        <f>SUM(ENERO:DICIEMBRE!AF157)</f>
        <v>0</v>
      </c>
      <c r="AG157" s="280">
        <f>SUM(ENERO:DICIEMBRE!AG157)</f>
        <v>0</v>
      </c>
      <c r="AH157" s="280">
        <f>SUM(ENERO:DICIEMBRE!AH157)</f>
        <v>0</v>
      </c>
      <c r="AI157" s="280">
        <f>SUM(ENERO:DICIEMBRE!AI157)</f>
        <v>0</v>
      </c>
      <c r="AJ157" s="280">
        <f>SUM(ENERO:DICIEMBRE!AJ157)</f>
        <v>0</v>
      </c>
      <c r="AK157" s="280">
        <f>SUM(ENERO:DICIEMBRE!AK157)</f>
        <v>0</v>
      </c>
      <c r="AL157" s="280">
        <f>SUM(ENERO:DICIEMBRE!AL157)</f>
        <v>0</v>
      </c>
      <c r="AM157" s="280">
        <f>SUM(ENERO:DICIEMBRE!AM157)</f>
        <v>2</v>
      </c>
      <c r="AN157" s="280">
        <f>SUM(ENERO:DICIEMBRE!AN157)</f>
        <v>1</v>
      </c>
      <c r="AO157" s="280">
        <f>SUM(ENERO:DICIEMBRE!AO157)</f>
        <v>0</v>
      </c>
      <c r="AP157" s="31" t="str">
        <f t="shared" si="34"/>
        <v/>
      </c>
      <c r="BU157" s="32"/>
      <c r="BV157" s="32"/>
      <c r="BW157" s="32"/>
      <c r="BX157" s="32"/>
      <c r="BY157" s="32"/>
      <c r="BZ157" s="32"/>
      <c r="CA157" s="300"/>
      <c r="CB157" s="234" t="str">
        <f t="shared" si="35"/>
        <v/>
      </c>
      <c r="CC157" s="32"/>
      <c r="CD157" s="32"/>
      <c r="CE157" s="32"/>
      <c r="CF157" s="32"/>
      <c r="CG157" s="34">
        <f t="shared" si="36"/>
        <v>0</v>
      </c>
      <c r="CH157" s="35"/>
      <c r="CI157" s="35"/>
      <c r="DI157"/>
    </row>
    <row r="158" spans="1:117" x14ac:dyDescent="0.25">
      <c r="A158" s="161" t="s">
        <v>170</v>
      </c>
      <c r="B158" s="324">
        <f t="shared" si="32"/>
        <v>151</v>
      </c>
      <c r="C158" s="325">
        <f t="shared" si="33"/>
        <v>92</v>
      </c>
      <c r="D158" s="325">
        <f t="shared" si="33"/>
        <v>59</v>
      </c>
      <c r="E158" s="280">
        <f>SUM(ENERO:DICIEMBRE!E158)</f>
        <v>91</v>
      </c>
      <c r="F158" s="280">
        <f>SUM(ENERO:DICIEMBRE!F158)</f>
        <v>59</v>
      </c>
      <c r="G158" s="280">
        <f>SUM(ENERO:DICIEMBRE!G158)</f>
        <v>1</v>
      </c>
      <c r="H158" s="280">
        <f>SUM(ENERO:DICIEMBRE!H158)</f>
        <v>0</v>
      </c>
      <c r="I158" s="280">
        <f>SUM(ENERO:DICIEMBRE!I158)</f>
        <v>0</v>
      </c>
      <c r="J158" s="280">
        <f>SUM(ENERO:DICIEMBRE!J158)</f>
        <v>0</v>
      </c>
      <c r="K158" s="280">
        <f>SUM(ENERO:DICIEMBRE!K158)</f>
        <v>0</v>
      </c>
      <c r="L158" s="280">
        <f>SUM(ENERO:DICIEMBRE!L158)</f>
        <v>0</v>
      </c>
      <c r="M158" s="280">
        <f>SUM(ENERO:DICIEMBRE!M158)</f>
        <v>0</v>
      </c>
      <c r="N158" s="280">
        <f>SUM(ENERO:DICIEMBRE!N158)</f>
        <v>0</v>
      </c>
      <c r="O158" s="280">
        <f>SUM(ENERO:DICIEMBRE!O158)</f>
        <v>0</v>
      </c>
      <c r="P158" s="280">
        <f>SUM(ENERO:DICIEMBRE!P158)</f>
        <v>0</v>
      </c>
      <c r="Q158" s="280">
        <f>SUM(ENERO:DICIEMBRE!Q158)</f>
        <v>0</v>
      </c>
      <c r="R158" s="280">
        <f>SUM(ENERO:DICIEMBRE!R158)</f>
        <v>0</v>
      </c>
      <c r="S158" s="280">
        <f>SUM(ENERO:DICIEMBRE!S158)</f>
        <v>0</v>
      </c>
      <c r="T158" s="280">
        <f>SUM(ENERO:DICIEMBRE!T158)</f>
        <v>0</v>
      </c>
      <c r="U158" s="280">
        <f>SUM(ENERO:DICIEMBRE!U158)</f>
        <v>0</v>
      </c>
      <c r="V158" s="280">
        <f>SUM(ENERO:DICIEMBRE!V158)</f>
        <v>0</v>
      </c>
      <c r="W158" s="280">
        <f>SUM(ENERO:DICIEMBRE!W158)</f>
        <v>0</v>
      </c>
      <c r="X158" s="280">
        <f>SUM(ENERO:DICIEMBRE!X158)</f>
        <v>0</v>
      </c>
      <c r="Y158" s="280">
        <f>SUM(ENERO:DICIEMBRE!Y158)</f>
        <v>0</v>
      </c>
      <c r="Z158" s="280">
        <f>SUM(ENERO:DICIEMBRE!Z158)</f>
        <v>0</v>
      </c>
      <c r="AA158" s="280">
        <f>SUM(ENERO:DICIEMBRE!AA158)</f>
        <v>0</v>
      </c>
      <c r="AB158" s="280">
        <f>SUM(ENERO:DICIEMBRE!AB158)</f>
        <v>0</v>
      </c>
      <c r="AC158" s="280">
        <f>SUM(ENERO:DICIEMBRE!AC158)</f>
        <v>0</v>
      </c>
      <c r="AD158" s="280">
        <f>SUM(ENERO:DICIEMBRE!AD158)</f>
        <v>0</v>
      </c>
      <c r="AE158" s="280">
        <f>SUM(ENERO:DICIEMBRE!AE158)</f>
        <v>0</v>
      </c>
      <c r="AF158" s="280">
        <f>SUM(ENERO:DICIEMBRE!AF158)</f>
        <v>0</v>
      </c>
      <c r="AG158" s="280">
        <f>SUM(ENERO:DICIEMBRE!AG158)</f>
        <v>0</v>
      </c>
      <c r="AH158" s="280">
        <f>SUM(ENERO:DICIEMBRE!AH158)</f>
        <v>0</v>
      </c>
      <c r="AI158" s="280">
        <f>SUM(ENERO:DICIEMBRE!AI158)</f>
        <v>0</v>
      </c>
      <c r="AJ158" s="280">
        <f>SUM(ENERO:DICIEMBRE!AJ158)</f>
        <v>0</v>
      </c>
      <c r="AK158" s="280">
        <f>SUM(ENERO:DICIEMBRE!AK158)</f>
        <v>0</v>
      </c>
      <c r="AL158" s="280">
        <f>SUM(ENERO:DICIEMBRE!AL158)</f>
        <v>0</v>
      </c>
      <c r="AM158" s="280">
        <f>SUM(ENERO:DICIEMBRE!AM158)</f>
        <v>3</v>
      </c>
      <c r="AN158" s="280">
        <f>SUM(ENERO:DICIEMBRE!AN158)</f>
        <v>15</v>
      </c>
      <c r="AO158" s="280">
        <f>SUM(ENERO:DICIEMBRE!AO158)</f>
        <v>133</v>
      </c>
      <c r="AP158" s="31" t="str">
        <f t="shared" si="34"/>
        <v/>
      </c>
      <c r="BU158" s="32"/>
      <c r="BV158" s="32"/>
      <c r="BW158" s="32"/>
      <c r="BX158" s="32"/>
      <c r="BY158" s="32"/>
      <c r="BZ158" s="32"/>
      <c r="CA158" s="300"/>
      <c r="CB158" s="234" t="str">
        <f t="shared" si="35"/>
        <v/>
      </c>
      <c r="CC158" s="32"/>
      <c r="CD158" s="32"/>
      <c r="CE158" s="32"/>
      <c r="CF158" s="32"/>
      <c r="CG158" s="34">
        <f t="shared" si="36"/>
        <v>0</v>
      </c>
      <c r="CH158" s="35"/>
      <c r="CI158" s="35"/>
      <c r="DI158"/>
    </row>
    <row r="159" spans="1:117" x14ac:dyDescent="0.25">
      <c r="A159" s="161" t="s">
        <v>171</v>
      </c>
      <c r="B159" s="324">
        <f t="shared" si="32"/>
        <v>4</v>
      </c>
      <c r="C159" s="325">
        <f t="shared" si="33"/>
        <v>2</v>
      </c>
      <c r="D159" s="325">
        <f t="shared" si="33"/>
        <v>2</v>
      </c>
      <c r="E159" s="280">
        <f>SUM(ENERO:DICIEMBRE!E159)</f>
        <v>0</v>
      </c>
      <c r="F159" s="280">
        <f>SUM(ENERO:DICIEMBRE!F159)</f>
        <v>0</v>
      </c>
      <c r="G159" s="280">
        <f>SUM(ENERO:DICIEMBRE!G159)</f>
        <v>0</v>
      </c>
      <c r="H159" s="280">
        <f>SUM(ENERO:DICIEMBRE!H159)</f>
        <v>0</v>
      </c>
      <c r="I159" s="280">
        <f>SUM(ENERO:DICIEMBRE!I159)</f>
        <v>0</v>
      </c>
      <c r="J159" s="280">
        <f>SUM(ENERO:DICIEMBRE!J159)</f>
        <v>0</v>
      </c>
      <c r="K159" s="280">
        <f>SUM(ENERO:DICIEMBRE!K159)</f>
        <v>0</v>
      </c>
      <c r="L159" s="280">
        <f>SUM(ENERO:DICIEMBRE!L159)</f>
        <v>0</v>
      </c>
      <c r="M159" s="280">
        <f>SUM(ENERO:DICIEMBRE!M159)</f>
        <v>0</v>
      </c>
      <c r="N159" s="280">
        <f>SUM(ENERO:DICIEMBRE!N159)</f>
        <v>0</v>
      </c>
      <c r="O159" s="280">
        <f>SUM(ENERO:DICIEMBRE!O159)</f>
        <v>0</v>
      </c>
      <c r="P159" s="280">
        <f>SUM(ENERO:DICIEMBRE!P159)</f>
        <v>0</v>
      </c>
      <c r="Q159" s="280">
        <f>SUM(ENERO:DICIEMBRE!Q159)</f>
        <v>0</v>
      </c>
      <c r="R159" s="280">
        <f>SUM(ENERO:DICIEMBRE!R159)</f>
        <v>0</v>
      </c>
      <c r="S159" s="280">
        <f>SUM(ENERO:DICIEMBRE!S159)</f>
        <v>0</v>
      </c>
      <c r="T159" s="280">
        <f>SUM(ENERO:DICIEMBRE!T159)</f>
        <v>0</v>
      </c>
      <c r="U159" s="280">
        <f>SUM(ENERO:DICIEMBRE!U159)</f>
        <v>0</v>
      </c>
      <c r="V159" s="280">
        <f>SUM(ENERO:DICIEMBRE!V159)</f>
        <v>0</v>
      </c>
      <c r="W159" s="280">
        <f>SUM(ENERO:DICIEMBRE!W159)</f>
        <v>0</v>
      </c>
      <c r="X159" s="280">
        <f>SUM(ENERO:DICIEMBRE!X159)</f>
        <v>0</v>
      </c>
      <c r="Y159" s="280">
        <f>SUM(ENERO:DICIEMBRE!Y159)</f>
        <v>0</v>
      </c>
      <c r="Z159" s="280">
        <f>SUM(ENERO:DICIEMBRE!Z159)</f>
        <v>1</v>
      </c>
      <c r="AA159" s="280">
        <f>SUM(ENERO:DICIEMBRE!AA159)</f>
        <v>0</v>
      </c>
      <c r="AB159" s="280">
        <f>SUM(ENERO:DICIEMBRE!AB159)</f>
        <v>0</v>
      </c>
      <c r="AC159" s="280">
        <f>SUM(ENERO:DICIEMBRE!AC159)</f>
        <v>0</v>
      </c>
      <c r="AD159" s="280">
        <f>SUM(ENERO:DICIEMBRE!AD159)</f>
        <v>0</v>
      </c>
      <c r="AE159" s="280">
        <f>SUM(ENERO:DICIEMBRE!AE159)</f>
        <v>1</v>
      </c>
      <c r="AF159" s="280">
        <f>SUM(ENERO:DICIEMBRE!AF159)</f>
        <v>1</v>
      </c>
      <c r="AG159" s="280">
        <f>SUM(ENERO:DICIEMBRE!AG159)</f>
        <v>1</v>
      </c>
      <c r="AH159" s="280">
        <f>SUM(ENERO:DICIEMBRE!AH159)</f>
        <v>0</v>
      </c>
      <c r="AI159" s="280">
        <f>SUM(ENERO:DICIEMBRE!AI159)</f>
        <v>0</v>
      </c>
      <c r="AJ159" s="280">
        <f>SUM(ENERO:DICIEMBRE!AJ159)</f>
        <v>0</v>
      </c>
      <c r="AK159" s="280">
        <f>SUM(ENERO:DICIEMBRE!AK159)</f>
        <v>0</v>
      </c>
      <c r="AL159" s="280">
        <f>SUM(ENERO:DICIEMBRE!AL159)</f>
        <v>0</v>
      </c>
      <c r="AM159" s="280">
        <f>SUM(ENERO:DICIEMBRE!AM159)</f>
        <v>2</v>
      </c>
      <c r="AN159" s="280">
        <f>SUM(ENERO:DICIEMBRE!AN159)</f>
        <v>1</v>
      </c>
      <c r="AO159" s="280">
        <f>SUM(ENERO:DICIEMBRE!AO159)</f>
        <v>1</v>
      </c>
      <c r="AP159" s="31" t="str">
        <f t="shared" si="34"/>
        <v/>
      </c>
      <c r="BU159" s="32"/>
      <c r="BV159" s="32"/>
      <c r="BW159" s="32"/>
      <c r="BX159" s="32"/>
      <c r="BY159" s="32"/>
      <c r="BZ159" s="32"/>
      <c r="CA159" s="300"/>
      <c r="CB159" s="234" t="str">
        <f t="shared" si="35"/>
        <v/>
      </c>
      <c r="CC159" s="32"/>
      <c r="CD159" s="32"/>
      <c r="CE159" s="32"/>
      <c r="CF159" s="32"/>
      <c r="CG159" s="34">
        <f t="shared" si="36"/>
        <v>0</v>
      </c>
      <c r="CH159" s="35"/>
      <c r="CI159" s="35"/>
      <c r="DI159"/>
    </row>
    <row r="160" spans="1:117" x14ac:dyDescent="0.25">
      <c r="A160" s="161" t="s">
        <v>70</v>
      </c>
      <c r="B160" s="324">
        <f t="shared" si="32"/>
        <v>10</v>
      </c>
      <c r="C160" s="325">
        <f t="shared" si="33"/>
        <v>6</v>
      </c>
      <c r="D160" s="325">
        <f t="shared" si="33"/>
        <v>4</v>
      </c>
      <c r="E160" s="280">
        <f>SUM(ENERO:DICIEMBRE!E160)</f>
        <v>0</v>
      </c>
      <c r="F160" s="280">
        <f>SUM(ENERO:DICIEMBRE!F160)</f>
        <v>0</v>
      </c>
      <c r="G160" s="280">
        <f>SUM(ENERO:DICIEMBRE!G160)</f>
        <v>0</v>
      </c>
      <c r="H160" s="280">
        <f>SUM(ENERO:DICIEMBRE!H160)</f>
        <v>0</v>
      </c>
      <c r="I160" s="280">
        <f>SUM(ENERO:DICIEMBRE!I160)</f>
        <v>0</v>
      </c>
      <c r="J160" s="280">
        <f>SUM(ENERO:DICIEMBRE!J160)</f>
        <v>0</v>
      </c>
      <c r="K160" s="280">
        <f>SUM(ENERO:DICIEMBRE!K160)</f>
        <v>0</v>
      </c>
      <c r="L160" s="280">
        <f>SUM(ENERO:DICIEMBRE!L160)</f>
        <v>0</v>
      </c>
      <c r="M160" s="280">
        <f>SUM(ENERO:DICIEMBRE!M160)</f>
        <v>0</v>
      </c>
      <c r="N160" s="280">
        <f>SUM(ENERO:DICIEMBRE!N160)</f>
        <v>0</v>
      </c>
      <c r="O160" s="280">
        <f>SUM(ENERO:DICIEMBRE!O160)</f>
        <v>0</v>
      </c>
      <c r="P160" s="280">
        <f>SUM(ENERO:DICIEMBRE!P160)</f>
        <v>0</v>
      </c>
      <c r="Q160" s="280">
        <f>SUM(ENERO:DICIEMBRE!Q160)</f>
        <v>0</v>
      </c>
      <c r="R160" s="280">
        <f>SUM(ENERO:DICIEMBRE!R160)</f>
        <v>0</v>
      </c>
      <c r="S160" s="280">
        <f>SUM(ENERO:DICIEMBRE!S160)</f>
        <v>0</v>
      </c>
      <c r="T160" s="280">
        <f>SUM(ENERO:DICIEMBRE!T160)</f>
        <v>0</v>
      </c>
      <c r="U160" s="280">
        <f>SUM(ENERO:DICIEMBRE!U160)</f>
        <v>0</v>
      </c>
      <c r="V160" s="280">
        <f>SUM(ENERO:DICIEMBRE!V160)</f>
        <v>0</v>
      </c>
      <c r="W160" s="280">
        <f>SUM(ENERO:DICIEMBRE!W160)</f>
        <v>0</v>
      </c>
      <c r="X160" s="280">
        <f>SUM(ENERO:DICIEMBRE!X160)</f>
        <v>0</v>
      </c>
      <c r="Y160" s="280">
        <f>SUM(ENERO:DICIEMBRE!Y160)</f>
        <v>0</v>
      </c>
      <c r="Z160" s="280">
        <f>SUM(ENERO:DICIEMBRE!Z160)</f>
        <v>0</v>
      </c>
      <c r="AA160" s="280">
        <f>SUM(ENERO:DICIEMBRE!AA160)</f>
        <v>0</v>
      </c>
      <c r="AB160" s="280">
        <f>SUM(ENERO:DICIEMBRE!AB160)</f>
        <v>0</v>
      </c>
      <c r="AC160" s="280">
        <f>SUM(ENERO:DICIEMBRE!AC160)</f>
        <v>1</v>
      </c>
      <c r="AD160" s="280">
        <f>SUM(ENERO:DICIEMBRE!AD160)</f>
        <v>0</v>
      </c>
      <c r="AE160" s="280">
        <f>SUM(ENERO:DICIEMBRE!AE160)</f>
        <v>0</v>
      </c>
      <c r="AF160" s="280">
        <f>SUM(ENERO:DICIEMBRE!AF160)</f>
        <v>0</v>
      </c>
      <c r="AG160" s="280">
        <f>SUM(ENERO:DICIEMBRE!AG160)</f>
        <v>1</v>
      </c>
      <c r="AH160" s="280">
        <f>SUM(ENERO:DICIEMBRE!AH160)</f>
        <v>0</v>
      </c>
      <c r="AI160" s="280">
        <f>SUM(ENERO:DICIEMBRE!AI160)</f>
        <v>1</v>
      </c>
      <c r="AJ160" s="280">
        <f>SUM(ENERO:DICIEMBRE!AJ160)</f>
        <v>3</v>
      </c>
      <c r="AK160" s="280">
        <f>SUM(ENERO:DICIEMBRE!AK160)</f>
        <v>3</v>
      </c>
      <c r="AL160" s="280">
        <f>SUM(ENERO:DICIEMBRE!AL160)</f>
        <v>1</v>
      </c>
      <c r="AM160" s="280">
        <f>SUM(ENERO:DICIEMBRE!AM160)</f>
        <v>0</v>
      </c>
      <c r="AN160" s="280">
        <f>SUM(ENERO:DICIEMBRE!AN160)</f>
        <v>3</v>
      </c>
      <c r="AO160" s="280">
        <f>SUM(ENERO:DICIEMBRE!AO160)</f>
        <v>7</v>
      </c>
      <c r="AP160" s="31" t="str">
        <f t="shared" si="34"/>
        <v/>
      </c>
      <c r="BU160" s="32"/>
      <c r="BV160" s="32"/>
      <c r="BW160" s="32"/>
      <c r="BX160" s="32"/>
      <c r="BY160" s="32"/>
      <c r="BZ160" s="32"/>
      <c r="CA160" s="300"/>
      <c r="CB160" s="234" t="str">
        <f t="shared" si="35"/>
        <v/>
      </c>
      <c r="CC160" s="32"/>
      <c r="CD160" s="32"/>
      <c r="CE160" s="32"/>
      <c r="CF160" s="32"/>
      <c r="CG160" s="34">
        <f t="shared" si="36"/>
        <v>0</v>
      </c>
      <c r="CH160" s="35"/>
      <c r="CI160" s="35"/>
      <c r="DI160"/>
    </row>
    <row r="161" spans="1:113" x14ac:dyDescent="0.25">
      <c r="A161" s="161" t="s">
        <v>172</v>
      </c>
      <c r="B161" s="324">
        <f t="shared" si="32"/>
        <v>587</v>
      </c>
      <c r="C161" s="325">
        <f t="shared" si="33"/>
        <v>301</v>
      </c>
      <c r="D161" s="325">
        <f t="shared" si="33"/>
        <v>286</v>
      </c>
      <c r="E161" s="280">
        <f>SUM(ENERO:DICIEMBRE!E161)</f>
        <v>62</v>
      </c>
      <c r="F161" s="280">
        <f>SUM(ENERO:DICIEMBRE!F161)</f>
        <v>76</v>
      </c>
      <c r="G161" s="280">
        <f>SUM(ENERO:DICIEMBRE!G161)</f>
        <v>13</v>
      </c>
      <c r="H161" s="280">
        <f>SUM(ENERO:DICIEMBRE!H161)</f>
        <v>10</v>
      </c>
      <c r="I161" s="280">
        <f>SUM(ENERO:DICIEMBRE!I161)</f>
        <v>11</v>
      </c>
      <c r="J161" s="280">
        <f>SUM(ENERO:DICIEMBRE!J161)</f>
        <v>8</v>
      </c>
      <c r="K161" s="280">
        <f>SUM(ENERO:DICIEMBRE!K161)</f>
        <v>5</v>
      </c>
      <c r="L161" s="280">
        <f>SUM(ENERO:DICIEMBRE!L161)</f>
        <v>2</v>
      </c>
      <c r="M161" s="280">
        <f>SUM(ENERO:DICIEMBRE!M161)</f>
        <v>4</v>
      </c>
      <c r="N161" s="280">
        <f>SUM(ENERO:DICIEMBRE!N161)</f>
        <v>0</v>
      </c>
      <c r="O161" s="280">
        <f>SUM(ENERO:DICIEMBRE!O161)</f>
        <v>2</v>
      </c>
      <c r="P161" s="280">
        <f>SUM(ENERO:DICIEMBRE!P161)</f>
        <v>0</v>
      </c>
      <c r="Q161" s="280">
        <f>SUM(ENERO:DICIEMBRE!Q161)</f>
        <v>3</v>
      </c>
      <c r="R161" s="280">
        <f>SUM(ENERO:DICIEMBRE!R161)</f>
        <v>5</v>
      </c>
      <c r="S161" s="280">
        <f>SUM(ENERO:DICIEMBRE!S161)</f>
        <v>4</v>
      </c>
      <c r="T161" s="280">
        <f>SUM(ENERO:DICIEMBRE!T161)</f>
        <v>5</v>
      </c>
      <c r="U161" s="280">
        <f>SUM(ENERO:DICIEMBRE!U161)</f>
        <v>7</v>
      </c>
      <c r="V161" s="280">
        <f>SUM(ENERO:DICIEMBRE!V161)</f>
        <v>6</v>
      </c>
      <c r="W161" s="280">
        <f>SUM(ENERO:DICIEMBRE!W161)</f>
        <v>8</v>
      </c>
      <c r="X161" s="280">
        <f>SUM(ENERO:DICIEMBRE!X161)</f>
        <v>4</v>
      </c>
      <c r="Y161" s="280">
        <f>SUM(ENERO:DICIEMBRE!Y161)</f>
        <v>9</v>
      </c>
      <c r="Z161" s="280">
        <f>SUM(ENERO:DICIEMBRE!Z161)</f>
        <v>6</v>
      </c>
      <c r="AA161" s="280">
        <f>SUM(ENERO:DICIEMBRE!AA161)</f>
        <v>13</v>
      </c>
      <c r="AB161" s="280">
        <f>SUM(ENERO:DICIEMBRE!AB161)</f>
        <v>19</v>
      </c>
      <c r="AC161" s="280">
        <f>SUM(ENERO:DICIEMBRE!AC161)</f>
        <v>17</v>
      </c>
      <c r="AD161" s="280">
        <f>SUM(ENERO:DICIEMBRE!AD161)</f>
        <v>23</v>
      </c>
      <c r="AE161" s="280">
        <f>SUM(ENERO:DICIEMBRE!AE161)</f>
        <v>31</v>
      </c>
      <c r="AF161" s="280">
        <f>SUM(ENERO:DICIEMBRE!AF161)</f>
        <v>24</v>
      </c>
      <c r="AG161" s="280">
        <f>SUM(ENERO:DICIEMBRE!AG161)</f>
        <v>35</v>
      </c>
      <c r="AH161" s="280">
        <f>SUM(ENERO:DICIEMBRE!AH161)</f>
        <v>21</v>
      </c>
      <c r="AI161" s="280">
        <f>SUM(ENERO:DICIEMBRE!AI161)</f>
        <v>29</v>
      </c>
      <c r="AJ161" s="280">
        <f>SUM(ENERO:DICIEMBRE!AJ161)</f>
        <v>31</v>
      </c>
      <c r="AK161" s="280">
        <f>SUM(ENERO:DICIEMBRE!AK161)</f>
        <v>48</v>
      </c>
      <c r="AL161" s="280">
        <f>SUM(ENERO:DICIEMBRE!AL161)</f>
        <v>46</v>
      </c>
      <c r="AM161" s="280">
        <f>SUM(ENERO:DICIEMBRE!AM161)</f>
        <v>51</v>
      </c>
      <c r="AN161" s="280">
        <f>SUM(ENERO:DICIEMBRE!AN161)</f>
        <v>240</v>
      </c>
      <c r="AO161" s="280">
        <f>SUM(ENERO:DICIEMBRE!AO161)</f>
        <v>296</v>
      </c>
      <c r="AP161" s="31" t="str">
        <f t="shared" si="34"/>
        <v/>
      </c>
      <c r="BU161" s="32"/>
      <c r="BV161" s="32"/>
      <c r="BW161" s="32"/>
      <c r="BX161" s="32"/>
      <c r="BY161" s="32"/>
      <c r="BZ161" s="32"/>
      <c r="CA161" s="300"/>
      <c r="CB161" s="234" t="str">
        <f t="shared" si="35"/>
        <v/>
      </c>
      <c r="CC161" s="32"/>
      <c r="CD161" s="32"/>
      <c r="CE161" s="32"/>
      <c r="CF161" s="32"/>
      <c r="CG161" s="34">
        <f t="shared" si="36"/>
        <v>0</v>
      </c>
      <c r="CH161" s="35"/>
      <c r="CI161" s="35"/>
      <c r="DI161"/>
    </row>
    <row r="162" spans="1:113" x14ac:dyDescent="0.25">
      <c r="A162" s="161" t="s">
        <v>173</v>
      </c>
      <c r="B162" s="324">
        <f t="shared" si="32"/>
        <v>72</v>
      </c>
      <c r="C162" s="325">
        <f t="shared" si="33"/>
        <v>39</v>
      </c>
      <c r="D162" s="325">
        <f t="shared" si="33"/>
        <v>33</v>
      </c>
      <c r="E162" s="280">
        <f>SUM(ENERO:DICIEMBRE!E162)</f>
        <v>1</v>
      </c>
      <c r="F162" s="280">
        <f>SUM(ENERO:DICIEMBRE!F162)</f>
        <v>2</v>
      </c>
      <c r="G162" s="280">
        <f>SUM(ENERO:DICIEMBRE!G162)</f>
        <v>0</v>
      </c>
      <c r="H162" s="280">
        <f>SUM(ENERO:DICIEMBRE!H162)</f>
        <v>0</v>
      </c>
      <c r="I162" s="280">
        <f>SUM(ENERO:DICIEMBRE!I162)</f>
        <v>0</v>
      </c>
      <c r="J162" s="280">
        <f>SUM(ENERO:DICIEMBRE!J162)</f>
        <v>0</v>
      </c>
      <c r="K162" s="280">
        <f>SUM(ENERO:DICIEMBRE!K162)</f>
        <v>0</v>
      </c>
      <c r="L162" s="280">
        <f>SUM(ENERO:DICIEMBRE!L162)</f>
        <v>0</v>
      </c>
      <c r="M162" s="280">
        <f>SUM(ENERO:DICIEMBRE!M162)</f>
        <v>0</v>
      </c>
      <c r="N162" s="280">
        <f>SUM(ENERO:DICIEMBRE!N162)</f>
        <v>0</v>
      </c>
      <c r="O162" s="280">
        <f>SUM(ENERO:DICIEMBRE!O162)</f>
        <v>0</v>
      </c>
      <c r="P162" s="280">
        <f>SUM(ENERO:DICIEMBRE!P162)</f>
        <v>0</v>
      </c>
      <c r="Q162" s="280">
        <f>SUM(ENERO:DICIEMBRE!Q162)</f>
        <v>0</v>
      </c>
      <c r="R162" s="280">
        <f>SUM(ENERO:DICIEMBRE!R162)</f>
        <v>0</v>
      </c>
      <c r="S162" s="280">
        <f>SUM(ENERO:DICIEMBRE!S162)</f>
        <v>0</v>
      </c>
      <c r="T162" s="280">
        <f>SUM(ENERO:DICIEMBRE!T162)</f>
        <v>1</v>
      </c>
      <c r="U162" s="280">
        <f>SUM(ENERO:DICIEMBRE!U162)</f>
        <v>0</v>
      </c>
      <c r="V162" s="280">
        <f>SUM(ENERO:DICIEMBRE!V162)</f>
        <v>0</v>
      </c>
      <c r="W162" s="280">
        <f>SUM(ENERO:DICIEMBRE!W162)</f>
        <v>0</v>
      </c>
      <c r="X162" s="280">
        <f>SUM(ENERO:DICIEMBRE!X162)</f>
        <v>0</v>
      </c>
      <c r="Y162" s="280">
        <f>SUM(ENERO:DICIEMBRE!Y162)</f>
        <v>1</v>
      </c>
      <c r="Z162" s="280">
        <f>SUM(ENERO:DICIEMBRE!Z162)</f>
        <v>1</v>
      </c>
      <c r="AA162" s="280">
        <f>SUM(ENERO:DICIEMBRE!AA162)</f>
        <v>6</v>
      </c>
      <c r="AB162" s="280">
        <f>SUM(ENERO:DICIEMBRE!AB162)</f>
        <v>4</v>
      </c>
      <c r="AC162" s="280">
        <f>SUM(ENERO:DICIEMBRE!AC162)</f>
        <v>6</v>
      </c>
      <c r="AD162" s="280">
        <f>SUM(ENERO:DICIEMBRE!AD162)</f>
        <v>0</v>
      </c>
      <c r="AE162" s="280">
        <f>SUM(ENERO:DICIEMBRE!AE162)</f>
        <v>4</v>
      </c>
      <c r="AF162" s="280">
        <f>SUM(ENERO:DICIEMBRE!AF162)</f>
        <v>1</v>
      </c>
      <c r="AG162" s="280">
        <f>SUM(ENERO:DICIEMBRE!AG162)</f>
        <v>10</v>
      </c>
      <c r="AH162" s="280">
        <f>SUM(ENERO:DICIEMBRE!AH162)</f>
        <v>6</v>
      </c>
      <c r="AI162" s="280">
        <f>SUM(ENERO:DICIEMBRE!AI162)</f>
        <v>3</v>
      </c>
      <c r="AJ162" s="280">
        <f>SUM(ENERO:DICIEMBRE!AJ162)</f>
        <v>7</v>
      </c>
      <c r="AK162" s="280">
        <f>SUM(ENERO:DICIEMBRE!AK162)</f>
        <v>8</v>
      </c>
      <c r="AL162" s="280">
        <f>SUM(ENERO:DICIEMBRE!AL162)</f>
        <v>11</v>
      </c>
      <c r="AM162" s="280">
        <f>SUM(ENERO:DICIEMBRE!AM162)</f>
        <v>3</v>
      </c>
      <c r="AN162" s="280">
        <f>SUM(ENERO:DICIEMBRE!AN162)</f>
        <v>22</v>
      </c>
      <c r="AO162" s="280">
        <f>SUM(ENERO:DICIEMBRE!AO162)</f>
        <v>47</v>
      </c>
      <c r="AP162" s="31" t="str">
        <f t="shared" si="34"/>
        <v/>
      </c>
      <c r="BU162" s="32"/>
      <c r="BV162" s="32"/>
      <c r="BW162" s="32"/>
      <c r="BX162" s="32"/>
      <c r="BY162" s="32"/>
      <c r="BZ162" s="32"/>
      <c r="CA162" s="300"/>
      <c r="CB162" s="234" t="str">
        <f t="shared" si="35"/>
        <v/>
      </c>
      <c r="CC162" s="32"/>
      <c r="CD162" s="32"/>
      <c r="CE162" s="32"/>
      <c r="CF162" s="32"/>
      <c r="CG162" s="34">
        <f t="shared" si="36"/>
        <v>0</v>
      </c>
      <c r="CH162" s="35"/>
      <c r="CI162" s="35"/>
      <c r="DI162"/>
    </row>
    <row r="163" spans="1:113" x14ac:dyDescent="0.25">
      <c r="A163" s="161" t="s">
        <v>174</v>
      </c>
      <c r="B163" s="324">
        <f t="shared" si="32"/>
        <v>2</v>
      </c>
      <c r="C163" s="325">
        <f t="shared" si="33"/>
        <v>0</v>
      </c>
      <c r="D163" s="325">
        <f t="shared" si="33"/>
        <v>2</v>
      </c>
      <c r="E163" s="280">
        <f>SUM(ENERO:DICIEMBRE!E163)</f>
        <v>0</v>
      </c>
      <c r="F163" s="280">
        <f>SUM(ENERO:DICIEMBRE!F163)</f>
        <v>0</v>
      </c>
      <c r="G163" s="280">
        <f>SUM(ENERO:DICIEMBRE!G163)</f>
        <v>0</v>
      </c>
      <c r="H163" s="280">
        <f>SUM(ENERO:DICIEMBRE!H163)</f>
        <v>0</v>
      </c>
      <c r="I163" s="280">
        <f>SUM(ENERO:DICIEMBRE!I163)</f>
        <v>0</v>
      </c>
      <c r="J163" s="280">
        <f>SUM(ENERO:DICIEMBRE!J163)</f>
        <v>0</v>
      </c>
      <c r="K163" s="280">
        <f>SUM(ENERO:DICIEMBRE!K163)</f>
        <v>0</v>
      </c>
      <c r="L163" s="280">
        <f>SUM(ENERO:DICIEMBRE!L163)</f>
        <v>0</v>
      </c>
      <c r="M163" s="280">
        <f>SUM(ENERO:DICIEMBRE!M163)</f>
        <v>0</v>
      </c>
      <c r="N163" s="280">
        <f>SUM(ENERO:DICIEMBRE!N163)</f>
        <v>0</v>
      </c>
      <c r="O163" s="280">
        <f>SUM(ENERO:DICIEMBRE!O163)</f>
        <v>0</v>
      </c>
      <c r="P163" s="280">
        <f>SUM(ENERO:DICIEMBRE!P163)</f>
        <v>0</v>
      </c>
      <c r="Q163" s="280">
        <f>SUM(ENERO:DICIEMBRE!Q163)</f>
        <v>0</v>
      </c>
      <c r="R163" s="280">
        <f>SUM(ENERO:DICIEMBRE!R163)</f>
        <v>0</v>
      </c>
      <c r="S163" s="280">
        <f>SUM(ENERO:DICIEMBRE!S163)</f>
        <v>0</v>
      </c>
      <c r="T163" s="280">
        <f>SUM(ENERO:DICIEMBRE!T163)</f>
        <v>0</v>
      </c>
      <c r="U163" s="280">
        <f>SUM(ENERO:DICIEMBRE!U163)</f>
        <v>0</v>
      </c>
      <c r="V163" s="280">
        <f>SUM(ENERO:DICIEMBRE!V163)</f>
        <v>0</v>
      </c>
      <c r="W163" s="280">
        <f>SUM(ENERO:DICIEMBRE!W163)</f>
        <v>0</v>
      </c>
      <c r="X163" s="280">
        <f>SUM(ENERO:DICIEMBRE!X163)</f>
        <v>1</v>
      </c>
      <c r="Y163" s="280">
        <f>SUM(ENERO:DICIEMBRE!Y163)</f>
        <v>0</v>
      </c>
      <c r="Z163" s="280">
        <f>SUM(ENERO:DICIEMBRE!Z163)</f>
        <v>1</v>
      </c>
      <c r="AA163" s="280">
        <f>SUM(ENERO:DICIEMBRE!AA163)</f>
        <v>0</v>
      </c>
      <c r="AB163" s="280">
        <f>SUM(ENERO:DICIEMBRE!AB163)</f>
        <v>0</v>
      </c>
      <c r="AC163" s="280">
        <f>SUM(ENERO:DICIEMBRE!AC163)</f>
        <v>0</v>
      </c>
      <c r="AD163" s="280">
        <f>SUM(ENERO:DICIEMBRE!AD163)</f>
        <v>0</v>
      </c>
      <c r="AE163" s="280">
        <f>SUM(ENERO:DICIEMBRE!AE163)</f>
        <v>0</v>
      </c>
      <c r="AF163" s="280">
        <f>SUM(ENERO:DICIEMBRE!AF163)</f>
        <v>0</v>
      </c>
      <c r="AG163" s="280">
        <f>SUM(ENERO:DICIEMBRE!AG163)</f>
        <v>0</v>
      </c>
      <c r="AH163" s="280">
        <f>SUM(ENERO:DICIEMBRE!AH163)</f>
        <v>0</v>
      </c>
      <c r="AI163" s="280">
        <f>SUM(ENERO:DICIEMBRE!AI163)</f>
        <v>0</v>
      </c>
      <c r="AJ163" s="280">
        <f>SUM(ENERO:DICIEMBRE!AJ163)</f>
        <v>0</v>
      </c>
      <c r="AK163" s="280">
        <f>SUM(ENERO:DICIEMBRE!AK163)</f>
        <v>0</v>
      </c>
      <c r="AL163" s="280">
        <f>SUM(ENERO:DICIEMBRE!AL163)</f>
        <v>0</v>
      </c>
      <c r="AM163" s="280">
        <f>SUM(ENERO:DICIEMBRE!AM163)</f>
        <v>2</v>
      </c>
      <c r="AN163" s="280">
        <f>SUM(ENERO:DICIEMBRE!AN163)</f>
        <v>0</v>
      </c>
      <c r="AO163" s="280">
        <f>SUM(ENERO:DICIEMBRE!AO163)</f>
        <v>0</v>
      </c>
      <c r="AP163" s="31" t="str">
        <f t="shared" si="34"/>
        <v/>
      </c>
      <c r="BU163" s="32"/>
      <c r="BV163" s="32"/>
      <c r="BW163" s="32"/>
      <c r="BX163" s="32"/>
      <c r="BY163" s="32"/>
      <c r="BZ163" s="32"/>
      <c r="CA163" s="300"/>
      <c r="CB163" s="234" t="str">
        <f t="shared" si="35"/>
        <v/>
      </c>
      <c r="CC163" s="32"/>
      <c r="CD163" s="32"/>
      <c r="CE163" s="32"/>
      <c r="CF163" s="32"/>
      <c r="CG163" s="34">
        <f t="shared" si="36"/>
        <v>0</v>
      </c>
      <c r="CH163" s="35"/>
      <c r="CI163" s="35"/>
      <c r="DI163"/>
    </row>
    <row r="164" spans="1:113" x14ac:dyDescent="0.25">
      <c r="A164" s="161" t="s">
        <v>58</v>
      </c>
      <c r="B164" s="324">
        <f t="shared" si="32"/>
        <v>2</v>
      </c>
      <c r="C164" s="325">
        <f t="shared" si="33"/>
        <v>0</v>
      </c>
      <c r="D164" s="325">
        <f t="shared" si="33"/>
        <v>2</v>
      </c>
      <c r="E164" s="280">
        <f>SUM(ENERO:DICIEMBRE!E164)</f>
        <v>0</v>
      </c>
      <c r="F164" s="280">
        <f>SUM(ENERO:DICIEMBRE!F164)</f>
        <v>0</v>
      </c>
      <c r="G164" s="280">
        <f>SUM(ENERO:DICIEMBRE!G164)</f>
        <v>0</v>
      </c>
      <c r="H164" s="280">
        <f>SUM(ENERO:DICIEMBRE!H164)</f>
        <v>0</v>
      </c>
      <c r="I164" s="280">
        <f>SUM(ENERO:DICIEMBRE!I164)</f>
        <v>0</v>
      </c>
      <c r="J164" s="280">
        <f>SUM(ENERO:DICIEMBRE!J164)</f>
        <v>0</v>
      </c>
      <c r="K164" s="280">
        <f>SUM(ENERO:DICIEMBRE!K164)</f>
        <v>0</v>
      </c>
      <c r="L164" s="280">
        <f>SUM(ENERO:DICIEMBRE!L164)</f>
        <v>1</v>
      </c>
      <c r="M164" s="280">
        <f>SUM(ENERO:DICIEMBRE!M164)</f>
        <v>0</v>
      </c>
      <c r="N164" s="280">
        <f>SUM(ENERO:DICIEMBRE!N164)</f>
        <v>0</v>
      </c>
      <c r="O164" s="280">
        <f>SUM(ENERO:DICIEMBRE!O164)</f>
        <v>0</v>
      </c>
      <c r="P164" s="280">
        <f>SUM(ENERO:DICIEMBRE!P164)</f>
        <v>0</v>
      </c>
      <c r="Q164" s="280">
        <f>SUM(ENERO:DICIEMBRE!Q164)</f>
        <v>0</v>
      </c>
      <c r="R164" s="280">
        <f>SUM(ENERO:DICIEMBRE!R164)</f>
        <v>0</v>
      </c>
      <c r="S164" s="280">
        <f>SUM(ENERO:DICIEMBRE!S164)</f>
        <v>0</v>
      </c>
      <c r="T164" s="280">
        <f>SUM(ENERO:DICIEMBRE!T164)</f>
        <v>0</v>
      </c>
      <c r="U164" s="280">
        <f>SUM(ENERO:DICIEMBRE!U164)</f>
        <v>0</v>
      </c>
      <c r="V164" s="280">
        <f>SUM(ENERO:DICIEMBRE!V164)</f>
        <v>0</v>
      </c>
      <c r="W164" s="280">
        <f>SUM(ENERO:DICIEMBRE!W164)</f>
        <v>0</v>
      </c>
      <c r="X164" s="280">
        <f>SUM(ENERO:DICIEMBRE!X164)</f>
        <v>0</v>
      </c>
      <c r="Y164" s="280">
        <f>SUM(ENERO:DICIEMBRE!Y164)</f>
        <v>0</v>
      </c>
      <c r="Z164" s="280">
        <f>SUM(ENERO:DICIEMBRE!Z164)</f>
        <v>0</v>
      </c>
      <c r="AA164" s="280">
        <f>SUM(ENERO:DICIEMBRE!AA164)</f>
        <v>0</v>
      </c>
      <c r="AB164" s="280">
        <f>SUM(ENERO:DICIEMBRE!AB164)</f>
        <v>0</v>
      </c>
      <c r="AC164" s="280">
        <f>SUM(ENERO:DICIEMBRE!AC164)</f>
        <v>0</v>
      </c>
      <c r="AD164" s="280">
        <f>SUM(ENERO:DICIEMBRE!AD164)</f>
        <v>0</v>
      </c>
      <c r="AE164" s="280">
        <f>SUM(ENERO:DICIEMBRE!AE164)</f>
        <v>0</v>
      </c>
      <c r="AF164" s="280">
        <f>SUM(ENERO:DICIEMBRE!AF164)</f>
        <v>0</v>
      </c>
      <c r="AG164" s="280">
        <f>SUM(ENERO:DICIEMBRE!AG164)</f>
        <v>0</v>
      </c>
      <c r="AH164" s="280">
        <f>SUM(ENERO:DICIEMBRE!AH164)</f>
        <v>0</v>
      </c>
      <c r="AI164" s="280">
        <f>SUM(ENERO:DICIEMBRE!AI164)</f>
        <v>0</v>
      </c>
      <c r="AJ164" s="280">
        <f>SUM(ENERO:DICIEMBRE!AJ164)</f>
        <v>1</v>
      </c>
      <c r="AK164" s="280">
        <f>SUM(ENERO:DICIEMBRE!AK164)</f>
        <v>0</v>
      </c>
      <c r="AL164" s="280">
        <f>SUM(ENERO:DICIEMBRE!AL164)</f>
        <v>0</v>
      </c>
      <c r="AM164" s="280">
        <f>SUM(ENERO:DICIEMBRE!AM164)</f>
        <v>2</v>
      </c>
      <c r="AN164" s="280">
        <f>SUM(ENERO:DICIEMBRE!AN164)</f>
        <v>0</v>
      </c>
      <c r="AO164" s="280">
        <f>SUM(ENERO:DICIEMBRE!AO164)</f>
        <v>0</v>
      </c>
      <c r="AP164" s="31" t="str">
        <f t="shared" si="34"/>
        <v/>
      </c>
      <c r="BU164" s="32"/>
      <c r="BV164" s="32"/>
      <c r="BW164" s="32"/>
      <c r="BX164" s="32"/>
      <c r="BY164" s="32"/>
      <c r="BZ164" s="32"/>
      <c r="CA164" s="300"/>
      <c r="CB164" s="234" t="str">
        <f t="shared" si="35"/>
        <v/>
      </c>
      <c r="CC164" s="32"/>
      <c r="CD164" s="32"/>
      <c r="CE164" s="32"/>
      <c r="CF164" s="32"/>
      <c r="CG164" s="34">
        <f t="shared" si="36"/>
        <v>0</v>
      </c>
      <c r="CH164" s="35"/>
      <c r="CI164" s="35"/>
      <c r="DI164"/>
    </row>
    <row r="165" spans="1:113" x14ac:dyDescent="0.25">
      <c r="A165" s="161" t="s">
        <v>175</v>
      </c>
      <c r="B165" s="324">
        <f t="shared" si="32"/>
        <v>10</v>
      </c>
      <c r="C165" s="325">
        <f t="shared" si="33"/>
        <v>4</v>
      </c>
      <c r="D165" s="325">
        <f t="shared" si="33"/>
        <v>6</v>
      </c>
      <c r="E165" s="280">
        <f>SUM(ENERO:DICIEMBRE!E165)</f>
        <v>0</v>
      </c>
      <c r="F165" s="280">
        <f>SUM(ENERO:DICIEMBRE!F165)</f>
        <v>0</v>
      </c>
      <c r="G165" s="280">
        <f>SUM(ENERO:DICIEMBRE!G165)</f>
        <v>0</v>
      </c>
      <c r="H165" s="280">
        <f>SUM(ENERO:DICIEMBRE!H165)</f>
        <v>0</v>
      </c>
      <c r="I165" s="280">
        <f>SUM(ENERO:DICIEMBRE!I165)</f>
        <v>0</v>
      </c>
      <c r="J165" s="280">
        <f>SUM(ENERO:DICIEMBRE!J165)</f>
        <v>0</v>
      </c>
      <c r="K165" s="280">
        <f>SUM(ENERO:DICIEMBRE!K165)</f>
        <v>0</v>
      </c>
      <c r="L165" s="280">
        <f>SUM(ENERO:DICIEMBRE!L165)</f>
        <v>1</v>
      </c>
      <c r="M165" s="280">
        <f>SUM(ENERO:DICIEMBRE!M165)</f>
        <v>0</v>
      </c>
      <c r="N165" s="280">
        <f>SUM(ENERO:DICIEMBRE!N165)</f>
        <v>0</v>
      </c>
      <c r="O165" s="280">
        <f>SUM(ENERO:DICIEMBRE!O165)</f>
        <v>0</v>
      </c>
      <c r="P165" s="280">
        <f>SUM(ENERO:DICIEMBRE!P165)</f>
        <v>0</v>
      </c>
      <c r="Q165" s="280">
        <f>SUM(ENERO:DICIEMBRE!Q165)</f>
        <v>0</v>
      </c>
      <c r="R165" s="280">
        <f>SUM(ENERO:DICIEMBRE!R165)</f>
        <v>0</v>
      </c>
      <c r="S165" s="280">
        <f>SUM(ENERO:DICIEMBRE!S165)</f>
        <v>0</v>
      </c>
      <c r="T165" s="280">
        <f>SUM(ENERO:DICIEMBRE!T165)</f>
        <v>0</v>
      </c>
      <c r="U165" s="280">
        <f>SUM(ENERO:DICIEMBRE!U165)</f>
        <v>0</v>
      </c>
      <c r="V165" s="280">
        <f>SUM(ENERO:DICIEMBRE!V165)</f>
        <v>0</v>
      </c>
      <c r="W165" s="280">
        <f>SUM(ENERO:DICIEMBRE!W165)</f>
        <v>0</v>
      </c>
      <c r="X165" s="280">
        <f>SUM(ENERO:DICIEMBRE!X165)</f>
        <v>0</v>
      </c>
      <c r="Y165" s="280">
        <f>SUM(ENERO:DICIEMBRE!Y165)</f>
        <v>0</v>
      </c>
      <c r="Z165" s="280">
        <f>SUM(ENERO:DICIEMBRE!Z165)</f>
        <v>1</v>
      </c>
      <c r="AA165" s="280">
        <f>SUM(ENERO:DICIEMBRE!AA165)</f>
        <v>0</v>
      </c>
      <c r="AB165" s="280">
        <f>SUM(ENERO:DICIEMBRE!AB165)</f>
        <v>0</v>
      </c>
      <c r="AC165" s="280">
        <f>SUM(ENERO:DICIEMBRE!AC165)</f>
        <v>2</v>
      </c>
      <c r="AD165" s="280">
        <f>SUM(ENERO:DICIEMBRE!AD165)</f>
        <v>0</v>
      </c>
      <c r="AE165" s="280">
        <f>SUM(ENERO:DICIEMBRE!AE165)</f>
        <v>0</v>
      </c>
      <c r="AF165" s="280">
        <f>SUM(ENERO:DICIEMBRE!AF165)</f>
        <v>1</v>
      </c>
      <c r="AG165" s="280">
        <f>SUM(ENERO:DICIEMBRE!AG165)</f>
        <v>1</v>
      </c>
      <c r="AH165" s="280">
        <f>SUM(ENERO:DICIEMBRE!AH165)</f>
        <v>1</v>
      </c>
      <c r="AI165" s="280">
        <f>SUM(ENERO:DICIEMBRE!AI165)</f>
        <v>1</v>
      </c>
      <c r="AJ165" s="280">
        <f>SUM(ENERO:DICIEMBRE!AJ165)</f>
        <v>1</v>
      </c>
      <c r="AK165" s="280">
        <f>SUM(ENERO:DICIEMBRE!AK165)</f>
        <v>0</v>
      </c>
      <c r="AL165" s="280">
        <f>SUM(ENERO:DICIEMBRE!AL165)</f>
        <v>1</v>
      </c>
      <c r="AM165" s="280">
        <f>SUM(ENERO:DICIEMBRE!AM165)</f>
        <v>3</v>
      </c>
      <c r="AN165" s="280">
        <f>SUM(ENERO:DICIEMBRE!AN165)</f>
        <v>0</v>
      </c>
      <c r="AO165" s="280">
        <f>SUM(ENERO:DICIEMBRE!AO165)</f>
        <v>7</v>
      </c>
      <c r="AP165" s="31" t="str">
        <f t="shared" si="34"/>
        <v/>
      </c>
      <c r="BU165" s="32"/>
      <c r="BV165" s="32"/>
      <c r="BW165" s="32"/>
      <c r="BX165" s="32"/>
      <c r="BY165" s="32"/>
      <c r="BZ165" s="32"/>
      <c r="CA165" s="300"/>
      <c r="CB165" s="234" t="str">
        <f t="shared" si="35"/>
        <v/>
      </c>
      <c r="CC165" s="32"/>
      <c r="CD165" s="32"/>
      <c r="CE165" s="32"/>
      <c r="CF165" s="32"/>
      <c r="CG165" s="34">
        <f t="shared" si="36"/>
        <v>0</v>
      </c>
      <c r="CH165" s="35"/>
      <c r="CI165" s="35"/>
      <c r="DI165"/>
    </row>
    <row r="166" spans="1:113" x14ac:dyDescent="0.25">
      <c r="A166" s="161" t="s">
        <v>176</v>
      </c>
      <c r="B166" s="324">
        <f t="shared" si="32"/>
        <v>1053</v>
      </c>
      <c r="C166" s="325">
        <f t="shared" si="33"/>
        <v>429</v>
      </c>
      <c r="D166" s="325">
        <f t="shared" si="33"/>
        <v>624</v>
      </c>
      <c r="E166" s="280">
        <f>SUM(ENERO:DICIEMBRE!E166)</f>
        <v>4</v>
      </c>
      <c r="F166" s="280">
        <f>SUM(ENERO:DICIEMBRE!F166)</f>
        <v>0</v>
      </c>
      <c r="G166" s="280">
        <f>SUM(ENERO:DICIEMBRE!G166)</f>
        <v>18</v>
      </c>
      <c r="H166" s="280">
        <f>SUM(ENERO:DICIEMBRE!H166)</f>
        <v>12</v>
      </c>
      <c r="I166" s="280">
        <f>SUM(ENERO:DICIEMBRE!I166)</f>
        <v>41</v>
      </c>
      <c r="J166" s="280">
        <f>SUM(ENERO:DICIEMBRE!J166)</f>
        <v>45</v>
      </c>
      <c r="K166" s="280">
        <f>SUM(ENERO:DICIEMBRE!K166)</f>
        <v>40</v>
      </c>
      <c r="L166" s="280">
        <f>SUM(ENERO:DICIEMBRE!L166)</f>
        <v>16</v>
      </c>
      <c r="M166" s="280">
        <f>SUM(ENERO:DICIEMBRE!M166)</f>
        <v>12</v>
      </c>
      <c r="N166" s="280">
        <f>SUM(ENERO:DICIEMBRE!N166)</f>
        <v>9</v>
      </c>
      <c r="O166" s="280">
        <f>SUM(ENERO:DICIEMBRE!O166)</f>
        <v>23</v>
      </c>
      <c r="P166" s="280">
        <f>SUM(ENERO:DICIEMBRE!P166)</f>
        <v>8</v>
      </c>
      <c r="Q166" s="280">
        <f>SUM(ENERO:DICIEMBRE!Q166)</f>
        <v>18</v>
      </c>
      <c r="R166" s="280">
        <f>SUM(ENERO:DICIEMBRE!R166)</f>
        <v>17</v>
      </c>
      <c r="S166" s="280">
        <f>SUM(ENERO:DICIEMBRE!S166)</f>
        <v>17</v>
      </c>
      <c r="T166" s="280">
        <f>SUM(ENERO:DICIEMBRE!T166)</f>
        <v>19</v>
      </c>
      <c r="U166" s="280">
        <f>SUM(ENERO:DICIEMBRE!U166)</f>
        <v>25</v>
      </c>
      <c r="V166" s="280">
        <f>SUM(ENERO:DICIEMBRE!V166)</f>
        <v>18</v>
      </c>
      <c r="W166" s="280">
        <f>SUM(ENERO:DICIEMBRE!W166)</f>
        <v>20</v>
      </c>
      <c r="X166" s="280">
        <f>SUM(ENERO:DICIEMBRE!X166)</f>
        <v>29</v>
      </c>
      <c r="Y166" s="280">
        <f>SUM(ENERO:DICIEMBRE!Y166)</f>
        <v>18</v>
      </c>
      <c r="Z166" s="280">
        <f>SUM(ENERO:DICIEMBRE!Z166)</f>
        <v>34</v>
      </c>
      <c r="AA166" s="280">
        <f>SUM(ENERO:DICIEMBRE!AA166)</f>
        <v>27</v>
      </c>
      <c r="AB166" s="280">
        <f>SUM(ENERO:DICIEMBRE!AB166)</f>
        <v>53</v>
      </c>
      <c r="AC166" s="280">
        <f>SUM(ENERO:DICIEMBRE!AC166)</f>
        <v>37</v>
      </c>
      <c r="AD166" s="280">
        <f>SUM(ENERO:DICIEMBRE!AD166)</f>
        <v>66</v>
      </c>
      <c r="AE166" s="280">
        <f>SUM(ENERO:DICIEMBRE!AE166)</f>
        <v>53</v>
      </c>
      <c r="AF166" s="280">
        <f>SUM(ENERO:DICIEMBRE!AF166)</f>
        <v>52</v>
      </c>
      <c r="AG166" s="280">
        <f>SUM(ENERO:DICIEMBRE!AG166)</f>
        <v>21</v>
      </c>
      <c r="AH166" s="280">
        <f>SUM(ENERO:DICIEMBRE!AH166)</f>
        <v>86</v>
      </c>
      <c r="AI166" s="280">
        <f>SUM(ENERO:DICIEMBRE!AI166)</f>
        <v>20</v>
      </c>
      <c r="AJ166" s="280">
        <f>SUM(ENERO:DICIEMBRE!AJ166)</f>
        <v>48</v>
      </c>
      <c r="AK166" s="280">
        <f>SUM(ENERO:DICIEMBRE!AK166)</f>
        <v>35</v>
      </c>
      <c r="AL166" s="280">
        <f>SUM(ENERO:DICIEMBRE!AL166)</f>
        <v>112</v>
      </c>
      <c r="AM166" s="280">
        <f>SUM(ENERO:DICIEMBRE!AM166)</f>
        <v>943</v>
      </c>
      <c r="AN166" s="280">
        <f>SUM(ENERO:DICIEMBRE!AN166)</f>
        <v>16</v>
      </c>
      <c r="AO166" s="280">
        <f>SUM(ENERO:DICIEMBRE!AO166)</f>
        <v>94</v>
      </c>
      <c r="AP166" s="31" t="str">
        <f t="shared" si="34"/>
        <v/>
      </c>
      <c r="BU166" s="32"/>
      <c r="BV166" s="32"/>
      <c r="BW166" s="32"/>
      <c r="BX166" s="32"/>
      <c r="BY166" s="32"/>
      <c r="BZ166" s="32"/>
      <c r="CA166" s="300"/>
      <c r="CB166" s="234" t="str">
        <f t="shared" si="35"/>
        <v/>
      </c>
      <c r="CC166" s="32"/>
      <c r="CD166" s="32"/>
      <c r="CE166" s="32"/>
      <c r="CF166" s="32"/>
      <c r="CG166" s="34">
        <f t="shared" si="36"/>
        <v>0</v>
      </c>
      <c r="CH166" s="35"/>
      <c r="CI166" s="35"/>
      <c r="DI166"/>
    </row>
    <row r="167" spans="1:113" x14ac:dyDescent="0.25">
      <c r="A167" s="161" t="s">
        <v>177</v>
      </c>
      <c r="B167" s="324">
        <f t="shared" si="32"/>
        <v>156</v>
      </c>
      <c r="C167" s="325">
        <f t="shared" si="33"/>
        <v>82</v>
      </c>
      <c r="D167" s="325">
        <f t="shared" si="33"/>
        <v>74</v>
      </c>
      <c r="E167" s="280">
        <f>SUM(ENERO:DICIEMBRE!E167)</f>
        <v>1</v>
      </c>
      <c r="F167" s="280">
        <f>SUM(ENERO:DICIEMBRE!F167)</f>
        <v>2</v>
      </c>
      <c r="G167" s="280">
        <f>SUM(ENERO:DICIEMBRE!G167)</f>
        <v>1</v>
      </c>
      <c r="H167" s="280">
        <f>SUM(ENERO:DICIEMBRE!H167)</f>
        <v>1</v>
      </c>
      <c r="I167" s="280">
        <f>SUM(ENERO:DICIEMBRE!I167)</f>
        <v>0</v>
      </c>
      <c r="J167" s="280">
        <f>SUM(ENERO:DICIEMBRE!J167)</f>
        <v>1</v>
      </c>
      <c r="K167" s="280">
        <f>SUM(ENERO:DICIEMBRE!K167)</f>
        <v>1</v>
      </c>
      <c r="L167" s="280">
        <f>SUM(ENERO:DICIEMBRE!L167)</f>
        <v>0</v>
      </c>
      <c r="M167" s="280">
        <f>SUM(ENERO:DICIEMBRE!M167)</f>
        <v>0</v>
      </c>
      <c r="N167" s="280">
        <f>SUM(ENERO:DICIEMBRE!N167)</f>
        <v>1</v>
      </c>
      <c r="O167" s="280">
        <f>SUM(ENERO:DICIEMBRE!O167)</f>
        <v>1</v>
      </c>
      <c r="P167" s="280">
        <f>SUM(ENERO:DICIEMBRE!P167)</f>
        <v>1</v>
      </c>
      <c r="Q167" s="280">
        <f>SUM(ENERO:DICIEMBRE!Q167)</f>
        <v>3</v>
      </c>
      <c r="R167" s="280">
        <f>SUM(ENERO:DICIEMBRE!R167)</f>
        <v>0</v>
      </c>
      <c r="S167" s="280">
        <f>SUM(ENERO:DICIEMBRE!S167)</f>
        <v>1</v>
      </c>
      <c r="T167" s="280">
        <f>SUM(ENERO:DICIEMBRE!T167)</f>
        <v>1</v>
      </c>
      <c r="U167" s="280">
        <f>SUM(ENERO:DICIEMBRE!U167)</f>
        <v>4</v>
      </c>
      <c r="V167" s="280">
        <f>SUM(ENERO:DICIEMBRE!V167)</f>
        <v>2</v>
      </c>
      <c r="W167" s="280">
        <f>SUM(ENERO:DICIEMBRE!W167)</f>
        <v>3</v>
      </c>
      <c r="X167" s="280">
        <f>SUM(ENERO:DICIEMBRE!X167)</f>
        <v>1</v>
      </c>
      <c r="Y167" s="280">
        <f>SUM(ENERO:DICIEMBRE!Y167)</f>
        <v>4</v>
      </c>
      <c r="Z167" s="280">
        <f>SUM(ENERO:DICIEMBRE!Z167)</f>
        <v>4</v>
      </c>
      <c r="AA167" s="280">
        <f>SUM(ENERO:DICIEMBRE!AA167)</f>
        <v>7</v>
      </c>
      <c r="AB167" s="280">
        <f>SUM(ENERO:DICIEMBRE!AB167)</f>
        <v>9</v>
      </c>
      <c r="AC167" s="280">
        <f>SUM(ENERO:DICIEMBRE!AC167)</f>
        <v>4</v>
      </c>
      <c r="AD167" s="280">
        <f>SUM(ENERO:DICIEMBRE!AD167)</f>
        <v>5</v>
      </c>
      <c r="AE167" s="280">
        <f>SUM(ENERO:DICIEMBRE!AE167)</f>
        <v>14</v>
      </c>
      <c r="AF167" s="280">
        <f>SUM(ENERO:DICIEMBRE!AF167)</f>
        <v>12</v>
      </c>
      <c r="AG167" s="280">
        <f>SUM(ENERO:DICIEMBRE!AG167)</f>
        <v>13</v>
      </c>
      <c r="AH167" s="280">
        <f>SUM(ENERO:DICIEMBRE!AH167)</f>
        <v>6</v>
      </c>
      <c r="AI167" s="280">
        <f>SUM(ENERO:DICIEMBRE!AI167)</f>
        <v>9</v>
      </c>
      <c r="AJ167" s="280">
        <f>SUM(ENERO:DICIEMBRE!AJ167)</f>
        <v>9</v>
      </c>
      <c r="AK167" s="280">
        <f>SUM(ENERO:DICIEMBRE!AK167)</f>
        <v>16</v>
      </c>
      <c r="AL167" s="280">
        <f>SUM(ENERO:DICIEMBRE!AL167)</f>
        <v>19</v>
      </c>
      <c r="AM167" s="280">
        <f>SUM(ENERO:DICIEMBRE!AM167)</f>
        <v>6</v>
      </c>
      <c r="AN167" s="280">
        <f>SUM(ENERO:DICIEMBRE!AN167)</f>
        <v>28</v>
      </c>
      <c r="AO167" s="280">
        <f>SUM(ENERO:DICIEMBRE!AO167)</f>
        <v>122</v>
      </c>
      <c r="AP167" s="31" t="str">
        <f t="shared" si="34"/>
        <v/>
      </c>
      <c r="BU167" s="32"/>
      <c r="BV167" s="32"/>
      <c r="BW167" s="32"/>
      <c r="BX167" s="32"/>
      <c r="BY167" s="32"/>
      <c r="BZ167" s="32"/>
      <c r="CA167" s="300"/>
      <c r="CB167" s="234" t="str">
        <f t="shared" si="35"/>
        <v/>
      </c>
      <c r="CC167" s="32"/>
      <c r="CD167" s="32"/>
      <c r="CE167" s="32"/>
      <c r="CF167" s="32"/>
      <c r="CG167" s="34">
        <f t="shared" si="36"/>
        <v>0</v>
      </c>
      <c r="CH167" s="35"/>
      <c r="CI167" s="35"/>
      <c r="DI167"/>
    </row>
    <row r="168" spans="1:113" x14ac:dyDescent="0.25">
      <c r="A168" s="161" t="s">
        <v>178</v>
      </c>
      <c r="B168" s="324">
        <f t="shared" si="32"/>
        <v>155</v>
      </c>
      <c r="C168" s="325">
        <f t="shared" si="33"/>
        <v>87</v>
      </c>
      <c r="D168" s="325">
        <f t="shared" si="33"/>
        <v>68</v>
      </c>
      <c r="E168" s="280">
        <f>SUM(ENERO:DICIEMBRE!E168)</f>
        <v>0</v>
      </c>
      <c r="F168" s="280">
        <f>SUM(ENERO:DICIEMBRE!F168)</f>
        <v>0</v>
      </c>
      <c r="G168" s="280">
        <f>SUM(ENERO:DICIEMBRE!G168)</f>
        <v>0</v>
      </c>
      <c r="H168" s="280">
        <f>SUM(ENERO:DICIEMBRE!H168)</f>
        <v>0</v>
      </c>
      <c r="I168" s="280">
        <f>SUM(ENERO:DICIEMBRE!I168)</f>
        <v>0</v>
      </c>
      <c r="J168" s="280">
        <f>SUM(ENERO:DICIEMBRE!J168)</f>
        <v>0</v>
      </c>
      <c r="K168" s="280">
        <f>SUM(ENERO:DICIEMBRE!K168)</f>
        <v>0</v>
      </c>
      <c r="L168" s="280">
        <f>SUM(ENERO:DICIEMBRE!L168)</f>
        <v>0</v>
      </c>
      <c r="M168" s="280">
        <f>SUM(ENERO:DICIEMBRE!M168)</f>
        <v>1</v>
      </c>
      <c r="N168" s="280">
        <f>SUM(ENERO:DICIEMBRE!N168)</f>
        <v>0</v>
      </c>
      <c r="O168" s="280">
        <f>SUM(ENERO:DICIEMBRE!O168)</f>
        <v>0</v>
      </c>
      <c r="P168" s="280">
        <f>SUM(ENERO:DICIEMBRE!P168)</f>
        <v>0</v>
      </c>
      <c r="Q168" s="280">
        <f>SUM(ENERO:DICIEMBRE!Q168)</f>
        <v>0</v>
      </c>
      <c r="R168" s="280">
        <f>SUM(ENERO:DICIEMBRE!R168)</f>
        <v>0</v>
      </c>
      <c r="S168" s="280">
        <f>SUM(ENERO:DICIEMBRE!S168)</f>
        <v>0</v>
      </c>
      <c r="T168" s="280">
        <f>SUM(ENERO:DICIEMBRE!T168)</f>
        <v>0</v>
      </c>
      <c r="U168" s="280">
        <f>SUM(ENERO:DICIEMBRE!U168)</f>
        <v>0</v>
      </c>
      <c r="V168" s="280">
        <f>SUM(ENERO:DICIEMBRE!V168)</f>
        <v>3</v>
      </c>
      <c r="W168" s="280">
        <f>SUM(ENERO:DICIEMBRE!W168)</f>
        <v>0</v>
      </c>
      <c r="X168" s="280">
        <f>SUM(ENERO:DICIEMBRE!X168)</f>
        <v>0</v>
      </c>
      <c r="Y168" s="280">
        <f>SUM(ENERO:DICIEMBRE!Y168)</f>
        <v>0</v>
      </c>
      <c r="Z168" s="280">
        <f>SUM(ENERO:DICIEMBRE!Z168)</f>
        <v>0</v>
      </c>
      <c r="AA168" s="280">
        <f>SUM(ENERO:DICIEMBRE!AA168)</f>
        <v>1</v>
      </c>
      <c r="AB168" s="280">
        <f>SUM(ENERO:DICIEMBRE!AB168)</f>
        <v>1</v>
      </c>
      <c r="AC168" s="280">
        <f>SUM(ENERO:DICIEMBRE!AC168)</f>
        <v>2</v>
      </c>
      <c r="AD168" s="280">
        <f>SUM(ENERO:DICIEMBRE!AD168)</f>
        <v>7</v>
      </c>
      <c r="AE168" s="280">
        <f>SUM(ENERO:DICIEMBRE!AE168)</f>
        <v>8</v>
      </c>
      <c r="AF168" s="280">
        <f>SUM(ENERO:DICIEMBRE!AF168)</f>
        <v>8</v>
      </c>
      <c r="AG168" s="280">
        <f>SUM(ENERO:DICIEMBRE!AG168)</f>
        <v>12</v>
      </c>
      <c r="AH168" s="280">
        <f>SUM(ENERO:DICIEMBRE!AH168)</f>
        <v>15</v>
      </c>
      <c r="AI168" s="280">
        <f>SUM(ENERO:DICIEMBRE!AI168)</f>
        <v>25</v>
      </c>
      <c r="AJ168" s="280">
        <f>SUM(ENERO:DICIEMBRE!AJ168)</f>
        <v>12</v>
      </c>
      <c r="AK168" s="280">
        <f>SUM(ENERO:DICIEMBRE!AK168)</f>
        <v>38</v>
      </c>
      <c r="AL168" s="280">
        <f>SUM(ENERO:DICIEMBRE!AL168)</f>
        <v>22</v>
      </c>
      <c r="AM168" s="280">
        <f>SUM(ENERO:DICIEMBRE!AM168)</f>
        <v>133</v>
      </c>
      <c r="AN168" s="280">
        <f>SUM(ENERO:DICIEMBRE!AN168)</f>
        <v>3</v>
      </c>
      <c r="AO168" s="280">
        <f>SUM(ENERO:DICIEMBRE!AO168)</f>
        <v>19</v>
      </c>
      <c r="AP168" s="31" t="str">
        <f t="shared" si="34"/>
        <v/>
      </c>
      <c r="BU168" s="32"/>
      <c r="BV168" s="32"/>
      <c r="BW168" s="32"/>
      <c r="BX168" s="32"/>
      <c r="BY168" s="32"/>
      <c r="BZ168" s="32"/>
      <c r="CA168" s="300"/>
      <c r="CB168" s="234" t="str">
        <f t="shared" si="35"/>
        <v/>
      </c>
      <c r="CC168" s="32"/>
      <c r="CD168" s="32"/>
      <c r="CE168" s="32"/>
      <c r="CF168" s="32"/>
      <c r="CG168" s="34">
        <f t="shared" si="36"/>
        <v>0</v>
      </c>
      <c r="CH168" s="35"/>
      <c r="CI168" s="35"/>
      <c r="DI168"/>
    </row>
    <row r="169" spans="1:113" x14ac:dyDescent="0.25">
      <c r="A169" s="161" t="s">
        <v>179</v>
      </c>
      <c r="B169" s="324">
        <f t="shared" si="32"/>
        <v>6</v>
      </c>
      <c r="C169" s="325">
        <f t="shared" si="33"/>
        <v>3</v>
      </c>
      <c r="D169" s="325">
        <f t="shared" si="33"/>
        <v>3</v>
      </c>
      <c r="E169" s="280">
        <f>SUM(ENERO:DICIEMBRE!E169)</f>
        <v>1</v>
      </c>
      <c r="F169" s="280">
        <f>SUM(ENERO:DICIEMBRE!F169)</f>
        <v>1</v>
      </c>
      <c r="G169" s="280">
        <f>SUM(ENERO:DICIEMBRE!G169)</f>
        <v>0</v>
      </c>
      <c r="H169" s="280">
        <f>SUM(ENERO:DICIEMBRE!H169)</f>
        <v>1</v>
      </c>
      <c r="I169" s="280">
        <f>SUM(ENERO:DICIEMBRE!I169)</f>
        <v>0</v>
      </c>
      <c r="J169" s="280">
        <f>SUM(ENERO:DICIEMBRE!J169)</f>
        <v>0</v>
      </c>
      <c r="K169" s="280">
        <f>SUM(ENERO:DICIEMBRE!K169)</f>
        <v>0</v>
      </c>
      <c r="L169" s="280">
        <f>SUM(ENERO:DICIEMBRE!L169)</f>
        <v>0</v>
      </c>
      <c r="M169" s="280">
        <f>SUM(ENERO:DICIEMBRE!M169)</f>
        <v>0</v>
      </c>
      <c r="N169" s="280">
        <f>SUM(ENERO:DICIEMBRE!N169)</f>
        <v>0</v>
      </c>
      <c r="O169" s="280">
        <f>SUM(ENERO:DICIEMBRE!O169)</f>
        <v>0</v>
      </c>
      <c r="P169" s="280">
        <f>SUM(ENERO:DICIEMBRE!P169)</f>
        <v>0</v>
      </c>
      <c r="Q169" s="280">
        <f>SUM(ENERO:DICIEMBRE!Q169)</f>
        <v>0</v>
      </c>
      <c r="R169" s="280">
        <f>SUM(ENERO:DICIEMBRE!R169)</f>
        <v>0</v>
      </c>
      <c r="S169" s="280">
        <f>SUM(ENERO:DICIEMBRE!S169)</f>
        <v>0</v>
      </c>
      <c r="T169" s="280">
        <f>SUM(ENERO:DICIEMBRE!T169)</f>
        <v>0</v>
      </c>
      <c r="U169" s="280">
        <f>SUM(ENERO:DICIEMBRE!U169)</f>
        <v>0</v>
      </c>
      <c r="V169" s="280">
        <f>SUM(ENERO:DICIEMBRE!V169)</f>
        <v>0</v>
      </c>
      <c r="W169" s="280">
        <f>SUM(ENERO:DICIEMBRE!W169)</f>
        <v>0</v>
      </c>
      <c r="X169" s="280">
        <f>SUM(ENERO:DICIEMBRE!X169)</f>
        <v>0</v>
      </c>
      <c r="Y169" s="280">
        <f>SUM(ENERO:DICIEMBRE!Y169)</f>
        <v>0</v>
      </c>
      <c r="Z169" s="280">
        <f>SUM(ENERO:DICIEMBRE!Z169)</f>
        <v>0</v>
      </c>
      <c r="AA169" s="280">
        <f>SUM(ENERO:DICIEMBRE!AA169)</f>
        <v>0</v>
      </c>
      <c r="AB169" s="280">
        <f>SUM(ENERO:DICIEMBRE!AB169)</f>
        <v>0</v>
      </c>
      <c r="AC169" s="280">
        <f>SUM(ENERO:DICIEMBRE!AC169)</f>
        <v>0</v>
      </c>
      <c r="AD169" s="280">
        <f>SUM(ENERO:DICIEMBRE!AD169)</f>
        <v>0</v>
      </c>
      <c r="AE169" s="280">
        <f>SUM(ENERO:DICIEMBRE!AE169)</f>
        <v>0</v>
      </c>
      <c r="AF169" s="280">
        <f>SUM(ENERO:DICIEMBRE!AF169)</f>
        <v>0</v>
      </c>
      <c r="AG169" s="280">
        <f>SUM(ENERO:DICIEMBRE!AG169)</f>
        <v>0</v>
      </c>
      <c r="AH169" s="280">
        <f>SUM(ENERO:DICIEMBRE!AH169)</f>
        <v>0</v>
      </c>
      <c r="AI169" s="280">
        <f>SUM(ENERO:DICIEMBRE!AI169)</f>
        <v>1</v>
      </c>
      <c r="AJ169" s="280">
        <f>SUM(ENERO:DICIEMBRE!AJ169)</f>
        <v>0</v>
      </c>
      <c r="AK169" s="280">
        <f>SUM(ENERO:DICIEMBRE!AK169)</f>
        <v>1</v>
      </c>
      <c r="AL169" s="280">
        <f>SUM(ENERO:DICIEMBRE!AL169)</f>
        <v>1</v>
      </c>
      <c r="AM169" s="280">
        <f>SUM(ENERO:DICIEMBRE!AM169)</f>
        <v>0</v>
      </c>
      <c r="AN169" s="280">
        <f>SUM(ENERO:DICIEMBRE!AN169)</f>
        <v>1</v>
      </c>
      <c r="AO169" s="280">
        <f>SUM(ENERO:DICIEMBRE!AO169)</f>
        <v>5</v>
      </c>
      <c r="AP169" s="31" t="str">
        <f t="shared" si="34"/>
        <v/>
      </c>
      <c r="BU169" s="32"/>
      <c r="BV169" s="32"/>
      <c r="BW169" s="32"/>
      <c r="BX169" s="32"/>
      <c r="BY169" s="32"/>
      <c r="BZ169" s="32"/>
      <c r="CA169" s="300"/>
      <c r="CB169" s="234" t="str">
        <f t="shared" si="35"/>
        <v/>
      </c>
      <c r="CC169" s="32"/>
      <c r="CD169" s="32"/>
      <c r="CE169" s="32"/>
      <c r="CF169" s="32"/>
      <c r="CG169" s="34">
        <f t="shared" si="36"/>
        <v>0</v>
      </c>
      <c r="CH169" s="35"/>
      <c r="CI169" s="35"/>
      <c r="DI169"/>
    </row>
    <row r="170" spans="1:113" x14ac:dyDescent="0.25">
      <c r="A170" s="161" t="s">
        <v>68</v>
      </c>
      <c r="B170" s="324">
        <f t="shared" si="32"/>
        <v>58</v>
      </c>
      <c r="C170" s="325">
        <f t="shared" si="33"/>
        <v>44</v>
      </c>
      <c r="D170" s="325">
        <f t="shared" si="33"/>
        <v>14</v>
      </c>
      <c r="E170" s="280">
        <f>SUM(ENERO:DICIEMBRE!E170)</f>
        <v>0</v>
      </c>
      <c r="F170" s="280">
        <f>SUM(ENERO:DICIEMBRE!F170)</f>
        <v>0</v>
      </c>
      <c r="G170" s="280">
        <f>SUM(ENERO:DICIEMBRE!G170)</f>
        <v>0</v>
      </c>
      <c r="H170" s="280">
        <f>SUM(ENERO:DICIEMBRE!H170)</f>
        <v>0</v>
      </c>
      <c r="I170" s="280">
        <f>SUM(ENERO:DICIEMBRE!I170)</f>
        <v>0</v>
      </c>
      <c r="J170" s="280">
        <f>SUM(ENERO:DICIEMBRE!J170)</f>
        <v>0</v>
      </c>
      <c r="K170" s="280">
        <f>SUM(ENERO:DICIEMBRE!K170)</f>
        <v>0</v>
      </c>
      <c r="L170" s="280">
        <f>SUM(ENERO:DICIEMBRE!L170)</f>
        <v>0</v>
      </c>
      <c r="M170" s="280">
        <f>SUM(ENERO:DICIEMBRE!M170)</f>
        <v>0</v>
      </c>
      <c r="N170" s="280">
        <f>SUM(ENERO:DICIEMBRE!N170)</f>
        <v>0</v>
      </c>
      <c r="O170" s="280">
        <f>SUM(ENERO:DICIEMBRE!O170)</f>
        <v>0</v>
      </c>
      <c r="P170" s="280">
        <f>SUM(ENERO:DICIEMBRE!P170)</f>
        <v>0</v>
      </c>
      <c r="Q170" s="280">
        <f>SUM(ENERO:DICIEMBRE!Q170)</f>
        <v>0</v>
      </c>
      <c r="R170" s="280">
        <f>SUM(ENERO:DICIEMBRE!R170)</f>
        <v>0</v>
      </c>
      <c r="S170" s="280">
        <f>SUM(ENERO:DICIEMBRE!S170)</f>
        <v>0</v>
      </c>
      <c r="T170" s="280">
        <f>SUM(ENERO:DICIEMBRE!T170)</f>
        <v>0</v>
      </c>
      <c r="U170" s="280">
        <f>SUM(ENERO:DICIEMBRE!U170)</f>
        <v>0</v>
      </c>
      <c r="V170" s="280">
        <f>SUM(ENERO:DICIEMBRE!V170)</f>
        <v>0</v>
      </c>
      <c r="W170" s="280">
        <f>SUM(ENERO:DICIEMBRE!W170)</f>
        <v>1</v>
      </c>
      <c r="X170" s="280">
        <f>SUM(ENERO:DICIEMBRE!X170)</f>
        <v>2</v>
      </c>
      <c r="Y170" s="280">
        <f>SUM(ENERO:DICIEMBRE!Y170)</f>
        <v>4</v>
      </c>
      <c r="Z170" s="280">
        <f>SUM(ENERO:DICIEMBRE!Z170)</f>
        <v>1</v>
      </c>
      <c r="AA170" s="280">
        <f>SUM(ENERO:DICIEMBRE!AA170)</f>
        <v>5</v>
      </c>
      <c r="AB170" s="280">
        <f>SUM(ENERO:DICIEMBRE!AB170)</f>
        <v>0</v>
      </c>
      <c r="AC170" s="280">
        <f>SUM(ENERO:DICIEMBRE!AC170)</f>
        <v>6</v>
      </c>
      <c r="AD170" s="280">
        <f>SUM(ENERO:DICIEMBRE!AD170)</f>
        <v>2</v>
      </c>
      <c r="AE170" s="280">
        <f>SUM(ENERO:DICIEMBRE!AE170)</f>
        <v>17</v>
      </c>
      <c r="AF170" s="280">
        <f>SUM(ENERO:DICIEMBRE!AF170)</f>
        <v>1</v>
      </c>
      <c r="AG170" s="280">
        <f>SUM(ENERO:DICIEMBRE!AG170)</f>
        <v>3</v>
      </c>
      <c r="AH170" s="280">
        <f>SUM(ENERO:DICIEMBRE!AH170)</f>
        <v>0</v>
      </c>
      <c r="AI170" s="280">
        <f>SUM(ENERO:DICIEMBRE!AI170)</f>
        <v>3</v>
      </c>
      <c r="AJ170" s="280">
        <f>SUM(ENERO:DICIEMBRE!AJ170)</f>
        <v>4</v>
      </c>
      <c r="AK170" s="280">
        <f>SUM(ENERO:DICIEMBRE!AK170)</f>
        <v>5</v>
      </c>
      <c r="AL170" s="280">
        <f>SUM(ENERO:DICIEMBRE!AL170)</f>
        <v>4</v>
      </c>
      <c r="AM170" s="280">
        <f>SUM(ENERO:DICIEMBRE!AM170)</f>
        <v>36</v>
      </c>
      <c r="AN170" s="280">
        <f>SUM(ENERO:DICIEMBRE!AN170)</f>
        <v>4</v>
      </c>
      <c r="AO170" s="280">
        <f>SUM(ENERO:DICIEMBRE!AO170)</f>
        <v>18</v>
      </c>
      <c r="AP170" s="31" t="str">
        <f t="shared" si="34"/>
        <v/>
      </c>
      <c r="BU170" s="32"/>
      <c r="BV170" s="32"/>
      <c r="BW170" s="32"/>
      <c r="BX170" s="32"/>
      <c r="BY170" s="32"/>
      <c r="BZ170" s="32"/>
      <c r="CA170" s="300"/>
      <c r="CB170" s="234" t="str">
        <f t="shared" si="35"/>
        <v/>
      </c>
      <c r="CC170" s="32"/>
      <c r="CD170" s="32"/>
      <c r="CE170" s="32"/>
      <c r="CF170" s="32"/>
      <c r="CG170" s="34">
        <f t="shared" si="36"/>
        <v>0</v>
      </c>
      <c r="CH170" s="35"/>
      <c r="CI170" s="35"/>
      <c r="DI170"/>
    </row>
    <row r="171" spans="1:113" x14ac:dyDescent="0.25">
      <c r="A171" s="161" t="s">
        <v>69</v>
      </c>
      <c r="B171" s="324">
        <f t="shared" si="32"/>
        <v>9</v>
      </c>
      <c r="C171" s="325">
        <f t="shared" si="33"/>
        <v>6</v>
      </c>
      <c r="D171" s="325">
        <f t="shared" si="33"/>
        <v>3</v>
      </c>
      <c r="E171" s="280">
        <f>SUM(ENERO:DICIEMBRE!E171)</f>
        <v>0</v>
      </c>
      <c r="F171" s="280">
        <f>SUM(ENERO:DICIEMBRE!F171)</f>
        <v>0</v>
      </c>
      <c r="G171" s="280">
        <f>SUM(ENERO:DICIEMBRE!G171)</f>
        <v>0</v>
      </c>
      <c r="H171" s="280">
        <f>SUM(ENERO:DICIEMBRE!H171)</f>
        <v>0</v>
      </c>
      <c r="I171" s="280">
        <f>SUM(ENERO:DICIEMBRE!I171)</f>
        <v>0</v>
      </c>
      <c r="J171" s="280">
        <f>SUM(ENERO:DICIEMBRE!J171)</f>
        <v>0</v>
      </c>
      <c r="K171" s="280">
        <f>SUM(ENERO:DICIEMBRE!K171)</f>
        <v>0</v>
      </c>
      <c r="L171" s="280">
        <f>SUM(ENERO:DICIEMBRE!L171)</f>
        <v>0</v>
      </c>
      <c r="M171" s="280">
        <f>SUM(ENERO:DICIEMBRE!M171)</f>
        <v>0</v>
      </c>
      <c r="N171" s="280">
        <f>SUM(ENERO:DICIEMBRE!N171)</f>
        <v>0</v>
      </c>
      <c r="O171" s="280">
        <f>SUM(ENERO:DICIEMBRE!O171)</f>
        <v>0</v>
      </c>
      <c r="P171" s="280">
        <f>SUM(ENERO:DICIEMBRE!P171)</f>
        <v>0</v>
      </c>
      <c r="Q171" s="280">
        <f>SUM(ENERO:DICIEMBRE!Q171)</f>
        <v>0</v>
      </c>
      <c r="R171" s="280">
        <f>SUM(ENERO:DICIEMBRE!R171)</f>
        <v>1</v>
      </c>
      <c r="S171" s="280">
        <f>SUM(ENERO:DICIEMBRE!S171)</f>
        <v>0</v>
      </c>
      <c r="T171" s="280">
        <f>SUM(ENERO:DICIEMBRE!T171)</f>
        <v>0</v>
      </c>
      <c r="U171" s="280">
        <f>SUM(ENERO:DICIEMBRE!U171)</f>
        <v>0</v>
      </c>
      <c r="V171" s="280">
        <f>SUM(ENERO:DICIEMBRE!V171)</f>
        <v>0</v>
      </c>
      <c r="W171" s="280">
        <f>SUM(ENERO:DICIEMBRE!W171)</f>
        <v>0</v>
      </c>
      <c r="X171" s="280">
        <f>SUM(ENERO:DICIEMBRE!X171)</f>
        <v>0</v>
      </c>
      <c r="Y171" s="280">
        <f>SUM(ENERO:DICIEMBRE!Y171)</f>
        <v>1</v>
      </c>
      <c r="Z171" s="280">
        <f>SUM(ENERO:DICIEMBRE!Z171)</f>
        <v>0</v>
      </c>
      <c r="AA171" s="280">
        <f>SUM(ENERO:DICIEMBRE!AA171)</f>
        <v>0</v>
      </c>
      <c r="AB171" s="280">
        <f>SUM(ENERO:DICIEMBRE!AB171)</f>
        <v>1</v>
      </c>
      <c r="AC171" s="280">
        <f>SUM(ENERO:DICIEMBRE!AC171)</f>
        <v>0</v>
      </c>
      <c r="AD171" s="280">
        <f>SUM(ENERO:DICIEMBRE!AD171)</f>
        <v>0</v>
      </c>
      <c r="AE171" s="280">
        <f>SUM(ENERO:DICIEMBRE!AE171)</f>
        <v>0</v>
      </c>
      <c r="AF171" s="280">
        <f>SUM(ENERO:DICIEMBRE!AF171)</f>
        <v>1</v>
      </c>
      <c r="AG171" s="280">
        <f>SUM(ENERO:DICIEMBRE!AG171)</f>
        <v>0</v>
      </c>
      <c r="AH171" s="280">
        <f>SUM(ENERO:DICIEMBRE!AH171)</f>
        <v>0</v>
      </c>
      <c r="AI171" s="280">
        <f>SUM(ENERO:DICIEMBRE!AI171)</f>
        <v>4</v>
      </c>
      <c r="AJ171" s="280">
        <f>SUM(ENERO:DICIEMBRE!AJ171)</f>
        <v>0</v>
      </c>
      <c r="AK171" s="280">
        <f>SUM(ENERO:DICIEMBRE!AK171)</f>
        <v>1</v>
      </c>
      <c r="AL171" s="280">
        <f>SUM(ENERO:DICIEMBRE!AL171)</f>
        <v>0</v>
      </c>
      <c r="AM171" s="280">
        <f>SUM(ENERO:DICIEMBRE!AM171)</f>
        <v>1</v>
      </c>
      <c r="AN171" s="280">
        <f>SUM(ENERO:DICIEMBRE!AN171)</f>
        <v>4</v>
      </c>
      <c r="AO171" s="280">
        <f>SUM(ENERO:DICIEMBRE!AO171)</f>
        <v>4</v>
      </c>
      <c r="AP171" s="31" t="str">
        <f t="shared" si="34"/>
        <v/>
      </c>
      <c r="BU171" s="32"/>
      <c r="BV171" s="32"/>
      <c r="BW171" s="32"/>
      <c r="BX171" s="32"/>
      <c r="BY171" s="32"/>
      <c r="BZ171" s="32"/>
      <c r="CA171" s="300"/>
      <c r="CB171" s="234" t="str">
        <f t="shared" si="35"/>
        <v/>
      </c>
      <c r="CC171" s="32"/>
      <c r="CD171" s="32"/>
      <c r="CE171" s="32"/>
      <c r="CF171" s="32"/>
      <c r="CG171" s="34">
        <f t="shared" si="36"/>
        <v>0</v>
      </c>
      <c r="CH171" s="35"/>
      <c r="CI171" s="35"/>
      <c r="DI171"/>
    </row>
    <row r="172" spans="1:113" x14ac:dyDescent="0.25">
      <c r="A172" s="161" t="s">
        <v>180</v>
      </c>
      <c r="B172" s="324">
        <f t="shared" si="32"/>
        <v>0</v>
      </c>
      <c r="C172" s="325">
        <f t="shared" si="33"/>
        <v>0</v>
      </c>
      <c r="D172" s="325">
        <f t="shared" si="33"/>
        <v>0</v>
      </c>
      <c r="E172" s="280">
        <f>SUM(ENERO:DICIEMBRE!E172)</f>
        <v>0</v>
      </c>
      <c r="F172" s="280">
        <f>SUM(ENERO:DICIEMBRE!F172)</f>
        <v>0</v>
      </c>
      <c r="G172" s="280">
        <f>SUM(ENERO:DICIEMBRE!G172)</f>
        <v>0</v>
      </c>
      <c r="H172" s="280">
        <f>SUM(ENERO:DICIEMBRE!H172)</f>
        <v>0</v>
      </c>
      <c r="I172" s="280">
        <f>SUM(ENERO:DICIEMBRE!I172)</f>
        <v>0</v>
      </c>
      <c r="J172" s="280">
        <f>SUM(ENERO:DICIEMBRE!J172)</f>
        <v>0</v>
      </c>
      <c r="K172" s="280">
        <f>SUM(ENERO:DICIEMBRE!K172)</f>
        <v>0</v>
      </c>
      <c r="L172" s="280">
        <f>SUM(ENERO:DICIEMBRE!L172)</f>
        <v>0</v>
      </c>
      <c r="M172" s="280">
        <f>SUM(ENERO:DICIEMBRE!M172)</f>
        <v>0</v>
      </c>
      <c r="N172" s="280">
        <f>SUM(ENERO:DICIEMBRE!N172)</f>
        <v>0</v>
      </c>
      <c r="O172" s="280">
        <f>SUM(ENERO:DICIEMBRE!O172)</f>
        <v>0</v>
      </c>
      <c r="P172" s="280">
        <f>SUM(ENERO:DICIEMBRE!P172)</f>
        <v>0</v>
      </c>
      <c r="Q172" s="280">
        <f>SUM(ENERO:DICIEMBRE!Q172)</f>
        <v>0</v>
      </c>
      <c r="R172" s="280">
        <f>SUM(ENERO:DICIEMBRE!R172)</f>
        <v>0</v>
      </c>
      <c r="S172" s="280">
        <f>SUM(ENERO:DICIEMBRE!S172)</f>
        <v>0</v>
      </c>
      <c r="T172" s="280">
        <f>SUM(ENERO:DICIEMBRE!T172)</f>
        <v>0</v>
      </c>
      <c r="U172" s="280">
        <f>SUM(ENERO:DICIEMBRE!U172)</f>
        <v>0</v>
      </c>
      <c r="V172" s="280">
        <f>SUM(ENERO:DICIEMBRE!V172)</f>
        <v>0</v>
      </c>
      <c r="W172" s="280">
        <f>SUM(ENERO:DICIEMBRE!W172)</f>
        <v>0</v>
      </c>
      <c r="X172" s="280">
        <f>SUM(ENERO:DICIEMBRE!X172)</f>
        <v>0</v>
      </c>
      <c r="Y172" s="280">
        <f>SUM(ENERO:DICIEMBRE!Y172)</f>
        <v>0</v>
      </c>
      <c r="Z172" s="280">
        <f>SUM(ENERO:DICIEMBRE!Z172)</f>
        <v>0</v>
      </c>
      <c r="AA172" s="280">
        <f>SUM(ENERO:DICIEMBRE!AA172)</f>
        <v>0</v>
      </c>
      <c r="AB172" s="280">
        <f>SUM(ENERO:DICIEMBRE!AB172)</f>
        <v>0</v>
      </c>
      <c r="AC172" s="280">
        <f>SUM(ENERO:DICIEMBRE!AC172)</f>
        <v>0</v>
      </c>
      <c r="AD172" s="280">
        <f>SUM(ENERO:DICIEMBRE!AD172)</f>
        <v>0</v>
      </c>
      <c r="AE172" s="280">
        <f>SUM(ENERO:DICIEMBRE!AE172)</f>
        <v>0</v>
      </c>
      <c r="AF172" s="280">
        <f>SUM(ENERO:DICIEMBRE!AF172)</f>
        <v>0</v>
      </c>
      <c r="AG172" s="280">
        <f>SUM(ENERO:DICIEMBRE!AG172)</f>
        <v>0</v>
      </c>
      <c r="AH172" s="280">
        <f>SUM(ENERO:DICIEMBRE!AH172)</f>
        <v>0</v>
      </c>
      <c r="AI172" s="280">
        <f>SUM(ENERO:DICIEMBRE!AI172)</f>
        <v>0</v>
      </c>
      <c r="AJ172" s="280">
        <f>SUM(ENERO:DICIEMBRE!AJ172)</f>
        <v>0</v>
      </c>
      <c r="AK172" s="280">
        <f>SUM(ENERO:DICIEMBRE!AK172)</f>
        <v>0</v>
      </c>
      <c r="AL172" s="280">
        <f>SUM(ENERO:DICIEMBRE!AL172)</f>
        <v>0</v>
      </c>
      <c r="AM172" s="280">
        <f>SUM(ENERO:DICIEMBRE!AM172)</f>
        <v>0</v>
      </c>
      <c r="AN172" s="280">
        <f>SUM(ENERO:DICIEMBRE!AN172)</f>
        <v>0</v>
      </c>
      <c r="AO172" s="280">
        <f>SUM(ENERO:DICIEMBRE!AO172)</f>
        <v>0</v>
      </c>
      <c r="AP172" s="31" t="str">
        <f t="shared" si="34"/>
        <v/>
      </c>
      <c r="BU172" s="32"/>
      <c r="BV172" s="32"/>
      <c r="BW172" s="32"/>
      <c r="BX172" s="32"/>
      <c r="BY172" s="32"/>
      <c r="BZ172" s="32"/>
      <c r="CA172" s="300"/>
      <c r="CB172" s="234" t="str">
        <f t="shared" si="35"/>
        <v/>
      </c>
      <c r="CC172" s="32"/>
      <c r="CD172" s="32"/>
      <c r="CE172" s="32"/>
      <c r="CF172" s="32"/>
      <c r="CG172" s="34">
        <f t="shared" si="36"/>
        <v>0</v>
      </c>
      <c r="CH172" s="35"/>
      <c r="CI172" s="35"/>
      <c r="DI172"/>
    </row>
    <row r="173" spans="1:113" x14ac:dyDescent="0.25">
      <c r="A173" s="161" t="s">
        <v>181</v>
      </c>
      <c r="B173" s="324">
        <f t="shared" si="32"/>
        <v>0</v>
      </c>
      <c r="C173" s="325">
        <f t="shared" si="33"/>
        <v>0</v>
      </c>
      <c r="D173" s="325">
        <f t="shared" si="33"/>
        <v>0</v>
      </c>
      <c r="E173" s="280">
        <f>SUM(ENERO:DICIEMBRE!E173)</f>
        <v>0</v>
      </c>
      <c r="F173" s="280">
        <f>SUM(ENERO:DICIEMBRE!F173)</f>
        <v>0</v>
      </c>
      <c r="G173" s="280">
        <f>SUM(ENERO:DICIEMBRE!G173)</f>
        <v>0</v>
      </c>
      <c r="H173" s="280">
        <f>SUM(ENERO:DICIEMBRE!H173)</f>
        <v>0</v>
      </c>
      <c r="I173" s="280">
        <f>SUM(ENERO:DICIEMBRE!I173)</f>
        <v>0</v>
      </c>
      <c r="J173" s="280">
        <f>SUM(ENERO:DICIEMBRE!J173)</f>
        <v>0</v>
      </c>
      <c r="K173" s="280">
        <f>SUM(ENERO:DICIEMBRE!K173)</f>
        <v>0</v>
      </c>
      <c r="L173" s="280">
        <f>SUM(ENERO:DICIEMBRE!L173)</f>
        <v>0</v>
      </c>
      <c r="M173" s="280">
        <f>SUM(ENERO:DICIEMBRE!M173)</f>
        <v>0</v>
      </c>
      <c r="N173" s="280">
        <f>SUM(ENERO:DICIEMBRE!N173)</f>
        <v>0</v>
      </c>
      <c r="O173" s="280">
        <f>SUM(ENERO:DICIEMBRE!O173)</f>
        <v>0</v>
      </c>
      <c r="P173" s="280">
        <f>SUM(ENERO:DICIEMBRE!P173)</f>
        <v>0</v>
      </c>
      <c r="Q173" s="280">
        <f>SUM(ENERO:DICIEMBRE!Q173)</f>
        <v>0</v>
      </c>
      <c r="R173" s="280">
        <f>SUM(ENERO:DICIEMBRE!R173)</f>
        <v>0</v>
      </c>
      <c r="S173" s="280">
        <f>SUM(ENERO:DICIEMBRE!S173)</f>
        <v>0</v>
      </c>
      <c r="T173" s="280">
        <f>SUM(ENERO:DICIEMBRE!T173)</f>
        <v>0</v>
      </c>
      <c r="U173" s="280">
        <f>SUM(ENERO:DICIEMBRE!U173)</f>
        <v>0</v>
      </c>
      <c r="V173" s="280">
        <f>SUM(ENERO:DICIEMBRE!V173)</f>
        <v>0</v>
      </c>
      <c r="W173" s="280">
        <f>SUM(ENERO:DICIEMBRE!W173)</f>
        <v>0</v>
      </c>
      <c r="X173" s="280">
        <f>SUM(ENERO:DICIEMBRE!X173)</f>
        <v>0</v>
      </c>
      <c r="Y173" s="280">
        <f>SUM(ENERO:DICIEMBRE!Y173)</f>
        <v>0</v>
      </c>
      <c r="Z173" s="280">
        <f>SUM(ENERO:DICIEMBRE!Z173)</f>
        <v>0</v>
      </c>
      <c r="AA173" s="280">
        <f>SUM(ENERO:DICIEMBRE!AA173)</f>
        <v>0</v>
      </c>
      <c r="AB173" s="280">
        <f>SUM(ENERO:DICIEMBRE!AB173)</f>
        <v>0</v>
      </c>
      <c r="AC173" s="280">
        <f>SUM(ENERO:DICIEMBRE!AC173)</f>
        <v>0</v>
      </c>
      <c r="AD173" s="280">
        <f>SUM(ENERO:DICIEMBRE!AD173)</f>
        <v>0</v>
      </c>
      <c r="AE173" s="280">
        <f>SUM(ENERO:DICIEMBRE!AE173)</f>
        <v>0</v>
      </c>
      <c r="AF173" s="280">
        <f>SUM(ENERO:DICIEMBRE!AF173)</f>
        <v>0</v>
      </c>
      <c r="AG173" s="280">
        <f>SUM(ENERO:DICIEMBRE!AG173)</f>
        <v>0</v>
      </c>
      <c r="AH173" s="280">
        <f>SUM(ENERO:DICIEMBRE!AH173)</f>
        <v>0</v>
      </c>
      <c r="AI173" s="280">
        <f>SUM(ENERO:DICIEMBRE!AI173)</f>
        <v>0</v>
      </c>
      <c r="AJ173" s="280">
        <f>SUM(ENERO:DICIEMBRE!AJ173)</f>
        <v>0</v>
      </c>
      <c r="AK173" s="280">
        <f>SUM(ENERO:DICIEMBRE!AK173)</f>
        <v>0</v>
      </c>
      <c r="AL173" s="280">
        <f>SUM(ENERO:DICIEMBRE!AL173)</f>
        <v>0</v>
      </c>
      <c r="AM173" s="280">
        <f>SUM(ENERO:DICIEMBRE!AM173)</f>
        <v>0</v>
      </c>
      <c r="AN173" s="280">
        <f>SUM(ENERO:DICIEMBRE!AN173)</f>
        <v>0</v>
      </c>
      <c r="AO173" s="280">
        <f>SUM(ENERO:DICIEMBRE!AO173)</f>
        <v>0</v>
      </c>
      <c r="AP173" s="31" t="str">
        <f t="shared" si="34"/>
        <v/>
      </c>
      <c r="BU173" s="32"/>
      <c r="BV173" s="32"/>
      <c r="BW173" s="32"/>
      <c r="BX173" s="32"/>
      <c r="BY173" s="32"/>
      <c r="BZ173" s="32"/>
      <c r="CA173" s="300"/>
      <c r="CB173" s="234" t="str">
        <f t="shared" si="35"/>
        <v/>
      </c>
      <c r="CC173" s="32"/>
      <c r="CD173" s="32"/>
      <c r="CE173" s="32"/>
      <c r="CF173" s="32"/>
      <c r="CG173" s="34">
        <f t="shared" si="36"/>
        <v>0</v>
      </c>
      <c r="CH173" s="35"/>
      <c r="CI173" s="35"/>
      <c r="DI173"/>
    </row>
    <row r="174" spans="1:113" x14ac:dyDescent="0.25">
      <c r="A174" s="161" t="s">
        <v>182</v>
      </c>
      <c r="B174" s="324">
        <f t="shared" si="32"/>
        <v>11</v>
      </c>
      <c r="C174" s="325">
        <f t="shared" si="33"/>
        <v>9</v>
      </c>
      <c r="D174" s="325">
        <f t="shared" si="33"/>
        <v>2</v>
      </c>
      <c r="E174" s="280">
        <f>SUM(ENERO:DICIEMBRE!E174)</f>
        <v>6</v>
      </c>
      <c r="F174" s="280">
        <f>SUM(ENERO:DICIEMBRE!F174)</f>
        <v>0</v>
      </c>
      <c r="G174" s="280">
        <f>SUM(ENERO:DICIEMBRE!G174)</f>
        <v>2</v>
      </c>
      <c r="H174" s="280">
        <f>SUM(ENERO:DICIEMBRE!H174)</f>
        <v>2</v>
      </c>
      <c r="I174" s="280">
        <f>SUM(ENERO:DICIEMBRE!I174)</f>
        <v>1</v>
      </c>
      <c r="J174" s="280">
        <f>SUM(ENERO:DICIEMBRE!J174)</f>
        <v>0</v>
      </c>
      <c r="K174" s="280">
        <f>SUM(ENERO:DICIEMBRE!K174)</f>
        <v>0</v>
      </c>
      <c r="L174" s="280">
        <f>SUM(ENERO:DICIEMBRE!L174)</f>
        <v>0</v>
      </c>
      <c r="M174" s="280">
        <f>SUM(ENERO:DICIEMBRE!M174)</f>
        <v>0</v>
      </c>
      <c r="N174" s="280">
        <f>SUM(ENERO:DICIEMBRE!N174)</f>
        <v>0</v>
      </c>
      <c r="O174" s="280">
        <f>SUM(ENERO:DICIEMBRE!O174)</f>
        <v>0</v>
      </c>
      <c r="P174" s="280">
        <f>SUM(ENERO:DICIEMBRE!P174)</f>
        <v>0</v>
      </c>
      <c r="Q174" s="280">
        <f>SUM(ENERO:DICIEMBRE!Q174)</f>
        <v>0</v>
      </c>
      <c r="R174" s="280">
        <f>SUM(ENERO:DICIEMBRE!R174)</f>
        <v>0</v>
      </c>
      <c r="S174" s="280">
        <f>SUM(ENERO:DICIEMBRE!S174)</f>
        <v>0</v>
      </c>
      <c r="T174" s="280">
        <f>SUM(ENERO:DICIEMBRE!T174)</f>
        <v>0</v>
      </c>
      <c r="U174" s="280">
        <f>SUM(ENERO:DICIEMBRE!U174)</f>
        <v>0</v>
      </c>
      <c r="V174" s="280">
        <f>SUM(ENERO:DICIEMBRE!V174)</f>
        <v>0</v>
      </c>
      <c r="W174" s="280">
        <f>SUM(ENERO:DICIEMBRE!W174)</f>
        <v>0</v>
      </c>
      <c r="X174" s="280">
        <f>SUM(ENERO:DICIEMBRE!X174)</f>
        <v>0</v>
      </c>
      <c r="Y174" s="280">
        <f>SUM(ENERO:DICIEMBRE!Y174)</f>
        <v>0</v>
      </c>
      <c r="Z174" s="280">
        <f>SUM(ENERO:DICIEMBRE!Z174)</f>
        <v>0</v>
      </c>
      <c r="AA174" s="280">
        <f>SUM(ENERO:DICIEMBRE!AA174)</f>
        <v>0</v>
      </c>
      <c r="AB174" s="280">
        <f>SUM(ENERO:DICIEMBRE!AB174)</f>
        <v>0</v>
      </c>
      <c r="AC174" s="280">
        <f>SUM(ENERO:DICIEMBRE!AC174)</f>
        <v>0</v>
      </c>
      <c r="AD174" s="280">
        <f>SUM(ENERO:DICIEMBRE!AD174)</f>
        <v>0</v>
      </c>
      <c r="AE174" s="280">
        <f>SUM(ENERO:DICIEMBRE!AE174)</f>
        <v>0</v>
      </c>
      <c r="AF174" s="280">
        <f>SUM(ENERO:DICIEMBRE!AF174)</f>
        <v>0</v>
      </c>
      <c r="AG174" s="280">
        <f>SUM(ENERO:DICIEMBRE!AG174)</f>
        <v>0</v>
      </c>
      <c r="AH174" s="280">
        <f>SUM(ENERO:DICIEMBRE!AH174)</f>
        <v>0</v>
      </c>
      <c r="AI174" s="280">
        <f>SUM(ENERO:DICIEMBRE!AI174)</f>
        <v>0</v>
      </c>
      <c r="AJ174" s="280">
        <f>SUM(ENERO:DICIEMBRE!AJ174)</f>
        <v>0</v>
      </c>
      <c r="AK174" s="280">
        <f>SUM(ENERO:DICIEMBRE!AK174)</f>
        <v>0</v>
      </c>
      <c r="AL174" s="280">
        <f>SUM(ENERO:DICIEMBRE!AL174)</f>
        <v>0</v>
      </c>
      <c r="AM174" s="280">
        <f>SUM(ENERO:DICIEMBRE!AM174)</f>
        <v>9</v>
      </c>
      <c r="AN174" s="280">
        <f>SUM(ENERO:DICIEMBRE!AN174)</f>
        <v>1</v>
      </c>
      <c r="AO174" s="280">
        <f>SUM(ENERO:DICIEMBRE!AO174)</f>
        <v>1</v>
      </c>
      <c r="AP174" s="31" t="str">
        <f t="shared" si="34"/>
        <v/>
      </c>
      <c r="BU174" s="32"/>
      <c r="BV174" s="32"/>
      <c r="BW174" s="32"/>
      <c r="BX174" s="32"/>
      <c r="BY174" s="32"/>
      <c r="BZ174" s="32"/>
      <c r="CA174" s="300"/>
      <c r="CB174" s="234" t="str">
        <f t="shared" si="35"/>
        <v/>
      </c>
      <c r="CC174" s="32"/>
      <c r="CD174" s="32"/>
      <c r="CE174" s="32"/>
      <c r="CF174" s="32"/>
      <c r="CG174" s="34">
        <f t="shared" si="36"/>
        <v>0</v>
      </c>
      <c r="CH174" s="35"/>
      <c r="CI174" s="35"/>
      <c r="DI174"/>
    </row>
    <row r="175" spans="1:113" x14ac:dyDescent="0.25">
      <c r="A175" s="329" t="s">
        <v>71</v>
      </c>
      <c r="B175" s="324">
        <f t="shared" si="32"/>
        <v>790</v>
      </c>
      <c r="C175" s="325">
        <f t="shared" si="33"/>
        <v>291</v>
      </c>
      <c r="D175" s="325">
        <f t="shared" si="33"/>
        <v>499</v>
      </c>
      <c r="E175" s="280">
        <f>SUM(ENERO:DICIEMBRE!E175)</f>
        <v>49</v>
      </c>
      <c r="F175" s="280">
        <f>SUM(ENERO:DICIEMBRE!F175)</f>
        <v>37</v>
      </c>
      <c r="G175" s="280">
        <f>SUM(ENERO:DICIEMBRE!G175)</f>
        <v>3</v>
      </c>
      <c r="H175" s="280">
        <f>SUM(ENERO:DICIEMBRE!H175)</f>
        <v>2</v>
      </c>
      <c r="I175" s="280">
        <f>SUM(ENERO:DICIEMBRE!I175)</f>
        <v>5</v>
      </c>
      <c r="J175" s="280">
        <f>SUM(ENERO:DICIEMBRE!J175)</f>
        <v>4</v>
      </c>
      <c r="K175" s="280">
        <f>SUM(ENERO:DICIEMBRE!K175)</f>
        <v>4</v>
      </c>
      <c r="L175" s="280">
        <f>SUM(ENERO:DICIEMBRE!L175)</f>
        <v>9</v>
      </c>
      <c r="M175" s="280">
        <f>SUM(ENERO:DICIEMBRE!M175)</f>
        <v>0</v>
      </c>
      <c r="N175" s="280">
        <f>SUM(ENERO:DICIEMBRE!N175)</f>
        <v>62</v>
      </c>
      <c r="O175" s="280">
        <f>SUM(ENERO:DICIEMBRE!O175)</f>
        <v>8</v>
      </c>
      <c r="P175" s="280">
        <f>SUM(ENERO:DICIEMBRE!P175)</f>
        <v>68</v>
      </c>
      <c r="Q175" s="280">
        <f>SUM(ENERO:DICIEMBRE!Q175)</f>
        <v>6</v>
      </c>
      <c r="R175" s="280">
        <f>SUM(ENERO:DICIEMBRE!R175)</f>
        <v>52</v>
      </c>
      <c r="S175" s="280">
        <f>SUM(ENERO:DICIEMBRE!S175)</f>
        <v>7</v>
      </c>
      <c r="T175" s="280">
        <f>SUM(ENERO:DICIEMBRE!T175)</f>
        <v>46</v>
      </c>
      <c r="U175" s="280">
        <f>SUM(ENERO:DICIEMBRE!U175)</f>
        <v>6</v>
      </c>
      <c r="V175" s="280">
        <f>SUM(ENERO:DICIEMBRE!V175)</f>
        <v>14</v>
      </c>
      <c r="W175" s="280">
        <f>SUM(ENERO:DICIEMBRE!W175)</f>
        <v>7</v>
      </c>
      <c r="X175" s="280">
        <f>SUM(ENERO:DICIEMBRE!X175)</f>
        <v>6</v>
      </c>
      <c r="Y175" s="280">
        <f>SUM(ENERO:DICIEMBRE!Y175)</f>
        <v>7</v>
      </c>
      <c r="Z175" s="280">
        <f>SUM(ENERO:DICIEMBRE!Z175)</f>
        <v>10</v>
      </c>
      <c r="AA175" s="280">
        <f>SUM(ENERO:DICIEMBRE!AA175)</f>
        <v>21</v>
      </c>
      <c r="AB175" s="280">
        <f>SUM(ENERO:DICIEMBRE!AB175)</f>
        <v>11</v>
      </c>
      <c r="AC175" s="280">
        <f>SUM(ENERO:DICIEMBRE!AC175)</f>
        <v>20</v>
      </c>
      <c r="AD175" s="280">
        <f>SUM(ENERO:DICIEMBRE!AD175)</f>
        <v>17</v>
      </c>
      <c r="AE175" s="280">
        <f>SUM(ENERO:DICIEMBRE!AE175)</f>
        <v>44</v>
      </c>
      <c r="AF175" s="280">
        <f>SUM(ENERO:DICIEMBRE!AF175)</f>
        <v>23</v>
      </c>
      <c r="AG175" s="280">
        <f>SUM(ENERO:DICIEMBRE!AG175)</f>
        <v>35</v>
      </c>
      <c r="AH175" s="280">
        <f>SUM(ENERO:DICIEMBRE!AH175)</f>
        <v>37</v>
      </c>
      <c r="AI175" s="280">
        <f>SUM(ENERO:DICIEMBRE!AI175)</f>
        <v>28</v>
      </c>
      <c r="AJ175" s="280">
        <f>SUM(ENERO:DICIEMBRE!AJ175)</f>
        <v>31</v>
      </c>
      <c r="AK175" s="280">
        <f>SUM(ENERO:DICIEMBRE!AK175)</f>
        <v>41</v>
      </c>
      <c r="AL175" s="280">
        <f>SUM(ENERO:DICIEMBRE!AL175)</f>
        <v>70</v>
      </c>
      <c r="AM175" s="280">
        <f>SUM(ENERO:DICIEMBRE!AM175)</f>
        <v>183</v>
      </c>
      <c r="AN175" s="280">
        <f>SUM(ENERO:DICIEMBRE!AN175)</f>
        <v>191</v>
      </c>
      <c r="AO175" s="280">
        <f>SUM(ENERO:DICIEMBRE!AO175)</f>
        <v>416</v>
      </c>
      <c r="AP175" s="31" t="str">
        <f t="shared" si="34"/>
        <v/>
      </c>
      <c r="BU175" s="32"/>
      <c r="BV175" s="32"/>
      <c r="BW175" s="32"/>
      <c r="BX175" s="32"/>
      <c r="BY175" s="32"/>
      <c r="BZ175" s="32"/>
      <c r="CA175" s="300"/>
      <c r="CB175" s="234" t="str">
        <f t="shared" si="35"/>
        <v/>
      </c>
      <c r="CC175" s="32"/>
      <c r="CD175" s="32"/>
      <c r="CE175" s="32"/>
      <c r="CF175" s="32"/>
      <c r="CG175" s="34">
        <f t="shared" si="36"/>
        <v>0</v>
      </c>
      <c r="CH175" s="35"/>
      <c r="CI175" s="35"/>
      <c r="DI175"/>
    </row>
    <row r="176" spans="1:113" x14ac:dyDescent="0.25">
      <c r="A176" s="332" t="s">
        <v>183</v>
      </c>
      <c r="B176" s="333">
        <f t="shared" ref="B176:AO176" si="37">SUM(B177:B181)</f>
        <v>2800</v>
      </c>
      <c r="C176" s="334">
        <f t="shared" si="37"/>
        <v>1343</v>
      </c>
      <c r="D176" s="334">
        <f t="shared" si="37"/>
        <v>1457</v>
      </c>
      <c r="E176" s="80">
        <f t="shared" si="37"/>
        <v>206</v>
      </c>
      <c r="F176" s="22">
        <f t="shared" si="37"/>
        <v>155</v>
      </c>
      <c r="G176" s="80">
        <f t="shared" si="37"/>
        <v>31</v>
      </c>
      <c r="H176" s="22">
        <f t="shared" si="37"/>
        <v>27</v>
      </c>
      <c r="I176" s="80">
        <f t="shared" si="37"/>
        <v>41</v>
      </c>
      <c r="J176" s="22">
        <f t="shared" si="37"/>
        <v>36</v>
      </c>
      <c r="K176" s="80">
        <f t="shared" si="37"/>
        <v>37</v>
      </c>
      <c r="L176" s="80">
        <f t="shared" si="37"/>
        <v>28</v>
      </c>
      <c r="M176" s="80">
        <f t="shared" si="37"/>
        <v>8</v>
      </c>
      <c r="N176" s="335">
        <f t="shared" si="37"/>
        <v>66</v>
      </c>
      <c r="O176" s="80">
        <f t="shared" si="37"/>
        <v>35</v>
      </c>
      <c r="P176" s="22">
        <f t="shared" si="37"/>
        <v>81</v>
      </c>
      <c r="Q176" s="80">
        <f t="shared" si="37"/>
        <v>30</v>
      </c>
      <c r="R176" s="22">
        <f t="shared" si="37"/>
        <v>62</v>
      </c>
      <c r="S176" s="80">
        <f t="shared" si="37"/>
        <v>27</v>
      </c>
      <c r="T176" s="22">
        <f t="shared" si="37"/>
        <v>67</v>
      </c>
      <c r="U176" s="80">
        <f t="shared" si="37"/>
        <v>31</v>
      </c>
      <c r="V176" s="22">
        <f t="shared" si="37"/>
        <v>39</v>
      </c>
      <c r="W176" s="80">
        <f t="shared" si="37"/>
        <v>40</v>
      </c>
      <c r="X176" s="22">
        <f t="shared" si="37"/>
        <v>32</v>
      </c>
      <c r="Y176" s="80">
        <f t="shared" si="37"/>
        <v>64</v>
      </c>
      <c r="Z176" s="22">
        <f t="shared" si="37"/>
        <v>49</v>
      </c>
      <c r="AA176" s="80">
        <f t="shared" si="37"/>
        <v>101</v>
      </c>
      <c r="AB176" s="22">
        <f t="shared" si="37"/>
        <v>103</v>
      </c>
      <c r="AC176" s="80">
        <f t="shared" si="37"/>
        <v>90</v>
      </c>
      <c r="AD176" s="335">
        <f t="shared" si="37"/>
        <v>124</v>
      </c>
      <c r="AE176" s="80">
        <f t="shared" si="37"/>
        <v>141</v>
      </c>
      <c r="AF176" s="22">
        <f t="shared" si="37"/>
        <v>124</v>
      </c>
      <c r="AG176" s="80">
        <f t="shared" si="37"/>
        <v>173</v>
      </c>
      <c r="AH176" s="22">
        <f t="shared" si="37"/>
        <v>151</v>
      </c>
      <c r="AI176" s="80">
        <f t="shared" si="37"/>
        <v>107</v>
      </c>
      <c r="AJ176" s="22">
        <f t="shared" si="37"/>
        <v>110</v>
      </c>
      <c r="AK176" s="336">
        <f t="shared" si="37"/>
        <v>181</v>
      </c>
      <c r="AL176" s="337">
        <f t="shared" si="37"/>
        <v>203</v>
      </c>
      <c r="AM176" s="83">
        <f t="shared" si="37"/>
        <v>422</v>
      </c>
      <c r="AN176" s="84">
        <f t="shared" si="37"/>
        <v>875</v>
      </c>
      <c r="AO176" s="81">
        <f t="shared" si="37"/>
        <v>1503</v>
      </c>
      <c r="AP176" s="85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/>
      <c r="CH176"/>
      <c r="CI176"/>
      <c r="DI176"/>
    </row>
    <row r="177" spans="1:129" x14ac:dyDescent="0.25">
      <c r="A177" s="163" t="s">
        <v>42</v>
      </c>
      <c r="B177" s="338">
        <f>SUM(C177:D177)</f>
        <v>2406</v>
      </c>
      <c r="C177" s="325">
        <f t="shared" ref="C177:D181" si="38">E177+G177+I177+K177+M177+O177+Q177+S177+U177+W177+Y177+AA177+AC177+AE177+AG177+AI177+AK177</f>
        <v>1135</v>
      </c>
      <c r="D177" s="325">
        <f t="shared" si="38"/>
        <v>1271</v>
      </c>
      <c r="E177" s="280">
        <f>SUM(ENERO:DICIEMBRE!E177)</f>
        <v>201</v>
      </c>
      <c r="F177" s="280">
        <f>SUM(ENERO:DICIEMBRE!F177)</f>
        <v>153</v>
      </c>
      <c r="G177" s="280">
        <f>SUM(ENERO:DICIEMBRE!G177)</f>
        <v>30</v>
      </c>
      <c r="H177" s="280">
        <f>SUM(ENERO:DICIEMBRE!H177)</f>
        <v>25</v>
      </c>
      <c r="I177" s="280">
        <f>SUM(ENERO:DICIEMBRE!I177)</f>
        <v>41</v>
      </c>
      <c r="J177" s="280">
        <f>SUM(ENERO:DICIEMBRE!J177)</f>
        <v>36</v>
      </c>
      <c r="K177" s="280">
        <f>SUM(ENERO:DICIEMBRE!K177)</f>
        <v>33</v>
      </c>
      <c r="L177" s="280">
        <f>SUM(ENERO:DICIEMBRE!L177)</f>
        <v>27</v>
      </c>
      <c r="M177" s="280">
        <f>SUM(ENERO:DICIEMBRE!M177)</f>
        <v>8</v>
      </c>
      <c r="N177" s="280">
        <f>SUM(ENERO:DICIEMBRE!N177)</f>
        <v>63</v>
      </c>
      <c r="O177" s="280">
        <f>SUM(ENERO:DICIEMBRE!O177)</f>
        <v>31</v>
      </c>
      <c r="P177" s="280">
        <f>SUM(ENERO:DICIEMBRE!P177)</f>
        <v>78</v>
      </c>
      <c r="Q177" s="280">
        <f>SUM(ENERO:DICIEMBRE!Q177)</f>
        <v>22</v>
      </c>
      <c r="R177" s="280">
        <f>SUM(ENERO:DICIEMBRE!R177)</f>
        <v>61</v>
      </c>
      <c r="S177" s="280">
        <f>SUM(ENERO:DICIEMBRE!S177)</f>
        <v>22</v>
      </c>
      <c r="T177" s="280">
        <f>SUM(ENERO:DICIEMBRE!T177)</f>
        <v>61</v>
      </c>
      <c r="U177" s="280">
        <f>SUM(ENERO:DICIEMBRE!U177)</f>
        <v>24</v>
      </c>
      <c r="V177" s="280">
        <f>SUM(ENERO:DICIEMBRE!V177)</f>
        <v>33</v>
      </c>
      <c r="W177" s="280">
        <f>SUM(ENERO:DICIEMBRE!W177)</f>
        <v>31</v>
      </c>
      <c r="X177" s="280">
        <f>SUM(ENERO:DICIEMBRE!X177)</f>
        <v>26</v>
      </c>
      <c r="Y177" s="280">
        <f>SUM(ENERO:DICIEMBRE!Y177)</f>
        <v>51</v>
      </c>
      <c r="Z177" s="280">
        <f>SUM(ENERO:DICIEMBRE!Z177)</f>
        <v>41</v>
      </c>
      <c r="AA177" s="280">
        <f>SUM(ENERO:DICIEMBRE!AA177)</f>
        <v>89</v>
      </c>
      <c r="AB177" s="280">
        <f>SUM(ENERO:DICIEMBRE!AB177)</f>
        <v>79</v>
      </c>
      <c r="AC177" s="280">
        <f>SUM(ENERO:DICIEMBRE!AC177)</f>
        <v>75</v>
      </c>
      <c r="AD177" s="280">
        <f>SUM(ENERO:DICIEMBRE!AD177)</f>
        <v>97</v>
      </c>
      <c r="AE177" s="280">
        <f>SUM(ENERO:DICIEMBRE!AE177)</f>
        <v>110</v>
      </c>
      <c r="AF177" s="280">
        <f>SUM(ENERO:DICIEMBRE!AF177)</f>
        <v>104</v>
      </c>
      <c r="AG177" s="280">
        <f>SUM(ENERO:DICIEMBRE!AG177)</f>
        <v>142</v>
      </c>
      <c r="AH177" s="280">
        <f>SUM(ENERO:DICIEMBRE!AH177)</f>
        <v>128</v>
      </c>
      <c r="AI177" s="280">
        <f>SUM(ENERO:DICIEMBRE!AI177)</f>
        <v>82</v>
      </c>
      <c r="AJ177" s="280">
        <f>SUM(ENERO:DICIEMBRE!AJ177)</f>
        <v>95</v>
      </c>
      <c r="AK177" s="280">
        <f>SUM(ENERO:DICIEMBRE!AK177)</f>
        <v>143</v>
      </c>
      <c r="AL177" s="280">
        <f>SUM(ENERO:DICIEMBRE!AL177)</f>
        <v>164</v>
      </c>
      <c r="AM177" s="280">
        <f>SUM(ENERO:DICIEMBRE!AM177)</f>
        <v>389</v>
      </c>
      <c r="AN177" s="280">
        <f>SUM(ENERO:DICIEMBRE!AN177)</f>
        <v>676</v>
      </c>
      <c r="AO177" s="280">
        <f>SUM(ENERO:DICIEMBRE!AO177)</f>
        <v>1341</v>
      </c>
      <c r="AP177" s="31" t="str">
        <f>$CA177&amp;CB177</f>
        <v/>
      </c>
      <c r="BU177" s="32"/>
      <c r="BV177" s="32"/>
      <c r="BW177" s="32"/>
      <c r="BX177" s="32"/>
      <c r="BY177" s="32"/>
      <c r="BZ177" s="32"/>
      <c r="CA177" s="300"/>
      <c r="CB177" s="234" t="str">
        <f t="shared" si="35"/>
        <v/>
      </c>
      <c r="CC177" s="32"/>
      <c r="CD177" s="32"/>
      <c r="CE177" s="32"/>
      <c r="CF177" s="32"/>
      <c r="CG177" s="34">
        <f>IF(AM177+AN177+AO177&lt;&gt;$B177,1,0)</f>
        <v>0</v>
      </c>
      <c r="CH177" s="35"/>
      <c r="CI177" s="35"/>
      <c r="DI177"/>
    </row>
    <row r="178" spans="1:129" x14ac:dyDescent="0.25">
      <c r="A178" s="163" t="s">
        <v>43</v>
      </c>
      <c r="B178" s="340">
        <f>SUM(C178:D178)</f>
        <v>15</v>
      </c>
      <c r="C178" s="325">
        <f t="shared" si="38"/>
        <v>10</v>
      </c>
      <c r="D178" s="325">
        <f t="shared" si="38"/>
        <v>5</v>
      </c>
      <c r="E178" s="280">
        <f>SUM(ENERO:DICIEMBRE!E178)</f>
        <v>0</v>
      </c>
      <c r="F178" s="280">
        <f>SUM(ENERO:DICIEMBRE!F178)</f>
        <v>0</v>
      </c>
      <c r="G178" s="280">
        <f>SUM(ENERO:DICIEMBRE!G178)</f>
        <v>0</v>
      </c>
      <c r="H178" s="280">
        <f>SUM(ENERO:DICIEMBRE!H178)</f>
        <v>0</v>
      </c>
      <c r="I178" s="280">
        <f>SUM(ENERO:DICIEMBRE!I178)</f>
        <v>0</v>
      </c>
      <c r="J178" s="280">
        <f>SUM(ENERO:DICIEMBRE!J178)</f>
        <v>0</v>
      </c>
      <c r="K178" s="280">
        <f>SUM(ENERO:DICIEMBRE!K178)</f>
        <v>0</v>
      </c>
      <c r="L178" s="280">
        <f>SUM(ENERO:DICIEMBRE!L178)</f>
        <v>0</v>
      </c>
      <c r="M178" s="280">
        <f>SUM(ENERO:DICIEMBRE!M178)</f>
        <v>0</v>
      </c>
      <c r="N178" s="280">
        <f>SUM(ENERO:DICIEMBRE!N178)</f>
        <v>0</v>
      </c>
      <c r="O178" s="280">
        <f>SUM(ENERO:DICIEMBRE!O178)</f>
        <v>0</v>
      </c>
      <c r="P178" s="280">
        <f>SUM(ENERO:DICIEMBRE!P178)</f>
        <v>0</v>
      </c>
      <c r="Q178" s="280">
        <f>SUM(ENERO:DICIEMBRE!Q178)</f>
        <v>1</v>
      </c>
      <c r="R178" s="280">
        <f>SUM(ENERO:DICIEMBRE!R178)</f>
        <v>0</v>
      </c>
      <c r="S178" s="280">
        <f>SUM(ENERO:DICIEMBRE!S178)</f>
        <v>0</v>
      </c>
      <c r="T178" s="280">
        <f>SUM(ENERO:DICIEMBRE!T178)</f>
        <v>0</v>
      </c>
      <c r="U178" s="280">
        <f>SUM(ENERO:DICIEMBRE!U178)</f>
        <v>0</v>
      </c>
      <c r="V178" s="280">
        <f>SUM(ENERO:DICIEMBRE!V178)</f>
        <v>1</v>
      </c>
      <c r="W178" s="280">
        <f>SUM(ENERO:DICIEMBRE!W178)</f>
        <v>0</v>
      </c>
      <c r="X178" s="280">
        <f>SUM(ENERO:DICIEMBRE!X178)</f>
        <v>0</v>
      </c>
      <c r="Y178" s="280">
        <f>SUM(ENERO:DICIEMBRE!Y178)</f>
        <v>1</v>
      </c>
      <c r="Z178" s="280">
        <f>SUM(ENERO:DICIEMBRE!Z178)</f>
        <v>0</v>
      </c>
      <c r="AA178" s="280">
        <f>SUM(ENERO:DICIEMBRE!AA178)</f>
        <v>0</v>
      </c>
      <c r="AB178" s="280">
        <f>SUM(ENERO:DICIEMBRE!AB178)</f>
        <v>0</v>
      </c>
      <c r="AC178" s="280">
        <f>SUM(ENERO:DICIEMBRE!AC178)</f>
        <v>2</v>
      </c>
      <c r="AD178" s="280">
        <f>SUM(ENERO:DICIEMBRE!AD178)</f>
        <v>1</v>
      </c>
      <c r="AE178" s="280">
        <f>SUM(ENERO:DICIEMBRE!AE178)</f>
        <v>1</v>
      </c>
      <c r="AF178" s="280">
        <f>SUM(ENERO:DICIEMBRE!AF178)</f>
        <v>1</v>
      </c>
      <c r="AG178" s="280">
        <f>SUM(ENERO:DICIEMBRE!AG178)</f>
        <v>0</v>
      </c>
      <c r="AH178" s="280">
        <f>SUM(ENERO:DICIEMBRE!AH178)</f>
        <v>0</v>
      </c>
      <c r="AI178" s="280">
        <f>SUM(ENERO:DICIEMBRE!AI178)</f>
        <v>2</v>
      </c>
      <c r="AJ178" s="280">
        <f>SUM(ENERO:DICIEMBRE!AJ178)</f>
        <v>0</v>
      </c>
      <c r="AK178" s="280">
        <f>SUM(ENERO:DICIEMBRE!AK178)</f>
        <v>3</v>
      </c>
      <c r="AL178" s="280">
        <f>SUM(ENERO:DICIEMBRE!AL178)</f>
        <v>2</v>
      </c>
      <c r="AM178" s="280">
        <f>SUM(ENERO:DICIEMBRE!AM178)</f>
        <v>6</v>
      </c>
      <c r="AN178" s="280">
        <f>SUM(ENERO:DICIEMBRE!AN178)</f>
        <v>2</v>
      </c>
      <c r="AO178" s="280">
        <f>SUM(ENERO:DICIEMBRE!AO178)</f>
        <v>7</v>
      </c>
      <c r="AP178" s="31" t="str">
        <f>$CA178&amp;CB178</f>
        <v/>
      </c>
      <c r="BU178" s="32"/>
      <c r="BV178" s="32"/>
      <c r="BW178" s="32"/>
      <c r="BX178" s="32"/>
      <c r="BY178" s="32"/>
      <c r="BZ178" s="32"/>
      <c r="CA178" s="300"/>
      <c r="CB178" s="234" t="str">
        <f t="shared" si="35"/>
        <v/>
      </c>
      <c r="CC178" s="32"/>
      <c r="CD178" s="32"/>
      <c r="CE178" s="32"/>
      <c r="CF178" s="32"/>
      <c r="CG178" s="34">
        <f t="shared" si="36"/>
        <v>0</v>
      </c>
      <c r="CH178" s="35"/>
      <c r="CI178" s="35"/>
      <c r="DI178"/>
    </row>
    <row r="179" spans="1:129" x14ac:dyDescent="0.25">
      <c r="A179" s="163" t="s">
        <v>44</v>
      </c>
      <c r="B179" s="340">
        <f>SUM(C179:D179)</f>
        <v>121</v>
      </c>
      <c r="C179" s="325">
        <f t="shared" si="38"/>
        <v>62</v>
      </c>
      <c r="D179" s="325">
        <f t="shared" si="38"/>
        <v>59</v>
      </c>
      <c r="E179" s="280">
        <f>SUM(ENERO:DICIEMBRE!E179)</f>
        <v>0</v>
      </c>
      <c r="F179" s="280">
        <f>SUM(ENERO:DICIEMBRE!F179)</f>
        <v>0</v>
      </c>
      <c r="G179" s="280">
        <f>SUM(ENERO:DICIEMBRE!G179)</f>
        <v>0</v>
      </c>
      <c r="H179" s="280">
        <f>SUM(ENERO:DICIEMBRE!H179)</f>
        <v>0</v>
      </c>
      <c r="I179" s="280">
        <f>SUM(ENERO:DICIEMBRE!I179)</f>
        <v>0</v>
      </c>
      <c r="J179" s="280">
        <f>SUM(ENERO:DICIEMBRE!J179)</f>
        <v>0</v>
      </c>
      <c r="K179" s="280">
        <f>SUM(ENERO:DICIEMBRE!K179)</f>
        <v>0</v>
      </c>
      <c r="L179" s="280">
        <f>SUM(ENERO:DICIEMBRE!L179)</f>
        <v>0</v>
      </c>
      <c r="M179" s="280">
        <f>SUM(ENERO:DICIEMBRE!M179)</f>
        <v>0</v>
      </c>
      <c r="N179" s="280">
        <f>SUM(ENERO:DICIEMBRE!N179)</f>
        <v>0</v>
      </c>
      <c r="O179" s="280">
        <f>SUM(ENERO:DICIEMBRE!O179)</f>
        <v>0</v>
      </c>
      <c r="P179" s="280">
        <f>SUM(ENERO:DICIEMBRE!P179)</f>
        <v>0</v>
      </c>
      <c r="Q179" s="280">
        <f>SUM(ENERO:DICIEMBRE!Q179)</f>
        <v>1</v>
      </c>
      <c r="R179" s="280">
        <f>SUM(ENERO:DICIEMBRE!R179)</f>
        <v>0</v>
      </c>
      <c r="S179" s="280">
        <f>SUM(ENERO:DICIEMBRE!S179)</f>
        <v>0</v>
      </c>
      <c r="T179" s="280">
        <f>SUM(ENERO:DICIEMBRE!T179)</f>
        <v>0</v>
      </c>
      <c r="U179" s="280">
        <f>SUM(ENERO:DICIEMBRE!U179)</f>
        <v>3</v>
      </c>
      <c r="V179" s="280">
        <f>SUM(ENERO:DICIEMBRE!V179)</f>
        <v>1</v>
      </c>
      <c r="W179" s="280">
        <f>SUM(ENERO:DICIEMBRE!W179)</f>
        <v>2</v>
      </c>
      <c r="X179" s="280">
        <f>SUM(ENERO:DICIEMBRE!X179)</f>
        <v>2</v>
      </c>
      <c r="Y179" s="280">
        <f>SUM(ENERO:DICIEMBRE!Y179)</f>
        <v>3</v>
      </c>
      <c r="Z179" s="280">
        <f>SUM(ENERO:DICIEMBRE!Z179)</f>
        <v>1</v>
      </c>
      <c r="AA179" s="280">
        <f>SUM(ENERO:DICIEMBRE!AA179)</f>
        <v>3</v>
      </c>
      <c r="AB179" s="280">
        <f>SUM(ENERO:DICIEMBRE!AB179)</f>
        <v>7</v>
      </c>
      <c r="AC179" s="280">
        <f>SUM(ENERO:DICIEMBRE!AC179)</f>
        <v>4</v>
      </c>
      <c r="AD179" s="280">
        <f>SUM(ENERO:DICIEMBRE!AD179)</f>
        <v>8</v>
      </c>
      <c r="AE179" s="280">
        <f>SUM(ENERO:DICIEMBRE!AE179)</f>
        <v>15</v>
      </c>
      <c r="AF179" s="280">
        <f>SUM(ENERO:DICIEMBRE!AF179)</f>
        <v>7</v>
      </c>
      <c r="AG179" s="280">
        <f>SUM(ENERO:DICIEMBRE!AG179)</f>
        <v>9</v>
      </c>
      <c r="AH179" s="280">
        <f>SUM(ENERO:DICIEMBRE!AH179)</f>
        <v>8</v>
      </c>
      <c r="AI179" s="280">
        <f>SUM(ENERO:DICIEMBRE!AI179)</f>
        <v>11</v>
      </c>
      <c r="AJ179" s="280">
        <f>SUM(ENERO:DICIEMBRE!AJ179)</f>
        <v>5</v>
      </c>
      <c r="AK179" s="280">
        <f>SUM(ENERO:DICIEMBRE!AK179)</f>
        <v>11</v>
      </c>
      <c r="AL179" s="280">
        <f>SUM(ENERO:DICIEMBRE!AL179)</f>
        <v>20</v>
      </c>
      <c r="AM179" s="280">
        <f>SUM(ENERO:DICIEMBRE!AM179)</f>
        <v>0</v>
      </c>
      <c r="AN179" s="280">
        <f>SUM(ENERO:DICIEMBRE!AN179)</f>
        <v>60</v>
      </c>
      <c r="AO179" s="280">
        <f>SUM(ENERO:DICIEMBRE!AO179)</f>
        <v>61</v>
      </c>
      <c r="AP179" s="31" t="str">
        <f>$CA179&amp;CB179</f>
        <v/>
      </c>
      <c r="BU179" s="32"/>
      <c r="BV179" s="32"/>
      <c r="BW179" s="32"/>
      <c r="BX179" s="32"/>
      <c r="BY179" s="32"/>
      <c r="BZ179" s="32"/>
      <c r="CA179" s="300"/>
      <c r="CB179" s="234" t="str">
        <f t="shared" si="35"/>
        <v/>
      </c>
      <c r="CC179" s="32"/>
      <c r="CD179" s="32"/>
      <c r="CE179" s="32"/>
      <c r="CF179" s="32"/>
      <c r="CG179" s="34">
        <f t="shared" si="36"/>
        <v>0</v>
      </c>
      <c r="CH179" s="35"/>
      <c r="CI179" s="35"/>
      <c r="DI179"/>
    </row>
    <row r="180" spans="1:129" x14ac:dyDescent="0.25">
      <c r="A180" s="163" t="s">
        <v>184</v>
      </c>
      <c r="B180" s="340">
        <f>SUM(C180:D180)</f>
        <v>5</v>
      </c>
      <c r="C180" s="325">
        <f t="shared" si="38"/>
        <v>3</v>
      </c>
      <c r="D180" s="325">
        <f t="shared" si="38"/>
        <v>2</v>
      </c>
      <c r="E180" s="280">
        <f>SUM(ENERO:DICIEMBRE!E180)</f>
        <v>0</v>
      </c>
      <c r="F180" s="280">
        <f>SUM(ENERO:DICIEMBRE!F180)</f>
        <v>0</v>
      </c>
      <c r="G180" s="280">
        <f>SUM(ENERO:DICIEMBRE!G180)</f>
        <v>0</v>
      </c>
      <c r="H180" s="280">
        <f>SUM(ENERO:DICIEMBRE!H180)</f>
        <v>0</v>
      </c>
      <c r="I180" s="280">
        <f>SUM(ENERO:DICIEMBRE!I180)</f>
        <v>0</v>
      </c>
      <c r="J180" s="280">
        <f>SUM(ENERO:DICIEMBRE!J180)</f>
        <v>0</v>
      </c>
      <c r="K180" s="280">
        <f>SUM(ENERO:DICIEMBRE!K180)</f>
        <v>0</v>
      </c>
      <c r="L180" s="280">
        <f>SUM(ENERO:DICIEMBRE!L180)</f>
        <v>0</v>
      </c>
      <c r="M180" s="280">
        <f>SUM(ENERO:DICIEMBRE!M180)</f>
        <v>0</v>
      </c>
      <c r="N180" s="280">
        <f>SUM(ENERO:DICIEMBRE!N180)</f>
        <v>0</v>
      </c>
      <c r="O180" s="280">
        <f>SUM(ENERO:DICIEMBRE!O180)</f>
        <v>0</v>
      </c>
      <c r="P180" s="280">
        <f>SUM(ENERO:DICIEMBRE!P180)</f>
        <v>0</v>
      </c>
      <c r="Q180" s="280">
        <f>SUM(ENERO:DICIEMBRE!Q180)</f>
        <v>0</v>
      </c>
      <c r="R180" s="280">
        <f>SUM(ENERO:DICIEMBRE!R180)</f>
        <v>0</v>
      </c>
      <c r="S180" s="280">
        <f>SUM(ENERO:DICIEMBRE!S180)</f>
        <v>0</v>
      </c>
      <c r="T180" s="280">
        <f>SUM(ENERO:DICIEMBRE!T180)</f>
        <v>0</v>
      </c>
      <c r="U180" s="280">
        <f>SUM(ENERO:DICIEMBRE!U180)</f>
        <v>0</v>
      </c>
      <c r="V180" s="280">
        <f>SUM(ENERO:DICIEMBRE!V180)</f>
        <v>0</v>
      </c>
      <c r="W180" s="280">
        <f>SUM(ENERO:DICIEMBRE!W180)</f>
        <v>0</v>
      </c>
      <c r="X180" s="280">
        <f>SUM(ENERO:DICIEMBRE!X180)</f>
        <v>0</v>
      </c>
      <c r="Y180" s="280">
        <f>SUM(ENERO:DICIEMBRE!Y180)</f>
        <v>0</v>
      </c>
      <c r="Z180" s="280">
        <f>SUM(ENERO:DICIEMBRE!Z180)</f>
        <v>0</v>
      </c>
      <c r="AA180" s="280">
        <f>SUM(ENERO:DICIEMBRE!AA180)</f>
        <v>1</v>
      </c>
      <c r="AB180" s="280">
        <f>SUM(ENERO:DICIEMBRE!AB180)</f>
        <v>0</v>
      </c>
      <c r="AC180" s="280">
        <f>SUM(ENERO:DICIEMBRE!AC180)</f>
        <v>1</v>
      </c>
      <c r="AD180" s="280">
        <f>SUM(ENERO:DICIEMBRE!AD180)</f>
        <v>1</v>
      </c>
      <c r="AE180" s="280">
        <f>SUM(ENERO:DICIEMBRE!AE180)</f>
        <v>0</v>
      </c>
      <c r="AF180" s="280">
        <f>SUM(ENERO:DICIEMBRE!AF180)</f>
        <v>1</v>
      </c>
      <c r="AG180" s="280">
        <f>SUM(ENERO:DICIEMBRE!AG180)</f>
        <v>0</v>
      </c>
      <c r="AH180" s="280">
        <f>SUM(ENERO:DICIEMBRE!AH180)</f>
        <v>0</v>
      </c>
      <c r="AI180" s="280">
        <f>SUM(ENERO:DICIEMBRE!AI180)</f>
        <v>0</v>
      </c>
      <c r="AJ180" s="280">
        <f>SUM(ENERO:DICIEMBRE!AJ180)</f>
        <v>0</v>
      </c>
      <c r="AK180" s="280">
        <f>SUM(ENERO:DICIEMBRE!AK180)</f>
        <v>1</v>
      </c>
      <c r="AL180" s="280">
        <f>SUM(ENERO:DICIEMBRE!AL180)</f>
        <v>0</v>
      </c>
      <c r="AM180" s="280">
        <f>SUM(ENERO:DICIEMBRE!AM180)</f>
        <v>5</v>
      </c>
      <c r="AN180" s="280">
        <f>SUM(ENERO:DICIEMBRE!AN180)</f>
        <v>0</v>
      </c>
      <c r="AO180" s="280">
        <f>SUM(ENERO:DICIEMBRE!AO180)</f>
        <v>0</v>
      </c>
      <c r="AP180" s="31" t="str">
        <f>$CA180&amp;CB180</f>
        <v/>
      </c>
      <c r="BU180" s="32"/>
      <c r="BV180" s="32"/>
      <c r="BW180" s="32"/>
      <c r="BX180" s="32"/>
      <c r="BY180" s="32"/>
      <c r="BZ180" s="32"/>
      <c r="CA180" s="300"/>
      <c r="CB180" s="234" t="str">
        <f t="shared" si="35"/>
        <v/>
      </c>
      <c r="CC180" s="32"/>
      <c r="CD180" s="32"/>
      <c r="CE180" s="32"/>
      <c r="CF180" s="32"/>
      <c r="CG180" s="34">
        <f t="shared" si="36"/>
        <v>0</v>
      </c>
      <c r="CH180" s="35"/>
      <c r="CI180" s="35"/>
      <c r="DI180"/>
    </row>
    <row r="181" spans="1:129" x14ac:dyDescent="0.25">
      <c r="A181" s="341" t="s">
        <v>71</v>
      </c>
      <c r="B181" s="342">
        <f>SUM(C181:D181)</f>
        <v>253</v>
      </c>
      <c r="C181" s="343">
        <f t="shared" si="38"/>
        <v>133</v>
      </c>
      <c r="D181" s="343">
        <f t="shared" si="38"/>
        <v>120</v>
      </c>
      <c r="E181" s="280">
        <f>SUM(ENERO:DICIEMBRE!E181)</f>
        <v>5</v>
      </c>
      <c r="F181" s="280">
        <f>SUM(ENERO:DICIEMBRE!F181)</f>
        <v>2</v>
      </c>
      <c r="G181" s="280">
        <f>SUM(ENERO:DICIEMBRE!G181)</f>
        <v>1</v>
      </c>
      <c r="H181" s="280">
        <f>SUM(ENERO:DICIEMBRE!H181)</f>
        <v>2</v>
      </c>
      <c r="I181" s="280">
        <f>SUM(ENERO:DICIEMBRE!I181)</f>
        <v>0</v>
      </c>
      <c r="J181" s="280">
        <f>SUM(ENERO:DICIEMBRE!J181)</f>
        <v>0</v>
      </c>
      <c r="K181" s="280">
        <f>SUM(ENERO:DICIEMBRE!K181)</f>
        <v>4</v>
      </c>
      <c r="L181" s="280">
        <f>SUM(ENERO:DICIEMBRE!L181)</f>
        <v>1</v>
      </c>
      <c r="M181" s="280">
        <f>SUM(ENERO:DICIEMBRE!M181)</f>
        <v>0</v>
      </c>
      <c r="N181" s="280">
        <f>SUM(ENERO:DICIEMBRE!N181)</f>
        <v>3</v>
      </c>
      <c r="O181" s="280">
        <f>SUM(ENERO:DICIEMBRE!O181)</f>
        <v>4</v>
      </c>
      <c r="P181" s="280">
        <f>SUM(ENERO:DICIEMBRE!P181)</f>
        <v>3</v>
      </c>
      <c r="Q181" s="280">
        <f>SUM(ENERO:DICIEMBRE!Q181)</f>
        <v>6</v>
      </c>
      <c r="R181" s="280">
        <f>SUM(ENERO:DICIEMBRE!R181)</f>
        <v>1</v>
      </c>
      <c r="S181" s="280">
        <f>SUM(ENERO:DICIEMBRE!S181)</f>
        <v>5</v>
      </c>
      <c r="T181" s="280">
        <f>SUM(ENERO:DICIEMBRE!T181)</f>
        <v>6</v>
      </c>
      <c r="U181" s="280">
        <f>SUM(ENERO:DICIEMBRE!U181)</f>
        <v>4</v>
      </c>
      <c r="V181" s="280">
        <f>SUM(ENERO:DICIEMBRE!V181)</f>
        <v>4</v>
      </c>
      <c r="W181" s="280">
        <f>SUM(ENERO:DICIEMBRE!W181)</f>
        <v>7</v>
      </c>
      <c r="X181" s="280">
        <f>SUM(ENERO:DICIEMBRE!X181)</f>
        <v>4</v>
      </c>
      <c r="Y181" s="280">
        <f>SUM(ENERO:DICIEMBRE!Y181)</f>
        <v>9</v>
      </c>
      <c r="Z181" s="280">
        <f>SUM(ENERO:DICIEMBRE!Z181)</f>
        <v>7</v>
      </c>
      <c r="AA181" s="280">
        <f>SUM(ENERO:DICIEMBRE!AA181)</f>
        <v>8</v>
      </c>
      <c r="AB181" s="280">
        <f>SUM(ENERO:DICIEMBRE!AB181)</f>
        <v>17</v>
      </c>
      <c r="AC181" s="280">
        <f>SUM(ENERO:DICIEMBRE!AC181)</f>
        <v>8</v>
      </c>
      <c r="AD181" s="280">
        <f>SUM(ENERO:DICIEMBRE!AD181)</f>
        <v>17</v>
      </c>
      <c r="AE181" s="280">
        <f>SUM(ENERO:DICIEMBRE!AE181)</f>
        <v>15</v>
      </c>
      <c r="AF181" s="280">
        <f>SUM(ENERO:DICIEMBRE!AF181)</f>
        <v>11</v>
      </c>
      <c r="AG181" s="280">
        <f>SUM(ENERO:DICIEMBRE!AG181)</f>
        <v>22</v>
      </c>
      <c r="AH181" s="280">
        <f>SUM(ENERO:DICIEMBRE!AH181)</f>
        <v>15</v>
      </c>
      <c r="AI181" s="280">
        <f>SUM(ENERO:DICIEMBRE!AI181)</f>
        <v>12</v>
      </c>
      <c r="AJ181" s="280">
        <f>SUM(ENERO:DICIEMBRE!AJ181)</f>
        <v>10</v>
      </c>
      <c r="AK181" s="280">
        <f>SUM(ENERO:DICIEMBRE!AK181)</f>
        <v>23</v>
      </c>
      <c r="AL181" s="280">
        <f>SUM(ENERO:DICIEMBRE!AL181)</f>
        <v>17</v>
      </c>
      <c r="AM181" s="280">
        <f>SUM(ENERO:DICIEMBRE!AM181)</f>
        <v>22</v>
      </c>
      <c r="AN181" s="280">
        <f>SUM(ENERO:DICIEMBRE!AN181)</f>
        <v>137</v>
      </c>
      <c r="AO181" s="280">
        <f>SUM(ENERO:DICIEMBRE!AO181)</f>
        <v>94</v>
      </c>
      <c r="AP181" s="31" t="str">
        <f>$CA181&amp;CB181</f>
        <v/>
      </c>
      <c r="BU181" s="32"/>
      <c r="BV181" s="32"/>
      <c r="BW181" s="32"/>
      <c r="BX181" s="32"/>
      <c r="BY181" s="32"/>
      <c r="BZ181" s="32"/>
      <c r="CA181" s="300"/>
      <c r="CB181" s="234" t="str">
        <f t="shared" si="35"/>
        <v/>
      </c>
      <c r="CC181" s="32"/>
      <c r="CD181" s="32"/>
      <c r="CE181" s="32"/>
      <c r="CF181" s="32"/>
      <c r="CG181" s="34">
        <f t="shared" si="36"/>
        <v>0</v>
      </c>
      <c r="CH181" s="35"/>
      <c r="CI181" s="35"/>
      <c r="DI181"/>
    </row>
    <row r="182" spans="1:129" x14ac:dyDescent="0.25">
      <c r="A182" s="11" t="s">
        <v>185</v>
      </c>
      <c r="B182" s="12"/>
      <c r="C182" s="12"/>
      <c r="D182" s="11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DI182"/>
    </row>
    <row r="183" spans="1:129" x14ac:dyDescent="0.25">
      <c r="A183" s="517" t="s">
        <v>75</v>
      </c>
      <c r="B183" s="556" t="s">
        <v>5</v>
      </c>
      <c r="C183" s="559" t="s">
        <v>186</v>
      </c>
      <c r="D183" s="560"/>
      <c r="E183" s="560"/>
      <c r="F183" s="560"/>
      <c r="G183" s="560"/>
      <c r="H183" s="560"/>
      <c r="I183" s="560"/>
      <c r="J183" s="560"/>
      <c r="K183" s="560"/>
      <c r="L183" s="560"/>
      <c r="M183" s="560"/>
      <c r="N183" s="560"/>
      <c r="O183" s="560"/>
      <c r="P183" s="560"/>
      <c r="Q183" s="560"/>
      <c r="R183" s="560"/>
      <c r="S183" s="561"/>
      <c r="T183" s="565" t="s">
        <v>158</v>
      </c>
      <c r="U183" s="566"/>
      <c r="V183" s="566"/>
      <c r="W183" s="566"/>
      <c r="X183" s="566"/>
      <c r="DI183"/>
    </row>
    <row r="184" spans="1:129" x14ac:dyDescent="0.25">
      <c r="A184" s="555"/>
      <c r="B184" s="557"/>
      <c r="C184" s="562"/>
      <c r="D184" s="563"/>
      <c r="E184" s="563"/>
      <c r="F184" s="563"/>
      <c r="G184" s="563"/>
      <c r="H184" s="563"/>
      <c r="I184" s="563"/>
      <c r="J184" s="563"/>
      <c r="K184" s="563"/>
      <c r="L184" s="563"/>
      <c r="M184" s="563"/>
      <c r="N184" s="563"/>
      <c r="O184" s="563"/>
      <c r="P184" s="563"/>
      <c r="Q184" s="563"/>
      <c r="R184" s="563"/>
      <c r="S184" s="564"/>
      <c r="T184" s="567" t="s">
        <v>159</v>
      </c>
      <c r="U184" s="568"/>
      <c r="V184" s="569"/>
      <c r="W184" s="570" t="s">
        <v>187</v>
      </c>
      <c r="X184" s="520"/>
      <c r="DI184"/>
    </row>
    <row r="185" spans="1:129" ht="21" x14ac:dyDescent="0.25">
      <c r="A185" s="518"/>
      <c r="B185" s="558"/>
      <c r="C185" s="225" t="s">
        <v>11</v>
      </c>
      <c r="D185" s="225" t="s">
        <v>12</v>
      </c>
      <c r="E185" s="225" t="s">
        <v>13</v>
      </c>
      <c r="F185" s="225" t="s">
        <v>14</v>
      </c>
      <c r="G185" s="225" t="s">
        <v>15</v>
      </c>
      <c r="H185" s="225" t="s">
        <v>16</v>
      </c>
      <c r="I185" s="225" t="s">
        <v>17</v>
      </c>
      <c r="J185" s="225" t="s">
        <v>18</v>
      </c>
      <c r="K185" s="225" t="s">
        <v>19</v>
      </c>
      <c r="L185" s="225" t="s">
        <v>20</v>
      </c>
      <c r="M185" s="225" t="s">
        <v>21</v>
      </c>
      <c r="N185" s="225" t="s">
        <v>22</v>
      </c>
      <c r="O185" s="225" t="s">
        <v>23</v>
      </c>
      <c r="P185" s="225" t="s">
        <v>24</v>
      </c>
      <c r="Q185" s="225" t="s">
        <v>25</v>
      </c>
      <c r="R185" s="225" t="s">
        <v>26</v>
      </c>
      <c r="S185" s="226" t="s">
        <v>27</v>
      </c>
      <c r="T185" s="199" t="s">
        <v>188</v>
      </c>
      <c r="U185" s="345" t="s">
        <v>189</v>
      </c>
      <c r="V185" s="200" t="s">
        <v>190</v>
      </c>
      <c r="W185" s="346" t="s">
        <v>161</v>
      </c>
      <c r="X185" s="200" t="s">
        <v>162</v>
      </c>
      <c r="Y185" s="4"/>
      <c r="DI185"/>
    </row>
    <row r="186" spans="1:129" x14ac:dyDescent="0.25">
      <c r="A186" s="201" t="s">
        <v>82</v>
      </c>
      <c r="B186" s="229">
        <f t="shared" ref="B186:B192" si="39">SUM(C186:S186)</f>
        <v>3537</v>
      </c>
      <c r="C186" s="280">
        <f>SUM(ENERO:DICIEMBRE!C186)</f>
        <v>267</v>
      </c>
      <c r="D186" s="280">
        <f>SUM(ENERO:DICIEMBRE!D186)</f>
        <v>64</v>
      </c>
      <c r="E186" s="280">
        <f>SUM(ENERO:DICIEMBRE!E186)</f>
        <v>116</v>
      </c>
      <c r="F186" s="280">
        <f>SUM(ENERO:DICIEMBRE!F186)</f>
        <v>83</v>
      </c>
      <c r="G186" s="280">
        <f>SUM(ENERO:DICIEMBRE!G186)</f>
        <v>91</v>
      </c>
      <c r="H186" s="280">
        <f>SUM(ENERO:DICIEMBRE!H186)</f>
        <v>115</v>
      </c>
      <c r="I186" s="280">
        <f>SUM(ENERO:DICIEMBRE!I186)</f>
        <v>108</v>
      </c>
      <c r="J186" s="280">
        <f>SUM(ENERO:DICIEMBRE!J186)</f>
        <v>108</v>
      </c>
      <c r="K186" s="280">
        <f>SUM(ENERO:DICIEMBRE!K186)</f>
        <v>97</v>
      </c>
      <c r="L186" s="280">
        <f>SUM(ENERO:DICIEMBRE!L186)</f>
        <v>107</v>
      </c>
      <c r="M186" s="280">
        <f>SUM(ENERO:DICIEMBRE!M186)</f>
        <v>145</v>
      </c>
      <c r="N186" s="280">
        <f>SUM(ENERO:DICIEMBRE!N186)</f>
        <v>227</v>
      </c>
      <c r="O186" s="280">
        <f>SUM(ENERO:DICIEMBRE!O186)</f>
        <v>265</v>
      </c>
      <c r="P186" s="280">
        <f>SUM(ENERO:DICIEMBRE!P186)</f>
        <v>364</v>
      </c>
      <c r="Q186" s="280">
        <f>SUM(ENERO:DICIEMBRE!Q186)</f>
        <v>399</v>
      </c>
      <c r="R186" s="280">
        <f>SUM(ENERO:DICIEMBRE!R186)</f>
        <v>354</v>
      </c>
      <c r="S186" s="280">
        <f>SUM(ENERO:DICIEMBRE!S186)</f>
        <v>627</v>
      </c>
      <c r="T186" s="280">
        <f>SUM(ENERO:DICIEMBRE!T186)</f>
        <v>1506</v>
      </c>
      <c r="U186" s="280">
        <f>SUM(ENERO:DICIEMBRE!U186)</f>
        <v>0</v>
      </c>
      <c r="V186" s="280">
        <f>SUM(ENERO:DICIEMBRE!V186)</f>
        <v>0</v>
      </c>
      <c r="W186" s="280">
        <f>SUM(ENERO:DICIEMBRE!W186)</f>
        <v>677</v>
      </c>
      <c r="X186" s="280">
        <f>SUM(ENERO:DICIEMBRE!X186)</f>
        <v>1354</v>
      </c>
      <c r="Y186" s="31" t="str">
        <f t="shared" ref="Y186:Y192" si="40">$CA186&amp;CB186</f>
        <v/>
      </c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  <c r="CA186" s="300"/>
      <c r="CB186" s="234" t="str">
        <f>IF(T186+U186+V186+W186+X186&lt;&gt;$B186,"* El número de "&amp;T$183&amp;""&amp;" no debe ser distinto del Total. ","")</f>
        <v/>
      </c>
      <c r="CC186" s="32"/>
      <c r="CD186" s="32"/>
      <c r="CE186" s="32"/>
      <c r="CF186" s="32"/>
      <c r="CG186" s="35">
        <f>IF(T186+U186+V186+W186+X186&lt;&gt;$B186,1,0)</f>
        <v>0</v>
      </c>
      <c r="CH186" s="34"/>
      <c r="CI186" s="34"/>
      <c r="CJ186" s="34"/>
      <c r="CK186" s="34"/>
      <c r="CL186"/>
      <c r="CM186"/>
      <c r="CN186"/>
      <c r="CO186"/>
      <c r="CP186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</row>
    <row r="187" spans="1:129" x14ac:dyDescent="0.25">
      <c r="A187" s="163" t="s">
        <v>191</v>
      </c>
      <c r="B187" s="235">
        <f t="shared" si="39"/>
        <v>0</v>
      </c>
      <c r="C187" s="280">
        <f>SUM(ENERO:DICIEMBRE!C187)</f>
        <v>0</v>
      </c>
      <c r="D187" s="280">
        <f>SUM(ENERO:DICIEMBRE!D187)</f>
        <v>0</v>
      </c>
      <c r="E187" s="280">
        <f>SUM(ENERO:DICIEMBRE!E187)</f>
        <v>0</v>
      </c>
      <c r="F187" s="280">
        <f>SUM(ENERO:DICIEMBRE!F187)</f>
        <v>0</v>
      </c>
      <c r="G187" s="280">
        <f>SUM(ENERO:DICIEMBRE!G187)</f>
        <v>0</v>
      </c>
      <c r="H187" s="280">
        <f>SUM(ENERO:DICIEMBRE!H187)</f>
        <v>0</v>
      </c>
      <c r="I187" s="280">
        <f>SUM(ENERO:DICIEMBRE!I187)</f>
        <v>0</v>
      </c>
      <c r="J187" s="280">
        <f>SUM(ENERO:DICIEMBRE!J187)</f>
        <v>0</v>
      </c>
      <c r="K187" s="280">
        <f>SUM(ENERO:DICIEMBRE!K187)</f>
        <v>0</v>
      </c>
      <c r="L187" s="280">
        <f>SUM(ENERO:DICIEMBRE!L187)</f>
        <v>0</v>
      </c>
      <c r="M187" s="280">
        <f>SUM(ENERO:DICIEMBRE!M187)</f>
        <v>0</v>
      </c>
      <c r="N187" s="280">
        <f>SUM(ENERO:DICIEMBRE!N187)</f>
        <v>0</v>
      </c>
      <c r="O187" s="280">
        <f>SUM(ENERO:DICIEMBRE!O187)</f>
        <v>0</v>
      </c>
      <c r="P187" s="280">
        <f>SUM(ENERO:DICIEMBRE!P187)</f>
        <v>0</v>
      </c>
      <c r="Q187" s="280">
        <f>SUM(ENERO:DICIEMBRE!Q187)</f>
        <v>0</v>
      </c>
      <c r="R187" s="280">
        <f>SUM(ENERO:DICIEMBRE!R187)</f>
        <v>0</v>
      </c>
      <c r="S187" s="280">
        <f>SUM(ENERO:DICIEMBRE!S187)</f>
        <v>0</v>
      </c>
      <c r="T187" s="280">
        <f>SUM(ENERO:DICIEMBRE!T187)</f>
        <v>0</v>
      </c>
      <c r="U187" s="280">
        <f>SUM(ENERO:DICIEMBRE!U187)</f>
        <v>0</v>
      </c>
      <c r="V187" s="280">
        <f>SUM(ENERO:DICIEMBRE!V187)</f>
        <v>0</v>
      </c>
      <c r="W187" s="280">
        <f>SUM(ENERO:DICIEMBRE!W187)</f>
        <v>0</v>
      </c>
      <c r="X187" s="280">
        <f>SUM(ENERO:DICIEMBRE!X187)</f>
        <v>0</v>
      </c>
      <c r="Y187" s="31" t="str">
        <f t="shared" si="40"/>
        <v/>
      </c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00"/>
      <c r="CB187" s="234" t="str">
        <f t="shared" ref="CB187:CB192" si="41">IF(T187+U187+V187+W187+X187&lt;&gt;$B187,"* El número de "&amp;T$183&amp;""&amp;" no debe ser distinto del Total. ","")</f>
        <v/>
      </c>
      <c r="CC187" s="32"/>
      <c r="CD187" s="32"/>
      <c r="CE187" s="32"/>
      <c r="CF187" s="32"/>
      <c r="CG187" s="35">
        <f t="shared" ref="CG187:CG192" si="42">IF(T187+U187+V187+W187+X187&lt;&gt;$B187,1,0)</f>
        <v>0</v>
      </c>
      <c r="CH187" s="34"/>
      <c r="CI187" s="34"/>
      <c r="CJ187" s="34"/>
      <c r="CK187" s="34"/>
      <c r="DI187"/>
    </row>
    <row r="188" spans="1:129" x14ac:dyDescent="0.25">
      <c r="A188" s="163" t="s">
        <v>192</v>
      </c>
      <c r="B188" s="235">
        <f t="shared" si="39"/>
        <v>124</v>
      </c>
      <c r="C188" s="280">
        <f>SUM(ENERO:DICIEMBRE!C188)</f>
        <v>110</v>
      </c>
      <c r="D188" s="280">
        <f>SUM(ENERO:DICIEMBRE!D188)</f>
        <v>9</v>
      </c>
      <c r="E188" s="280">
        <f>SUM(ENERO:DICIEMBRE!E188)</f>
        <v>5</v>
      </c>
      <c r="F188" s="280">
        <f>SUM(ENERO:DICIEMBRE!F188)</f>
        <v>0</v>
      </c>
      <c r="G188" s="280">
        <f>SUM(ENERO:DICIEMBRE!G188)</f>
        <v>0</v>
      </c>
      <c r="H188" s="280">
        <f>SUM(ENERO:DICIEMBRE!H188)</f>
        <v>0</v>
      </c>
      <c r="I188" s="280">
        <f>SUM(ENERO:DICIEMBRE!I188)</f>
        <v>0</v>
      </c>
      <c r="J188" s="280">
        <f>SUM(ENERO:DICIEMBRE!J188)</f>
        <v>0</v>
      </c>
      <c r="K188" s="280">
        <f>SUM(ENERO:DICIEMBRE!K188)</f>
        <v>0</v>
      </c>
      <c r="L188" s="280">
        <f>SUM(ENERO:DICIEMBRE!L188)</f>
        <v>0</v>
      </c>
      <c r="M188" s="280">
        <f>SUM(ENERO:DICIEMBRE!M188)</f>
        <v>0</v>
      </c>
      <c r="N188" s="280">
        <f>SUM(ENERO:DICIEMBRE!N188)</f>
        <v>0</v>
      </c>
      <c r="O188" s="280">
        <f>SUM(ENERO:DICIEMBRE!O188)</f>
        <v>0</v>
      </c>
      <c r="P188" s="280">
        <f>SUM(ENERO:DICIEMBRE!P188)</f>
        <v>0</v>
      </c>
      <c r="Q188" s="280">
        <f>SUM(ENERO:DICIEMBRE!Q188)</f>
        <v>0</v>
      </c>
      <c r="R188" s="280">
        <f>SUM(ENERO:DICIEMBRE!R188)</f>
        <v>0</v>
      </c>
      <c r="S188" s="280">
        <f>SUM(ENERO:DICIEMBRE!S188)</f>
        <v>0</v>
      </c>
      <c r="T188" s="280">
        <f>SUM(ENERO:DICIEMBRE!T188)</f>
        <v>87</v>
      </c>
      <c r="U188" s="280">
        <f>SUM(ENERO:DICIEMBRE!U188)</f>
        <v>0</v>
      </c>
      <c r="V188" s="280">
        <f>SUM(ENERO:DICIEMBRE!V188)</f>
        <v>0</v>
      </c>
      <c r="W188" s="280">
        <f>SUM(ENERO:DICIEMBRE!W188)</f>
        <v>9</v>
      </c>
      <c r="X188" s="280">
        <f>SUM(ENERO:DICIEMBRE!X188)</f>
        <v>28</v>
      </c>
      <c r="Y188" s="31" t="str">
        <f t="shared" si="40"/>
        <v/>
      </c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00"/>
      <c r="CB188" s="234" t="str">
        <f t="shared" si="41"/>
        <v/>
      </c>
      <c r="CC188" s="32"/>
      <c r="CD188" s="32"/>
      <c r="CE188" s="32"/>
      <c r="CF188" s="32"/>
      <c r="CG188" s="35">
        <f t="shared" si="42"/>
        <v>0</v>
      </c>
      <c r="CH188" s="34"/>
      <c r="CI188" s="34"/>
      <c r="CJ188" s="34"/>
      <c r="CK188" s="34"/>
      <c r="DI188"/>
    </row>
    <row r="189" spans="1:129" x14ac:dyDescent="0.25">
      <c r="A189" s="348" t="s">
        <v>85</v>
      </c>
      <c r="B189" s="235">
        <f t="shared" si="39"/>
        <v>0</v>
      </c>
      <c r="C189" s="280">
        <f>SUM(ENERO:DICIEMBRE!C189)</f>
        <v>0</v>
      </c>
      <c r="D189" s="280">
        <f>SUM(ENERO:DICIEMBRE!D189)</f>
        <v>0</v>
      </c>
      <c r="E189" s="280">
        <f>SUM(ENERO:DICIEMBRE!E189)</f>
        <v>0</v>
      </c>
      <c r="F189" s="280">
        <f>SUM(ENERO:DICIEMBRE!F189)</f>
        <v>0</v>
      </c>
      <c r="G189" s="280">
        <f>SUM(ENERO:DICIEMBRE!G189)</f>
        <v>0</v>
      </c>
      <c r="H189" s="280">
        <f>SUM(ENERO:DICIEMBRE!H189)</f>
        <v>0</v>
      </c>
      <c r="I189" s="280">
        <f>SUM(ENERO:DICIEMBRE!I189)</f>
        <v>0</v>
      </c>
      <c r="J189" s="280">
        <f>SUM(ENERO:DICIEMBRE!J189)</f>
        <v>0</v>
      </c>
      <c r="K189" s="280">
        <f>SUM(ENERO:DICIEMBRE!K189)</f>
        <v>0</v>
      </c>
      <c r="L189" s="280">
        <f>SUM(ENERO:DICIEMBRE!L189)</f>
        <v>0</v>
      </c>
      <c r="M189" s="280">
        <f>SUM(ENERO:DICIEMBRE!M189)</f>
        <v>0</v>
      </c>
      <c r="N189" s="280">
        <f>SUM(ENERO:DICIEMBRE!N189)</f>
        <v>0</v>
      </c>
      <c r="O189" s="280">
        <f>SUM(ENERO:DICIEMBRE!O189)</f>
        <v>0</v>
      </c>
      <c r="P189" s="280">
        <f>SUM(ENERO:DICIEMBRE!P189)</f>
        <v>0</v>
      </c>
      <c r="Q189" s="280">
        <f>SUM(ENERO:DICIEMBRE!Q189)</f>
        <v>0</v>
      </c>
      <c r="R189" s="280">
        <f>SUM(ENERO:DICIEMBRE!R189)</f>
        <v>0</v>
      </c>
      <c r="S189" s="280">
        <f>SUM(ENERO:DICIEMBRE!S189)</f>
        <v>0</v>
      </c>
      <c r="T189" s="280">
        <f>SUM(ENERO:DICIEMBRE!T189)</f>
        <v>0</v>
      </c>
      <c r="U189" s="280">
        <f>SUM(ENERO:DICIEMBRE!U189)</f>
        <v>0</v>
      </c>
      <c r="V189" s="280">
        <f>SUM(ENERO:DICIEMBRE!V189)</f>
        <v>0</v>
      </c>
      <c r="W189" s="280">
        <f>SUM(ENERO:DICIEMBRE!W189)</f>
        <v>0</v>
      </c>
      <c r="X189" s="280">
        <f>SUM(ENERO:DICIEMBRE!X189)</f>
        <v>0</v>
      </c>
      <c r="Y189" s="31" t="str">
        <f t="shared" si="40"/>
        <v/>
      </c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00"/>
      <c r="CB189" s="234" t="str">
        <f t="shared" si="41"/>
        <v/>
      </c>
      <c r="CC189" s="32"/>
      <c r="CD189" s="32"/>
      <c r="CE189" s="32"/>
      <c r="CF189" s="32"/>
      <c r="CG189" s="35">
        <f t="shared" si="42"/>
        <v>0</v>
      </c>
      <c r="CH189" s="34"/>
      <c r="CI189" s="34"/>
      <c r="CJ189" s="34"/>
      <c r="CK189" s="34"/>
      <c r="DI189"/>
    </row>
    <row r="190" spans="1:129" x14ac:dyDescent="0.25">
      <c r="A190" s="348" t="s">
        <v>193</v>
      </c>
      <c r="B190" s="235">
        <f t="shared" si="39"/>
        <v>0</v>
      </c>
      <c r="C190" s="280">
        <f>SUM(ENERO:DICIEMBRE!C190)</f>
        <v>0</v>
      </c>
      <c r="D190" s="280">
        <f>SUM(ENERO:DICIEMBRE!D190)</f>
        <v>0</v>
      </c>
      <c r="E190" s="280">
        <f>SUM(ENERO:DICIEMBRE!E190)</f>
        <v>0</v>
      </c>
      <c r="F190" s="280">
        <f>SUM(ENERO:DICIEMBRE!F190)</f>
        <v>0</v>
      </c>
      <c r="G190" s="280">
        <f>SUM(ENERO:DICIEMBRE!G190)</f>
        <v>0</v>
      </c>
      <c r="H190" s="280">
        <f>SUM(ENERO:DICIEMBRE!H190)</f>
        <v>0</v>
      </c>
      <c r="I190" s="280">
        <f>SUM(ENERO:DICIEMBRE!I190)</f>
        <v>0</v>
      </c>
      <c r="J190" s="280">
        <f>SUM(ENERO:DICIEMBRE!J190)</f>
        <v>0</v>
      </c>
      <c r="K190" s="280">
        <f>SUM(ENERO:DICIEMBRE!K190)</f>
        <v>0</v>
      </c>
      <c r="L190" s="280">
        <f>SUM(ENERO:DICIEMBRE!L190)</f>
        <v>0</v>
      </c>
      <c r="M190" s="280">
        <f>SUM(ENERO:DICIEMBRE!M190)</f>
        <v>0</v>
      </c>
      <c r="N190" s="280">
        <f>SUM(ENERO:DICIEMBRE!N190)</f>
        <v>0</v>
      </c>
      <c r="O190" s="280">
        <f>SUM(ENERO:DICIEMBRE!O190)</f>
        <v>0</v>
      </c>
      <c r="P190" s="280">
        <f>SUM(ENERO:DICIEMBRE!P190)</f>
        <v>0</v>
      </c>
      <c r="Q190" s="280">
        <f>SUM(ENERO:DICIEMBRE!Q190)</f>
        <v>0</v>
      </c>
      <c r="R190" s="280">
        <f>SUM(ENERO:DICIEMBRE!R190)</f>
        <v>0</v>
      </c>
      <c r="S190" s="280">
        <f>SUM(ENERO:DICIEMBRE!S190)</f>
        <v>0</v>
      </c>
      <c r="T190" s="280">
        <f>SUM(ENERO:DICIEMBRE!T190)</f>
        <v>0</v>
      </c>
      <c r="U190" s="280">
        <f>SUM(ENERO:DICIEMBRE!U190)</f>
        <v>0</v>
      </c>
      <c r="V190" s="280">
        <f>SUM(ENERO:DICIEMBRE!V190)</f>
        <v>0</v>
      </c>
      <c r="W190" s="280">
        <f>SUM(ENERO:DICIEMBRE!W190)</f>
        <v>0</v>
      </c>
      <c r="X190" s="280">
        <f>SUM(ENERO:DICIEMBRE!X190)</f>
        <v>0</v>
      </c>
      <c r="Y190" s="31" t="str">
        <f t="shared" si="40"/>
        <v/>
      </c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00"/>
      <c r="CB190" s="234" t="str">
        <f t="shared" si="41"/>
        <v/>
      </c>
      <c r="CC190" s="32"/>
      <c r="CD190" s="32"/>
      <c r="CE190" s="32"/>
      <c r="CF190" s="32"/>
      <c r="CG190" s="35">
        <f t="shared" si="42"/>
        <v>0</v>
      </c>
      <c r="CH190" s="34"/>
      <c r="CI190" s="34"/>
      <c r="CJ190" s="34"/>
      <c r="CK190" s="34"/>
      <c r="DI190"/>
    </row>
    <row r="191" spans="1:129" x14ac:dyDescent="0.25">
      <c r="A191" s="349" t="s">
        <v>194</v>
      </c>
      <c r="B191" s="235">
        <f t="shared" si="39"/>
        <v>0</v>
      </c>
      <c r="C191" s="280">
        <f>SUM(ENERO:DICIEMBRE!C191)</f>
        <v>0</v>
      </c>
      <c r="D191" s="280">
        <f>SUM(ENERO:DICIEMBRE!D191)</f>
        <v>0</v>
      </c>
      <c r="E191" s="280">
        <f>SUM(ENERO:DICIEMBRE!E191)</f>
        <v>0</v>
      </c>
      <c r="F191" s="280">
        <f>SUM(ENERO:DICIEMBRE!F191)</f>
        <v>0</v>
      </c>
      <c r="G191" s="280">
        <f>SUM(ENERO:DICIEMBRE!G191)</f>
        <v>0</v>
      </c>
      <c r="H191" s="280">
        <f>SUM(ENERO:DICIEMBRE!H191)</f>
        <v>0</v>
      </c>
      <c r="I191" s="280">
        <f>SUM(ENERO:DICIEMBRE!I191)</f>
        <v>0</v>
      </c>
      <c r="J191" s="280">
        <f>SUM(ENERO:DICIEMBRE!J191)</f>
        <v>0</v>
      </c>
      <c r="K191" s="280">
        <f>SUM(ENERO:DICIEMBRE!K191)</f>
        <v>0</v>
      </c>
      <c r="L191" s="280">
        <f>SUM(ENERO:DICIEMBRE!L191)</f>
        <v>0</v>
      </c>
      <c r="M191" s="280">
        <f>SUM(ENERO:DICIEMBRE!M191)</f>
        <v>0</v>
      </c>
      <c r="N191" s="280">
        <f>SUM(ENERO:DICIEMBRE!N191)</f>
        <v>0</v>
      </c>
      <c r="O191" s="280">
        <f>SUM(ENERO:DICIEMBRE!O191)</f>
        <v>0</v>
      </c>
      <c r="P191" s="280">
        <f>SUM(ENERO:DICIEMBRE!P191)</f>
        <v>0</v>
      </c>
      <c r="Q191" s="280">
        <f>SUM(ENERO:DICIEMBRE!Q191)</f>
        <v>0</v>
      </c>
      <c r="R191" s="280">
        <f>SUM(ENERO:DICIEMBRE!R191)</f>
        <v>0</v>
      </c>
      <c r="S191" s="280">
        <f>SUM(ENERO:DICIEMBRE!S191)</f>
        <v>0</v>
      </c>
      <c r="T191" s="280">
        <f>SUM(ENERO:DICIEMBRE!T191)</f>
        <v>0</v>
      </c>
      <c r="U191" s="280">
        <f>SUM(ENERO:DICIEMBRE!U191)</f>
        <v>0</v>
      </c>
      <c r="V191" s="280">
        <f>SUM(ENERO:DICIEMBRE!V191)</f>
        <v>0</v>
      </c>
      <c r="W191" s="280">
        <f>SUM(ENERO:DICIEMBRE!W191)</f>
        <v>0</v>
      </c>
      <c r="X191" s="280">
        <f>SUM(ENERO:DICIEMBRE!X191)</f>
        <v>0</v>
      </c>
      <c r="Y191" s="31" t="str">
        <f t="shared" si="40"/>
        <v/>
      </c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00"/>
      <c r="CB191" s="234" t="str">
        <f t="shared" si="41"/>
        <v/>
      </c>
      <c r="CC191" s="32"/>
      <c r="CD191" s="32"/>
      <c r="CE191" s="32"/>
      <c r="CF191" s="32"/>
      <c r="CG191" s="35">
        <f>IF(T191+U191+V191+W191+X191&lt;&gt;$B191,1,0)</f>
        <v>0</v>
      </c>
      <c r="CH191" s="34"/>
      <c r="CI191" s="34"/>
      <c r="CJ191" s="34"/>
      <c r="CK191" s="34"/>
      <c r="DI191"/>
    </row>
    <row r="192" spans="1:129" x14ac:dyDescent="0.25">
      <c r="A192" s="350" t="s">
        <v>195</v>
      </c>
      <c r="B192" s="351">
        <f t="shared" si="39"/>
        <v>0</v>
      </c>
      <c r="C192" s="280">
        <f>SUM(ENERO:DICIEMBRE!C192)</f>
        <v>0</v>
      </c>
      <c r="D192" s="280">
        <f>SUM(ENERO:DICIEMBRE!D192)</f>
        <v>0</v>
      </c>
      <c r="E192" s="280">
        <f>SUM(ENERO:DICIEMBRE!E192)</f>
        <v>0</v>
      </c>
      <c r="F192" s="280">
        <f>SUM(ENERO:DICIEMBRE!F192)</f>
        <v>0</v>
      </c>
      <c r="G192" s="280">
        <f>SUM(ENERO:DICIEMBRE!G192)</f>
        <v>0</v>
      </c>
      <c r="H192" s="280">
        <f>SUM(ENERO:DICIEMBRE!H192)</f>
        <v>0</v>
      </c>
      <c r="I192" s="280">
        <f>SUM(ENERO:DICIEMBRE!I192)</f>
        <v>0</v>
      </c>
      <c r="J192" s="280">
        <f>SUM(ENERO:DICIEMBRE!J192)</f>
        <v>0</v>
      </c>
      <c r="K192" s="280">
        <f>SUM(ENERO:DICIEMBRE!K192)</f>
        <v>0</v>
      </c>
      <c r="L192" s="280">
        <f>SUM(ENERO:DICIEMBRE!L192)</f>
        <v>0</v>
      </c>
      <c r="M192" s="280">
        <f>SUM(ENERO:DICIEMBRE!M192)</f>
        <v>0</v>
      </c>
      <c r="N192" s="280">
        <f>SUM(ENERO:DICIEMBRE!N192)</f>
        <v>0</v>
      </c>
      <c r="O192" s="280">
        <f>SUM(ENERO:DICIEMBRE!O192)</f>
        <v>0</v>
      </c>
      <c r="P192" s="280">
        <f>SUM(ENERO:DICIEMBRE!P192)</f>
        <v>0</v>
      </c>
      <c r="Q192" s="280">
        <f>SUM(ENERO:DICIEMBRE!Q192)</f>
        <v>0</v>
      </c>
      <c r="R192" s="280">
        <f>SUM(ENERO:DICIEMBRE!R192)</f>
        <v>0</v>
      </c>
      <c r="S192" s="280">
        <f>SUM(ENERO:DICIEMBRE!S192)</f>
        <v>0</v>
      </c>
      <c r="T192" s="280">
        <f>SUM(ENERO:DICIEMBRE!T192)</f>
        <v>0</v>
      </c>
      <c r="U192" s="280">
        <f>SUM(ENERO:DICIEMBRE!U192)</f>
        <v>0</v>
      </c>
      <c r="V192" s="280">
        <f>SUM(ENERO:DICIEMBRE!V192)</f>
        <v>0</v>
      </c>
      <c r="W192" s="280">
        <f>SUM(ENERO:DICIEMBRE!W192)</f>
        <v>0</v>
      </c>
      <c r="X192" s="280">
        <f>SUM(ENERO:DICIEMBRE!X192)</f>
        <v>0</v>
      </c>
      <c r="Y192" s="31" t="str">
        <f t="shared" si="40"/>
        <v/>
      </c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00"/>
      <c r="CB192" s="234" t="str">
        <f t="shared" si="41"/>
        <v/>
      </c>
      <c r="CC192" s="32"/>
      <c r="CD192" s="32"/>
      <c r="CE192" s="32"/>
      <c r="CF192" s="32"/>
      <c r="CG192" s="35">
        <f t="shared" si="42"/>
        <v>0</v>
      </c>
      <c r="CH192" s="34"/>
      <c r="CI192" s="34"/>
      <c r="CJ192" s="34"/>
      <c r="CK192" s="34"/>
      <c r="DI192"/>
    </row>
    <row r="193" spans="1:113" x14ac:dyDescent="0.25">
      <c r="A193" s="354" t="s">
        <v>5</v>
      </c>
      <c r="B193" s="242">
        <f t="shared" ref="B193:X193" si="43">SUM(B186:B192)</f>
        <v>3661</v>
      </c>
      <c r="C193" s="242">
        <f t="shared" si="43"/>
        <v>377</v>
      </c>
      <c r="D193" s="242">
        <f t="shared" si="43"/>
        <v>73</v>
      </c>
      <c r="E193" s="242">
        <f t="shared" si="43"/>
        <v>121</v>
      </c>
      <c r="F193" s="242">
        <f t="shared" si="43"/>
        <v>83</v>
      </c>
      <c r="G193" s="242">
        <f t="shared" si="43"/>
        <v>91</v>
      </c>
      <c r="H193" s="242">
        <f t="shared" si="43"/>
        <v>115</v>
      </c>
      <c r="I193" s="242">
        <f t="shared" si="43"/>
        <v>108</v>
      </c>
      <c r="J193" s="242">
        <f t="shared" si="43"/>
        <v>108</v>
      </c>
      <c r="K193" s="242">
        <f t="shared" si="43"/>
        <v>97</v>
      </c>
      <c r="L193" s="242">
        <f t="shared" si="43"/>
        <v>107</v>
      </c>
      <c r="M193" s="242">
        <f t="shared" si="43"/>
        <v>145</v>
      </c>
      <c r="N193" s="242">
        <f t="shared" si="43"/>
        <v>227</v>
      </c>
      <c r="O193" s="242">
        <f t="shared" si="43"/>
        <v>265</v>
      </c>
      <c r="P193" s="242">
        <f t="shared" si="43"/>
        <v>364</v>
      </c>
      <c r="Q193" s="242">
        <f t="shared" si="43"/>
        <v>399</v>
      </c>
      <c r="R193" s="242">
        <f t="shared" si="43"/>
        <v>354</v>
      </c>
      <c r="S193" s="243">
        <f t="shared" si="43"/>
        <v>627</v>
      </c>
      <c r="T193" s="355">
        <f t="shared" si="43"/>
        <v>1593</v>
      </c>
      <c r="U193" s="356">
        <f t="shared" si="43"/>
        <v>0</v>
      </c>
      <c r="V193" s="357">
        <f t="shared" si="43"/>
        <v>0</v>
      </c>
      <c r="W193" s="358">
        <f t="shared" si="43"/>
        <v>686</v>
      </c>
      <c r="X193" s="357">
        <f t="shared" si="43"/>
        <v>1382</v>
      </c>
      <c r="DI193"/>
    </row>
    <row r="194" spans="1:113" x14ac:dyDescent="0.25">
      <c r="A194" s="192" t="s">
        <v>196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DI194"/>
    </row>
    <row r="195" spans="1:113" x14ac:dyDescent="0.25">
      <c r="A195" s="517" t="s">
        <v>75</v>
      </c>
      <c r="B195" s="556" t="s">
        <v>5</v>
      </c>
      <c r="C195" s="559" t="s">
        <v>186</v>
      </c>
      <c r="D195" s="560"/>
      <c r="E195" s="560"/>
      <c r="F195" s="560"/>
      <c r="G195" s="560"/>
      <c r="H195" s="560"/>
      <c r="I195" s="560"/>
      <c r="J195" s="560"/>
      <c r="K195" s="560"/>
      <c r="L195" s="560"/>
      <c r="M195" s="560"/>
      <c r="N195" s="560"/>
      <c r="O195" s="560"/>
      <c r="P195" s="560"/>
      <c r="Q195" s="560"/>
      <c r="R195" s="560"/>
      <c r="S195" s="561"/>
      <c r="T195" s="571" t="s">
        <v>158</v>
      </c>
      <c r="U195" s="571"/>
      <c r="V195" s="571"/>
      <c r="W195" s="571"/>
      <c r="X195" s="565"/>
      <c r="DI195"/>
    </row>
    <row r="196" spans="1:113" x14ac:dyDescent="0.25">
      <c r="A196" s="555"/>
      <c r="B196" s="557"/>
      <c r="C196" s="562"/>
      <c r="D196" s="563"/>
      <c r="E196" s="563"/>
      <c r="F196" s="563"/>
      <c r="G196" s="563"/>
      <c r="H196" s="563"/>
      <c r="I196" s="563"/>
      <c r="J196" s="563"/>
      <c r="K196" s="563"/>
      <c r="L196" s="563"/>
      <c r="M196" s="563"/>
      <c r="N196" s="563"/>
      <c r="O196" s="563"/>
      <c r="P196" s="563"/>
      <c r="Q196" s="563"/>
      <c r="R196" s="563"/>
      <c r="S196" s="564"/>
      <c r="T196" s="572" t="s">
        <v>159</v>
      </c>
      <c r="U196" s="572"/>
      <c r="V196" s="573"/>
      <c r="W196" s="570" t="s">
        <v>187</v>
      </c>
      <c r="X196" s="520"/>
      <c r="DI196"/>
    </row>
    <row r="197" spans="1:113" ht="21" x14ac:dyDescent="0.25">
      <c r="A197" s="518"/>
      <c r="B197" s="558"/>
      <c r="C197" s="225" t="s">
        <v>11</v>
      </c>
      <c r="D197" s="225" t="s">
        <v>12</v>
      </c>
      <c r="E197" s="225" t="s">
        <v>13</v>
      </c>
      <c r="F197" s="225" t="s">
        <v>14</v>
      </c>
      <c r="G197" s="225" t="s">
        <v>15</v>
      </c>
      <c r="H197" s="225" t="s">
        <v>16</v>
      </c>
      <c r="I197" s="225" t="s">
        <v>17</v>
      </c>
      <c r="J197" s="225" t="s">
        <v>18</v>
      </c>
      <c r="K197" s="225" t="s">
        <v>19</v>
      </c>
      <c r="L197" s="225" t="s">
        <v>20</v>
      </c>
      <c r="M197" s="225" t="s">
        <v>21</v>
      </c>
      <c r="N197" s="225" t="s">
        <v>22</v>
      </c>
      <c r="O197" s="225" t="s">
        <v>23</v>
      </c>
      <c r="P197" s="225" t="s">
        <v>24</v>
      </c>
      <c r="Q197" s="225" t="s">
        <v>25</v>
      </c>
      <c r="R197" s="225" t="s">
        <v>26</v>
      </c>
      <c r="S197" s="226" t="s">
        <v>27</v>
      </c>
      <c r="T197" s="359" t="s">
        <v>188</v>
      </c>
      <c r="U197" s="359" t="s">
        <v>189</v>
      </c>
      <c r="V197" s="359" t="s">
        <v>190</v>
      </c>
      <c r="W197" s="360" t="s">
        <v>161</v>
      </c>
      <c r="X197" s="359" t="s">
        <v>162</v>
      </c>
      <c r="Y197" s="4"/>
      <c r="DI197"/>
    </row>
    <row r="198" spans="1:113" x14ac:dyDescent="0.25">
      <c r="A198" s="201" t="s">
        <v>82</v>
      </c>
      <c r="B198" s="229">
        <f t="shared" ref="B198:B203" si="44">SUM(C198:S198)</f>
        <v>1166</v>
      </c>
      <c r="C198" s="280">
        <f>SUM(ENERO:DICIEMBRE!C198)</f>
        <v>50</v>
      </c>
      <c r="D198" s="280">
        <f>SUM(ENERO:DICIEMBRE!D198)</f>
        <v>17</v>
      </c>
      <c r="E198" s="280">
        <f>SUM(ENERO:DICIEMBRE!E198)</f>
        <v>36</v>
      </c>
      <c r="F198" s="280">
        <f>SUM(ENERO:DICIEMBRE!F198)</f>
        <v>37</v>
      </c>
      <c r="G198" s="280">
        <f>SUM(ENERO:DICIEMBRE!G198)</f>
        <v>20</v>
      </c>
      <c r="H198" s="280">
        <f>SUM(ENERO:DICIEMBRE!H198)</f>
        <v>16</v>
      </c>
      <c r="I198" s="280">
        <f>SUM(ENERO:DICIEMBRE!I198)</f>
        <v>88</v>
      </c>
      <c r="J198" s="280">
        <f>SUM(ENERO:DICIEMBRE!J198)</f>
        <v>36</v>
      </c>
      <c r="K198" s="280">
        <f>SUM(ENERO:DICIEMBRE!K198)</f>
        <v>45</v>
      </c>
      <c r="L198" s="280">
        <f>SUM(ENERO:DICIEMBRE!L198)</f>
        <v>35</v>
      </c>
      <c r="M198" s="280">
        <f>SUM(ENERO:DICIEMBRE!M198)</f>
        <v>42</v>
      </c>
      <c r="N198" s="280">
        <f>SUM(ENERO:DICIEMBRE!N198)</f>
        <v>108</v>
      </c>
      <c r="O198" s="280">
        <f>SUM(ENERO:DICIEMBRE!O198)</f>
        <v>220</v>
      </c>
      <c r="P198" s="280">
        <f>SUM(ENERO:DICIEMBRE!P198)</f>
        <v>177</v>
      </c>
      <c r="Q198" s="280">
        <f>SUM(ENERO:DICIEMBRE!Q198)</f>
        <v>118</v>
      </c>
      <c r="R198" s="280">
        <f>SUM(ENERO:DICIEMBRE!R198)</f>
        <v>78</v>
      </c>
      <c r="S198" s="280">
        <f>SUM(ENERO:DICIEMBRE!S198)</f>
        <v>43</v>
      </c>
      <c r="T198" s="280">
        <f>SUM(ENERO:DICIEMBRE!T198)</f>
        <v>1166</v>
      </c>
      <c r="U198" s="280">
        <f>SUM(ENERO:DICIEMBRE!U198)</f>
        <v>0</v>
      </c>
      <c r="V198" s="280">
        <f>SUM(ENERO:DICIEMBRE!V198)</f>
        <v>0</v>
      </c>
      <c r="W198" s="280">
        <f>SUM(ENERO:DICIEMBRE!W198)</f>
        <v>0</v>
      </c>
      <c r="X198" s="280">
        <f>SUM(ENERO:DICIEMBRE!X198)</f>
        <v>0</v>
      </c>
      <c r="Y198" s="31" t="str">
        <f t="shared" ref="Y198:Y203" si="45">$CA198&amp;CB198</f>
        <v/>
      </c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00"/>
      <c r="CB198" s="234" t="str">
        <f t="shared" ref="CB198:CB203" si="46">IF(T198+U198+V198+W198+X198&lt;&gt;$B198,"* El número de "&amp;T$183&amp;""&amp;" no debe ser distinto del Total. ","")</f>
        <v/>
      </c>
      <c r="CC198" s="32"/>
      <c r="CD198" s="32"/>
      <c r="CE198" s="32"/>
      <c r="CF198" s="32"/>
      <c r="CG198" s="35">
        <f t="shared" ref="CG198:CG203" si="47">IF(T198+U198+V198+W198+X198&lt;&gt;$B198,1,0)</f>
        <v>0</v>
      </c>
      <c r="CH198" s="34"/>
      <c r="CI198" s="34"/>
      <c r="CJ198" s="34"/>
      <c r="CK198" s="34"/>
      <c r="DI198"/>
    </row>
    <row r="199" spans="1:113" x14ac:dyDescent="0.25">
      <c r="A199" s="163" t="s">
        <v>191</v>
      </c>
      <c r="B199" s="235">
        <f t="shared" si="44"/>
        <v>1</v>
      </c>
      <c r="C199" s="280">
        <f>SUM(ENERO:DICIEMBRE!C199)</f>
        <v>0</v>
      </c>
      <c r="D199" s="280">
        <f>SUM(ENERO:DICIEMBRE!D199)</f>
        <v>0</v>
      </c>
      <c r="E199" s="280">
        <f>SUM(ENERO:DICIEMBRE!E199)</f>
        <v>0</v>
      </c>
      <c r="F199" s="280">
        <f>SUM(ENERO:DICIEMBRE!F199)</f>
        <v>0</v>
      </c>
      <c r="G199" s="280">
        <f>SUM(ENERO:DICIEMBRE!G199)</f>
        <v>0</v>
      </c>
      <c r="H199" s="280">
        <f>SUM(ENERO:DICIEMBRE!H199)</f>
        <v>0</v>
      </c>
      <c r="I199" s="280">
        <f>SUM(ENERO:DICIEMBRE!I199)</f>
        <v>0</v>
      </c>
      <c r="J199" s="280">
        <f>SUM(ENERO:DICIEMBRE!J199)</f>
        <v>0</v>
      </c>
      <c r="K199" s="280">
        <f>SUM(ENERO:DICIEMBRE!K199)</f>
        <v>1</v>
      </c>
      <c r="L199" s="280">
        <f>SUM(ENERO:DICIEMBRE!L199)</f>
        <v>0</v>
      </c>
      <c r="M199" s="280">
        <f>SUM(ENERO:DICIEMBRE!M199)</f>
        <v>0</v>
      </c>
      <c r="N199" s="280">
        <f>SUM(ENERO:DICIEMBRE!N199)</f>
        <v>0</v>
      </c>
      <c r="O199" s="280">
        <f>SUM(ENERO:DICIEMBRE!O199)</f>
        <v>0</v>
      </c>
      <c r="P199" s="280">
        <f>SUM(ENERO:DICIEMBRE!P199)</f>
        <v>0</v>
      </c>
      <c r="Q199" s="280">
        <f>SUM(ENERO:DICIEMBRE!Q199)</f>
        <v>0</v>
      </c>
      <c r="R199" s="280">
        <f>SUM(ENERO:DICIEMBRE!R199)</f>
        <v>0</v>
      </c>
      <c r="S199" s="280">
        <f>SUM(ENERO:DICIEMBRE!S199)</f>
        <v>0</v>
      </c>
      <c r="T199" s="280">
        <f>SUM(ENERO:DICIEMBRE!T199)</f>
        <v>1</v>
      </c>
      <c r="U199" s="280">
        <f>SUM(ENERO:DICIEMBRE!U199)</f>
        <v>0</v>
      </c>
      <c r="V199" s="280">
        <f>SUM(ENERO:DICIEMBRE!V199)</f>
        <v>0</v>
      </c>
      <c r="W199" s="280">
        <f>SUM(ENERO:DICIEMBRE!W199)</f>
        <v>0</v>
      </c>
      <c r="X199" s="280">
        <f>SUM(ENERO:DICIEMBRE!X199)</f>
        <v>0</v>
      </c>
      <c r="Y199" s="31" t="str">
        <f t="shared" si="45"/>
        <v/>
      </c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00"/>
      <c r="CB199" s="234" t="str">
        <f t="shared" si="46"/>
        <v/>
      </c>
      <c r="CC199" s="32"/>
      <c r="CD199" s="32"/>
      <c r="CE199" s="32"/>
      <c r="CF199" s="32"/>
      <c r="CG199" s="35">
        <f t="shared" si="47"/>
        <v>0</v>
      </c>
      <c r="CH199" s="34"/>
      <c r="CI199" s="34"/>
      <c r="CJ199" s="34"/>
      <c r="CK199" s="34"/>
      <c r="DI199"/>
    </row>
    <row r="200" spans="1:113" x14ac:dyDescent="0.25">
      <c r="A200" s="163" t="s">
        <v>192</v>
      </c>
      <c r="B200" s="235">
        <f t="shared" si="44"/>
        <v>0</v>
      </c>
      <c r="C200" s="280">
        <f>SUM(ENERO:DICIEMBRE!C200)</f>
        <v>0</v>
      </c>
      <c r="D200" s="280">
        <f>SUM(ENERO:DICIEMBRE!D200)</f>
        <v>0</v>
      </c>
      <c r="E200" s="280">
        <f>SUM(ENERO:DICIEMBRE!E200)</f>
        <v>0</v>
      </c>
      <c r="F200" s="280">
        <f>SUM(ENERO:DICIEMBRE!F200)</f>
        <v>0</v>
      </c>
      <c r="G200" s="280">
        <f>SUM(ENERO:DICIEMBRE!G200)</f>
        <v>0</v>
      </c>
      <c r="H200" s="280">
        <f>SUM(ENERO:DICIEMBRE!H200)</f>
        <v>0</v>
      </c>
      <c r="I200" s="280">
        <f>SUM(ENERO:DICIEMBRE!I200)</f>
        <v>0</v>
      </c>
      <c r="J200" s="280">
        <f>SUM(ENERO:DICIEMBRE!J200)</f>
        <v>0</v>
      </c>
      <c r="K200" s="280">
        <f>SUM(ENERO:DICIEMBRE!K200)</f>
        <v>0</v>
      </c>
      <c r="L200" s="280">
        <f>SUM(ENERO:DICIEMBRE!L200)</f>
        <v>0</v>
      </c>
      <c r="M200" s="280">
        <f>SUM(ENERO:DICIEMBRE!M200)</f>
        <v>0</v>
      </c>
      <c r="N200" s="280">
        <f>SUM(ENERO:DICIEMBRE!N200)</f>
        <v>0</v>
      </c>
      <c r="O200" s="280">
        <f>SUM(ENERO:DICIEMBRE!O200)</f>
        <v>0</v>
      </c>
      <c r="P200" s="280">
        <f>SUM(ENERO:DICIEMBRE!P200)</f>
        <v>0</v>
      </c>
      <c r="Q200" s="280">
        <f>SUM(ENERO:DICIEMBRE!Q200)</f>
        <v>0</v>
      </c>
      <c r="R200" s="280">
        <f>SUM(ENERO:DICIEMBRE!R200)</f>
        <v>0</v>
      </c>
      <c r="S200" s="280">
        <f>SUM(ENERO:DICIEMBRE!S200)</f>
        <v>0</v>
      </c>
      <c r="T200" s="280">
        <f>SUM(ENERO:DICIEMBRE!T200)</f>
        <v>0</v>
      </c>
      <c r="U200" s="280">
        <f>SUM(ENERO:DICIEMBRE!U200)</f>
        <v>0</v>
      </c>
      <c r="V200" s="280">
        <f>SUM(ENERO:DICIEMBRE!V200)</f>
        <v>0</v>
      </c>
      <c r="W200" s="280">
        <f>SUM(ENERO:DICIEMBRE!W200)</f>
        <v>0</v>
      </c>
      <c r="X200" s="280">
        <f>SUM(ENERO:DICIEMBRE!X200)</f>
        <v>0</v>
      </c>
      <c r="Y200" s="31" t="str">
        <f t="shared" si="45"/>
        <v/>
      </c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00"/>
      <c r="CB200" s="234" t="str">
        <f t="shared" si="46"/>
        <v/>
      </c>
      <c r="CC200" s="32"/>
      <c r="CD200" s="32"/>
      <c r="CE200" s="32"/>
      <c r="CF200" s="32"/>
      <c r="CG200" s="35">
        <f t="shared" si="47"/>
        <v>0</v>
      </c>
      <c r="CH200" s="34"/>
      <c r="CI200" s="34"/>
      <c r="CJ200" s="34"/>
      <c r="CK200" s="34"/>
      <c r="DI200"/>
    </row>
    <row r="201" spans="1:113" x14ac:dyDescent="0.25">
      <c r="A201" s="348" t="s">
        <v>85</v>
      </c>
      <c r="B201" s="235">
        <f t="shared" si="44"/>
        <v>0</v>
      </c>
      <c r="C201" s="280">
        <f>SUM(ENERO:DICIEMBRE!C201)</f>
        <v>0</v>
      </c>
      <c r="D201" s="280">
        <f>SUM(ENERO:DICIEMBRE!D201)</f>
        <v>0</v>
      </c>
      <c r="E201" s="280">
        <f>SUM(ENERO:DICIEMBRE!E201)</f>
        <v>0</v>
      </c>
      <c r="F201" s="280">
        <f>SUM(ENERO:DICIEMBRE!F201)</f>
        <v>0</v>
      </c>
      <c r="G201" s="280">
        <f>SUM(ENERO:DICIEMBRE!G201)</f>
        <v>0</v>
      </c>
      <c r="H201" s="280">
        <f>SUM(ENERO:DICIEMBRE!H201)</f>
        <v>0</v>
      </c>
      <c r="I201" s="280">
        <f>SUM(ENERO:DICIEMBRE!I201)</f>
        <v>0</v>
      </c>
      <c r="J201" s="280">
        <f>SUM(ENERO:DICIEMBRE!J201)</f>
        <v>0</v>
      </c>
      <c r="K201" s="280">
        <f>SUM(ENERO:DICIEMBRE!K201)</f>
        <v>0</v>
      </c>
      <c r="L201" s="280">
        <f>SUM(ENERO:DICIEMBRE!L201)</f>
        <v>0</v>
      </c>
      <c r="M201" s="280">
        <f>SUM(ENERO:DICIEMBRE!M201)</f>
        <v>0</v>
      </c>
      <c r="N201" s="280">
        <f>SUM(ENERO:DICIEMBRE!N201)</f>
        <v>0</v>
      </c>
      <c r="O201" s="280">
        <f>SUM(ENERO:DICIEMBRE!O201)</f>
        <v>0</v>
      </c>
      <c r="P201" s="280">
        <f>SUM(ENERO:DICIEMBRE!P201)</f>
        <v>0</v>
      </c>
      <c r="Q201" s="280">
        <f>SUM(ENERO:DICIEMBRE!Q201)</f>
        <v>0</v>
      </c>
      <c r="R201" s="280">
        <f>SUM(ENERO:DICIEMBRE!R201)</f>
        <v>0</v>
      </c>
      <c r="S201" s="280">
        <f>SUM(ENERO:DICIEMBRE!S201)</f>
        <v>0</v>
      </c>
      <c r="T201" s="280">
        <f>SUM(ENERO:DICIEMBRE!T201)</f>
        <v>0</v>
      </c>
      <c r="U201" s="280">
        <f>SUM(ENERO:DICIEMBRE!U201)</f>
        <v>0</v>
      </c>
      <c r="V201" s="280">
        <f>SUM(ENERO:DICIEMBRE!V201)</f>
        <v>0</v>
      </c>
      <c r="W201" s="280">
        <f>SUM(ENERO:DICIEMBRE!W201)</f>
        <v>0</v>
      </c>
      <c r="X201" s="280">
        <f>SUM(ENERO:DICIEMBRE!X201)</f>
        <v>0</v>
      </c>
      <c r="Y201" s="31" t="str">
        <f t="shared" si="45"/>
        <v/>
      </c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00"/>
      <c r="CB201" s="234" t="str">
        <f t="shared" si="46"/>
        <v/>
      </c>
      <c r="CC201" s="32"/>
      <c r="CD201" s="32"/>
      <c r="CE201" s="32"/>
      <c r="CF201" s="32"/>
      <c r="CG201" s="35">
        <f t="shared" si="47"/>
        <v>0</v>
      </c>
      <c r="CH201" s="34"/>
      <c r="CI201" s="34"/>
      <c r="CJ201" s="34"/>
      <c r="CK201" s="34"/>
      <c r="DI201"/>
    </row>
    <row r="202" spans="1:113" x14ac:dyDescent="0.25">
      <c r="A202" s="349" t="s">
        <v>194</v>
      </c>
      <c r="B202" s="235">
        <f t="shared" si="44"/>
        <v>0</v>
      </c>
      <c r="C202" s="280">
        <f>SUM(ENERO:DICIEMBRE!C202)</f>
        <v>0</v>
      </c>
      <c r="D202" s="280">
        <f>SUM(ENERO:DICIEMBRE!D202)</f>
        <v>0</v>
      </c>
      <c r="E202" s="280">
        <f>SUM(ENERO:DICIEMBRE!E202)</f>
        <v>0</v>
      </c>
      <c r="F202" s="280">
        <f>SUM(ENERO:DICIEMBRE!F202)</f>
        <v>0</v>
      </c>
      <c r="G202" s="280">
        <f>SUM(ENERO:DICIEMBRE!G202)</f>
        <v>0</v>
      </c>
      <c r="H202" s="280">
        <f>SUM(ENERO:DICIEMBRE!H202)</f>
        <v>0</v>
      </c>
      <c r="I202" s="280">
        <f>SUM(ENERO:DICIEMBRE!I202)</f>
        <v>0</v>
      </c>
      <c r="J202" s="280">
        <f>SUM(ENERO:DICIEMBRE!J202)</f>
        <v>0</v>
      </c>
      <c r="K202" s="280">
        <f>SUM(ENERO:DICIEMBRE!K202)</f>
        <v>0</v>
      </c>
      <c r="L202" s="280">
        <f>SUM(ENERO:DICIEMBRE!L202)</f>
        <v>0</v>
      </c>
      <c r="M202" s="280">
        <f>SUM(ENERO:DICIEMBRE!M202)</f>
        <v>0</v>
      </c>
      <c r="N202" s="280">
        <f>SUM(ENERO:DICIEMBRE!N202)</f>
        <v>0</v>
      </c>
      <c r="O202" s="280">
        <f>SUM(ENERO:DICIEMBRE!O202)</f>
        <v>0</v>
      </c>
      <c r="P202" s="280">
        <f>SUM(ENERO:DICIEMBRE!P202)</f>
        <v>0</v>
      </c>
      <c r="Q202" s="280">
        <f>SUM(ENERO:DICIEMBRE!Q202)</f>
        <v>0</v>
      </c>
      <c r="R202" s="280">
        <f>SUM(ENERO:DICIEMBRE!R202)</f>
        <v>0</v>
      </c>
      <c r="S202" s="280">
        <f>SUM(ENERO:DICIEMBRE!S202)</f>
        <v>0</v>
      </c>
      <c r="T202" s="280">
        <f>SUM(ENERO:DICIEMBRE!T202)</f>
        <v>0</v>
      </c>
      <c r="U202" s="280">
        <f>SUM(ENERO:DICIEMBRE!U202)</f>
        <v>0</v>
      </c>
      <c r="V202" s="280">
        <f>SUM(ENERO:DICIEMBRE!V202)</f>
        <v>0</v>
      </c>
      <c r="W202" s="280">
        <f>SUM(ENERO:DICIEMBRE!W202)</f>
        <v>0</v>
      </c>
      <c r="X202" s="280">
        <f>SUM(ENERO:DICIEMBRE!X202)</f>
        <v>0</v>
      </c>
      <c r="Y202" s="31" t="str">
        <f t="shared" si="45"/>
        <v/>
      </c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00"/>
      <c r="CB202" s="234" t="str">
        <f t="shared" si="46"/>
        <v/>
      </c>
      <c r="CC202" s="32"/>
      <c r="CD202" s="32"/>
      <c r="CE202" s="32"/>
      <c r="CF202" s="32"/>
      <c r="CG202" s="35">
        <f t="shared" si="47"/>
        <v>0</v>
      </c>
      <c r="CH202" s="34"/>
      <c r="CI202" s="34"/>
      <c r="CJ202" s="34"/>
      <c r="CK202" s="34"/>
      <c r="DI202"/>
    </row>
    <row r="203" spans="1:113" x14ac:dyDescent="0.25">
      <c r="A203" s="348" t="s">
        <v>193</v>
      </c>
      <c r="B203" s="361">
        <f t="shared" si="44"/>
        <v>0</v>
      </c>
      <c r="C203" s="280">
        <f>SUM(ENERO:DICIEMBRE!C203)</f>
        <v>0</v>
      </c>
      <c r="D203" s="280">
        <f>SUM(ENERO:DICIEMBRE!D203)</f>
        <v>0</v>
      </c>
      <c r="E203" s="280">
        <f>SUM(ENERO:DICIEMBRE!E203)</f>
        <v>0</v>
      </c>
      <c r="F203" s="280">
        <f>SUM(ENERO:DICIEMBRE!F203)</f>
        <v>0</v>
      </c>
      <c r="G203" s="280">
        <f>SUM(ENERO:DICIEMBRE!G203)</f>
        <v>0</v>
      </c>
      <c r="H203" s="280">
        <f>SUM(ENERO:DICIEMBRE!H203)</f>
        <v>0</v>
      </c>
      <c r="I203" s="280">
        <f>SUM(ENERO:DICIEMBRE!I203)</f>
        <v>0</v>
      </c>
      <c r="J203" s="280">
        <f>SUM(ENERO:DICIEMBRE!J203)</f>
        <v>0</v>
      </c>
      <c r="K203" s="280">
        <f>SUM(ENERO:DICIEMBRE!K203)</f>
        <v>0</v>
      </c>
      <c r="L203" s="280">
        <f>SUM(ENERO:DICIEMBRE!L203)</f>
        <v>0</v>
      </c>
      <c r="M203" s="280">
        <f>SUM(ENERO:DICIEMBRE!M203)</f>
        <v>0</v>
      </c>
      <c r="N203" s="280">
        <f>SUM(ENERO:DICIEMBRE!N203)</f>
        <v>0</v>
      </c>
      <c r="O203" s="280">
        <f>SUM(ENERO:DICIEMBRE!O203)</f>
        <v>0</v>
      </c>
      <c r="P203" s="280">
        <f>SUM(ENERO:DICIEMBRE!P203)</f>
        <v>0</v>
      </c>
      <c r="Q203" s="280">
        <f>SUM(ENERO:DICIEMBRE!Q203)</f>
        <v>0</v>
      </c>
      <c r="R203" s="280">
        <f>SUM(ENERO:DICIEMBRE!R203)</f>
        <v>0</v>
      </c>
      <c r="S203" s="280">
        <f>SUM(ENERO:DICIEMBRE!S203)</f>
        <v>0</v>
      </c>
      <c r="T203" s="280">
        <f>SUM(ENERO:DICIEMBRE!T203)</f>
        <v>0</v>
      </c>
      <c r="U203" s="280">
        <f>SUM(ENERO:DICIEMBRE!U203)</f>
        <v>0</v>
      </c>
      <c r="V203" s="280">
        <f>SUM(ENERO:DICIEMBRE!V203)</f>
        <v>0</v>
      </c>
      <c r="W203" s="280">
        <f>SUM(ENERO:DICIEMBRE!W203)</f>
        <v>0</v>
      </c>
      <c r="X203" s="280">
        <f>SUM(ENERO:DICIEMBRE!X203)</f>
        <v>0</v>
      </c>
      <c r="Y203" s="31" t="str">
        <f t="shared" si="45"/>
        <v/>
      </c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00"/>
      <c r="CB203" s="234" t="str">
        <f t="shared" si="46"/>
        <v/>
      </c>
      <c r="CC203" s="32"/>
      <c r="CD203" s="32"/>
      <c r="CE203" s="32"/>
      <c r="CF203" s="32"/>
      <c r="CG203" s="35">
        <f t="shared" si="47"/>
        <v>0</v>
      </c>
      <c r="CH203" s="34"/>
      <c r="CI203" s="34"/>
      <c r="CJ203" s="34"/>
      <c r="CK203" s="34"/>
      <c r="DI203"/>
    </row>
    <row r="204" spans="1:113" x14ac:dyDescent="0.25">
      <c r="A204" s="354" t="s">
        <v>5</v>
      </c>
      <c r="B204" s="242">
        <f t="shared" ref="B204:X204" si="48">SUM(B198:B203)</f>
        <v>1167</v>
      </c>
      <c r="C204" s="242">
        <f t="shared" si="48"/>
        <v>50</v>
      </c>
      <c r="D204" s="242">
        <f t="shared" si="48"/>
        <v>17</v>
      </c>
      <c r="E204" s="242">
        <f t="shared" si="48"/>
        <v>36</v>
      </c>
      <c r="F204" s="242">
        <f t="shared" si="48"/>
        <v>37</v>
      </c>
      <c r="G204" s="242">
        <f t="shared" si="48"/>
        <v>20</v>
      </c>
      <c r="H204" s="242">
        <f t="shared" si="48"/>
        <v>16</v>
      </c>
      <c r="I204" s="242">
        <f t="shared" si="48"/>
        <v>88</v>
      </c>
      <c r="J204" s="242">
        <f t="shared" si="48"/>
        <v>36</v>
      </c>
      <c r="K204" s="242">
        <f t="shared" si="48"/>
        <v>46</v>
      </c>
      <c r="L204" s="242">
        <f t="shared" si="48"/>
        <v>35</v>
      </c>
      <c r="M204" s="242">
        <f t="shared" si="48"/>
        <v>42</v>
      </c>
      <c r="N204" s="242">
        <f t="shared" si="48"/>
        <v>108</v>
      </c>
      <c r="O204" s="242">
        <f t="shared" si="48"/>
        <v>220</v>
      </c>
      <c r="P204" s="242">
        <f t="shared" si="48"/>
        <v>177</v>
      </c>
      <c r="Q204" s="242">
        <f t="shared" si="48"/>
        <v>118</v>
      </c>
      <c r="R204" s="242">
        <f t="shared" si="48"/>
        <v>78</v>
      </c>
      <c r="S204" s="243">
        <f t="shared" si="48"/>
        <v>43</v>
      </c>
      <c r="T204" s="67">
        <f t="shared" si="48"/>
        <v>1167</v>
      </c>
      <c r="U204" s="303">
        <f t="shared" si="48"/>
        <v>0</v>
      </c>
      <c r="V204" s="303">
        <f t="shared" si="48"/>
        <v>0</v>
      </c>
      <c r="W204" s="303">
        <f t="shared" si="48"/>
        <v>0</v>
      </c>
      <c r="X204" s="303">
        <f t="shared" si="48"/>
        <v>0</v>
      </c>
      <c r="DI204"/>
    </row>
    <row r="205" spans="1:113" x14ac:dyDescent="0.25">
      <c r="A205" s="192" t="s">
        <v>197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DI205"/>
    </row>
    <row r="206" spans="1:113" x14ac:dyDescent="0.25">
      <c r="A206" s="517" t="s">
        <v>75</v>
      </c>
      <c r="B206" s="556" t="s">
        <v>5</v>
      </c>
      <c r="C206" s="559" t="s">
        <v>186</v>
      </c>
      <c r="D206" s="560"/>
      <c r="E206" s="560"/>
      <c r="F206" s="560"/>
      <c r="G206" s="560"/>
      <c r="H206" s="560"/>
      <c r="I206" s="560"/>
      <c r="J206" s="560"/>
      <c r="K206" s="560"/>
      <c r="L206" s="560"/>
      <c r="M206" s="560"/>
      <c r="N206" s="560"/>
      <c r="O206" s="560"/>
      <c r="P206" s="560"/>
      <c r="Q206" s="560"/>
      <c r="R206" s="560"/>
      <c r="S206" s="561"/>
      <c r="T206" s="571" t="s">
        <v>158</v>
      </c>
      <c r="U206" s="571"/>
      <c r="V206" s="571"/>
      <c r="W206" s="571"/>
      <c r="X206" s="565"/>
      <c r="DI206"/>
    </row>
    <row r="207" spans="1:113" x14ac:dyDescent="0.25">
      <c r="A207" s="555"/>
      <c r="B207" s="557"/>
      <c r="C207" s="562"/>
      <c r="D207" s="563"/>
      <c r="E207" s="563"/>
      <c r="F207" s="563"/>
      <c r="G207" s="563"/>
      <c r="H207" s="563"/>
      <c r="I207" s="563"/>
      <c r="J207" s="563"/>
      <c r="K207" s="563"/>
      <c r="L207" s="563"/>
      <c r="M207" s="563"/>
      <c r="N207" s="563"/>
      <c r="O207" s="563"/>
      <c r="P207" s="563"/>
      <c r="Q207" s="563"/>
      <c r="R207" s="563"/>
      <c r="S207" s="564"/>
      <c r="T207" s="572" t="s">
        <v>159</v>
      </c>
      <c r="U207" s="572"/>
      <c r="V207" s="573"/>
      <c r="W207" s="570" t="s">
        <v>187</v>
      </c>
      <c r="X207" s="520"/>
      <c r="DI207"/>
    </row>
    <row r="208" spans="1:113" ht="21" x14ac:dyDescent="0.25">
      <c r="A208" s="518"/>
      <c r="B208" s="558"/>
      <c r="C208" s="225" t="s">
        <v>11</v>
      </c>
      <c r="D208" s="225" t="s">
        <v>12</v>
      </c>
      <c r="E208" s="225" t="s">
        <v>13</v>
      </c>
      <c r="F208" s="225" t="s">
        <v>14</v>
      </c>
      <c r="G208" s="225" t="s">
        <v>15</v>
      </c>
      <c r="H208" s="225" t="s">
        <v>16</v>
      </c>
      <c r="I208" s="225" t="s">
        <v>17</v>
      </c>
      <c r="J208" s="225" t="s">
        <v>18</v>
      </c>
      <c r="K208" s="225" t="s">
        <v>19</v>
      </c>
      <c r="L208" s="225" t="s">
        <v>20</v>
      </c>
      <c r="M208" s="225" t="s">
        <v>21</v>
      </c>
      <c r="N208" s="225" t="s">
        <v>22</v>
      </c>
      <c r="O208" s="225" t="s">
        <v>23</v>
      </c>
      <c r="P208" s="225" t="s">
        <v>24</v>
      </c>
      <c r="Q208" s="225" t="s">
        <v>25</v>
      </c>
      <c r="R208" s="225" t="s">
        <v>26</v>
      </c>
      <c r="S208" s="226" t="s">
        <v>27</v>
      </c>
      <c r="T208" s="359" t="s">
        <v>188</v>
      </c>
      <c r="U208" s="359" t="s">
        <v>189</v>
      </c>
      <c r="V208" s="359" t="s">
        <v>190</v>
      </c>
      <c r="W208" s="360" t="s">
        <v>161</v>
      </c>
      <c r="X208" s="359" t="s">
        <v>162</v>
      </c>
      <c r="Y208" s="4"/>
      <c r="DI208"/>
    </row>
    <row r="209" spans="1:113" x14ac:dyDescent="0.25">
      <c r="A209" s="201" t="s">
        <v>82</v>
      </c>
      <c r="B209" s="229">
        <f>SUM(C209:S209)</f>
        <v>38967</v>
      </c>
      <c r="C209" s="280">
        <f>SUM(ENERO:DICIEMBRE!C209)</f>
        <v>2140</v>
      </c>
      <c r="D209" s="280">
        <f>SUM(ENERO:DICIEMBRE!D209)</f>
        <v>751</v>
      </c>
      <c r="E209" s="280">
        <f>SUM(ENERO:DICIEMBRE!E209)</f>
        <v>1136</v>
      </c>
      <c r="F209" s="280">
        <f>SUM(ENERO:DICIEMBRE!F209)</f>
        <v>834</v>
      </c>
      <c r="G209" s="280">
        <f>SUM(ENERO:DICIEMBRE!G209)</f>
        <v>604</v>
      </c>
      <c r="H209" s="280">
        <f>SUM(ENERO:DICIEMBRE!H209)</f>
        <v>944</v>
      </c>
      <c r="I209" s="280">
        <f>SUM(ENERO:DICIEMBRE!I209)</f>
        <v>855</v>
      </c>
      <c r="J209" s="280">
        <f>SUM(ENERO:DICIEMBRE!J209)</f>
        <v>1309</v>
      </c>
      <c r="K209" s="280">
        <f>SUM(ENERO:DICIEMBRE!K209)</f>
        <v>1335</v>
      </c>
      <c r="L209" s="280">
        <f>SUM(ENERO:DICIEMBRE!L209)</f>
        <v>1583</v>
      </c>
      <c r="M209" s="280">
        <f>SUM(ENERO:DICIEMBRE!M209)</f>
        <v>2579</v>
      </c>
      <c r="N209" s="280">
        <f>SUM(ENERO:DICIEMBRE!N209)</f>
        <v>3617</v>
      </c>
      <c r="O209" s="280">
        <f>SUM(ENERO:DICIEMBRE!O209)</f>
        <v>4149</v>
      </c>
      <c r="P209" s="280">
        <f>SUM(ENERO:DICIEMBRE!P209)</f>
        <v>4463</v>
      </c>
      <c r="Q209" s="280">
        <f>SUM(ENERO:DICIEMBRE!Q209)</f>
        <v>4555</v>
      </c>
      <c r="R209" s="280">
        <f>SUM(ENERO:DICIEMBRE!R209)</f>
        <v>4044</v>
      </c>
      <c r="S209" s="280">
        <f>SUM(ENERO:DICIEMBRE!S209)</f>
        <v>4069</v>
      </c>
      <c r="T209" s="280">
        <f>SUM(ENERO:DICIEMBRE!T209)</f>
        <v>12519</v>
      </c>
      <c r="U209" s="280">
        <f>SUM(ENERO:DICIEMBRE!U209)</f>
        <v>0</v>
      </c>
      <c r="V209" s="280">
        <f>SUM(ENERO:DICIEMBRE!V209)</f>
        <v>0</v>
      </c>
      <c r="W209" s="280">
        <f>SUM(ENERO:DICIEMBRE!W209)</f>
        <v>16926</v>
      </c>
      <c r="X209" s="280">
        <f>SUM(ENERO:DICIEMBRE!X209)</f>
        <v>9522</v>
      </c>
      <c r="Y209" s="31" t="str">
        <f>$CA209&amp;CB209</f>
        <v/>
      </c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00"/>
      <c r="CB209" s="234" t="str">
        <f t="shared" ref="CB209:CB212" si="49">IF(T209+U209+V209+W209+X209&lt;&gt;$B209,"* El número de "&amp;T$183&amp;""&amp;" no debe ser distinto del Total. ","")</f>
        <v/>
      </c>
      <c r="CC209" s="32"/>
      <c r="CD209" s="32"/>
      <c r="CE209" s="32"/>
      <c r="CF209" s="32"/>
      <c r="CG209" s="35">
        <f t="shared" ref="CG209:CG212" si="50">IF(T209+U209+V209+W209+X209&lt;&gt;$B209,1,0)</f>
        <v>0</v>
      </c>
      <c r="CH209" s="34"/>
      <c r="CI209" s="34"/>
      <c r="CJ209" s="34"/>
      <c r="CK209" s="34"/>
      <c r="DI209"/>
    </row>
    <row r="210" spans="1:113" x14ac:dyDescent="0.25">
      <c r="A210" s="163" t="s">
        <v>191</v>
      </c>
      <c r="B210" s="235">
        <f>SUM(C210:S210)</f>
        <v>2972</v>
      </c>
      <c r="C210" s="280">
        <f>SUM(ENERO:DICIEMBRE!C210)</f>
        <v>0</v>
      </c>
      <c r="D210" s="280">
        <f>SUM(ENERO:DICIEMBRE!D210)</f>
        <v>3</v>
      </c>
      <c r="E210" s="280">
        <f>SUM(ENERO:DICIEMBRE!E210)</f>
        <v>0</v>
      </c>
      <c r="F210" s="280">
        <f>SUM(ENERO:DICIEMBRE!F210)</f>
        <v>29</v>
      </c>
      <c r="G210" s="280">
        <f>SUM(ENERO:DICIEMBRE!G210)</f>
        <v>30</v>
      </c>
      <c r="H210" s="280">
        <f>SUM(ENERO:DICIEMBRE!H210)</f>
        <v>132</v>
      </c>
      <c r="I210" s="280">
        <f>SUM(ENERO:DICIEMBRE!I210)</f>
        <v>59</v>
      </c>
      <c r="J210" s="280">
        <f>SUM(ENERO:DICIEMBRE!J210)</f>
        <v>112</v>
      </c>
      <c r="K210" s="280">
        <f>SUM(ENERO:DICIEMBRE!K210)</f>
        <v>112</v>
      </c>
      <c r="L210" s="280">
        <f>SUM(ENERO:DICIEMBRE!L210)</f>
        <v>145</v>
      </c>
      <c r="M210" s="280">
        <f>SUM(ENERO:DICIEMBRE!M210)</f>
        <v>210</v>
      </c>
      <c r="N210" s="280">
        <f>SUM(ENERO:DICIEMBRE!N210)</f>
        <v>375</v>
      </c>
      <c r="O210" s="280">
        <f>SUM(ENERO:DICIEMBRE!O210)</f>
        <v>367</v>
      </c>
      <c r="P210" s="280">
        <f>SUM(ENERO:DICIEMBRE!P210)</f>
        <v>387</v>
      </c>
      <c r="Q210" s="280">
        <f>SUM(ENERO:DICIEMBRE!Q210)</f>
        <v>438</v>
      </c>
      <c r="R210" s="280">
        <f>SUM(ENERO:DICIEMBRE!R210)</f>
        <v>353</v>
      </c>
      <c r="S210" s="280">
        <f>SUM(ENERO:DICIEMBRE!S210)</f>
        <v>220</v>
      </c>
      <c r="T210" s="280">
        <f>SUM(ENERO:DICIEMBRE!T210)</f>
        <v>102</v>
      </c>
      <c r="U210" s="280">
        <f>SUM(ENERO:DICIEMBRE!U210)</f>
        <v>0</v>
      </c>
      <c r="V210" s="280">
        <f>SUM(ENERO:DICIEMBRE!V210)</f>
        <v>0</v>
      </c>
      <c r="W210" s="280">
        <f>SUM(ENERO:DICIEMBRE!W210)</f>
        <v>2832</v>
      </c>
      <c r="X210" s="280">
        <f>SUM(ENERO:DICIEMBRE!X210)</f>
        <v>38</v>
      </c>
      <c r="Y210" s="31" t="str">
        <f>$CA210&amp;CB210</f>
        <v/>
      </c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00"/>
      <c r="CB210" s="234" t="str">
        <f t="shared" si="49"/>
        <v/>
      </c>
      <c r="CC210" s="32"/>
      <c r="CD210" s="32"/>
      <c r="CE210" s="32"/>
      <c r="CF210" s="32"/>
      <c r="CG210" s="35">
        <f t="shared" si="50"/>
        <v>0</v>
      </c>
      <c r="CH210" s="34"/>
      <c r="CI210" s="34"/>
      <c r="CJ210" s="34"/>
      <c r="CK210" s="34"/>
      <c r="DI210"/>
    </row>
    <row r="211" spans="1:113" x14ac:dyDescent="0.25">
      <c r="A211" s="163" t="s">
        <v>192</v>
      </c>
      <c r="B211" s="235">
        <f>SUM(C211:S211)</f>
        <v>2188</v>
      </c>
      <c r="C211" s="280">
        <f>SUM(ENERO:DICIEMBRE!C211)</f>
        <v>354</v>
      </c>
      <c r="D211" s="280">
        <f>SUM(ENERO:DICIEMBRE!D211)</f>
        <v>0</v>
      </c>
      <c r="E211" s="280">
        <f>SUM(ENERO:DICIEMBRE!E211)</f>
        <v>0</v>
      </c>
      <c r="F211" s="280">
        <f>SUM(ENERO:DICIEMBRE!F211)</f>
        <v>17</v>
      </c>
      <c r="G211" s="280">
        <f>SUM(ENERO:DICIEMBRE!G211)</f>
        <v>4</v>
      </c>
      <c r="H211" s="280">
        <f>SUM(ENERO:DICIEMBRE!H211)</f>
        <v>54</v>
      </c>
      <c r="I211" s="280">
        <f>SUM(ENERO:DICIEMBRE!I211)</f>
        <v>31</v>
      </c>
      <c r="J211" s="280">
        <f>SUM(ENERO:DICIEMBRE!J211)</f>
        <v>56</v>
      </c>
      <c r="K211" s="280">
        <f>SUM(ENERO:DICIEMBRE!K211)</f>
        <v>82</v>
      </c>
      <c r="L211" s="280">
        <f>SUM(ENERO:DICIEMBRE!L211)</f>
        <v>83</v>
      </c>
      <c r="M211" s="280">
        <f>SUM(ENERO:DICIEMBRE!M211)</f>
        <v>121</v>
      </c>
      <c r="N211" s="280">
        <f>SUM(ENERO:DICIEMBRE!N211)</f>
        <v>144</v>
      </c>
      <c r="O211" s="280">
        <f>SUM(ENERO:DICIEMBRE!O211)</f>
        <v>219</v>
      </c>
      <c r="P211" s="280">
        <f>SUM(ENERO:DICIEMBRE!P211)</f>
        <v>242</v>
      </c>
      <c r="Q211" s="280">
        <f>SUM(ENERO:DICIEMBRE!Q211)</f>
        <v>334</v>
      </c>
      <c r="R211" s="280">
        <f>SUM(ENERO:DICIEMBRE!R211)</f>
        <v>222</v>
      </c>
      <c r="S211" s="280">
        <f>SUM(ENERO:DICIEMBRE!S211)</f>
        <v>225</v>
      </c>
      <c r="T211" s="280">
        <f>SUM(ENERO:DICIEMBRE!T211)</f>
        <v>0</v>
      </c>
      <c r="U211" s="280">
        <f>SUM(ENERO:DICIEMBRE!U211)</f>
        <v>0</v>
      </c>
      <c r="V211" s="280">
        <f>SUM(ENERO:DICIEMBRE!V211)</f>
        <v>0</v>
      </c>
      <c r="W211" s="280">
        <f>SUM(ENERO:DICIEMBRE!W211)</f>
        <v>1534</v>
      </c>
      <c r="X211" s="280">
        <f>SUM(ENERO:DICIEMBRE!X211)</f>
        <v>654</v>
      </c>
      <c r="Y211" s="31" t="str">
        <f>$CA211&amp;CB211</f>
        <v/>
      </c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00"/>
      <c r="CB211" s="234" t="str">
        <f t="shared" si="49"/>
        <v/>
      </c>
      <c r="CC211" s="32"/>
      <c r="CD211" s="32"/>
      <c r="CE211" s="32"/>
      <c r="CF211" s="32"/>
      <c r="CG211" s="35">
        <f t="shared" si="50"/>
        <v>0</v>
      </c>
      <c r="CH211" s="34"/>
      <c r="CI211" s="34"/>
      <c r="CJ211" s="34"/>
      <c r="CK211" s="34"/>
      <c r="DI211"/>
    </row>
    <row r="212" spans="1:113" x14ac:dyDescent="0.25">
      <c r="A212" s="348" t="s">
        <v>85</v>
      </c>
      <c r="B212" s="237">
        <f>SUM(C212:S212)</f>
        <v>0</v>
      </c>
      <c r="C212" s="280">
        <f>SUM(ENERO:DICIEMBRE!C212)</f>
        <v>0</v>
      </c>
      <c r="D212" s="280">
        <f>SUM(ENERO:DICIEMBRE!D212)</f>
        <v>0</v>
      </c>
      <c r="E212" s="280">
        <f>SUM(ENERO:DICIEMBRE!E212)</f>
        <v>0</v>
      </c>
      <c r="F212" s="280">
        <f>SUM(ENERO:DICIEMBRE!F212)</f>
        <v>0</v>
      </c>
      <c r="G212" s="280">
        <f>SUM(ENERO:DICIEMBRE!G212)</f>
        <v>0</v>
      </c>
      <c r="H212" s="280">
        <f>SUM(ENERO:DICIEMBRE!H212)</f>
        <v>0</v>
      </c>
      <c r="I212" s="280">
        <f>SUM(ENERO:DICIEMBRE!I212)</f>
        <v>0</v>
      </c>
      <c r="J212" s="280">
        <f>SUM(ENERO:DICIEMBRE!J212)</f>
        <v>0</v>
      </c>
      <c r="K212" s="280">
        <f>SUM(ENERO:DICIEMBRE!K212)</f>
        <v>0</v>
      </c>
      <c r="L212" s="280">
        <f>SUM(ENERO:DICIEMBRE!L212)</f>
        <v>0</v>
      </c>
      <c r="M212" s="280">
        <f>SUM(ENERO:DICIEMBRE!M212)</f>
        <v>0</v>
      </c>
      <c r="N212" s="280">
        <f>SUM(ENERO:DICIEMBRE!N212)</f>
        <v>0</v>
      </c>
      <c r="O212" s="280">
        <f>SUM(ENERO:DICIEMBRE!O212)</f>
        <v>0</v>
      </c>
      <c r="P212" s="280">
        <f>SUM(ENERO:DICIEMBRE!P212)</f>
        <v>0</v>
      </c>
      <c r="Q212" s="280">
        <f>SUM(ENERO:DICIEMBRE!Q212)</f>
        <v>0</v>
      </c>
      <c r="R212" s="280">
        <f>SUM(ENERO:DICIEMBRE!R212)</f>
        <v>0</v>
      </c>
      <c r="S212" s="280">
        <f>SUM(ENERO:DICIEMBRE!S212)</f>
        <v>0</v>
      </c>
      <c r="T212" s="280">
        <f>SUM(ENERO:DICIEMBRE!T212)</f>
        <v>0</v>
      </c>
      <c r="U212" s="280">
        <f>SUM(ENERO:DICIEMBRE!U212)</f>
        <v>0</v>
      </c>
      <c r="V212" s="280">
        <f>SUM(ENERO:DICIEMBRE!V212)</f>
        <v>0</v>
      </c>
      <c r="W212" s="280">
        <f>SUM(ENERO:DICIEMBRE!W212)</f>
        <v>0</v>
      </c>
      <c r="X212" s="280">
        <f>SUM(ENERO:DICIEMBRE!X212)</f>
        <v>0</v>
      </c>
      <c r="Y212" s="31" t="str">
        <f>$CA212&amp;CB212</f>
        <v/>
      </c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00"/>
      <c r="CB212" s="234" t="str">
        <f t="shared" si="49"/>
        <v/>
      </c>
      <c r="CC212" s="32"/>
      <c r="CD212" s="32"/>
      <c r="CE212" s="32"/>
      <c r="CF212" s="32"/>
      <c r="CG212" s="35">
        <f t="shared" si="50"/>
        <v>0</v>
      </c>
      <c r="CH212" s="34"/>
      <c r="CI212" s="34"/>
      <c r="CJ212" s="34"/>
      <c r="CK212" s="34"/>
      <c r="DI212"/>
    </row>
    <row r="213" spans="1:113" x14ac:dyDescent="0.25">
      <c r="A213" s="218" t="s">
        <v>5</v>
      </c>
      <c r="B213" s="351">
        <f t="shared" ref="B213:X213" si="51">SUM(B209:B212)</f>
        <v>44127</v>
      </c>
      <c r="C213" s="351">
        <f t="shared" si="51"/>
        <v>2494</v>
      </c>
      <c r="D213" s="351">
        <f t="shared" si="51"/>
        <v>754</v>
      </c>
      <c r="E213" s="351">
        <f t="shared" si="51"/>
        <v>1136</v>
      </c>
      <c r="F213" s="351">
        <f t="shared" si="51"/>
        <v>880</v>
      </c>
      <c r="G213" s="351">
        <f t="shared" si="51"/>
        <v>638</v>
      </c>
      <c r="H213" s="351">
        <f t="shared" si="51"/>
        <v>1130</v>
      </c>
      <c r="I213" s="351">
        <f t="shared" si="51"/>
        <v>945</v>
      </c>
      <c r="J213" s="351">
        <f t="shared" si="51"/>
        <v>1477</v>
      </c>
      <c r="K213" s="351">
        <f t="shared" si="51"/>
        <v>1529</v>
      </c>
      <c r="L213" s="351">
        <f t="shared" si="51"/>
        <v>1811</v>
      </c>
      <c r="M213" s="351">
        <f t="shared" si="51"/>
        <v>2910</v>
      </c>
      <c r="N213" s="351">
        <f t="shared" si="51"/>
        <v>4136</v>
      </c>
      <c r="O213" s="351">
        <f t="shared" si="51"/>
        <v>4735</v>
      </c>
      <c r="P213" s="351">
        <f t="shared" si="51"/>
        <v>5092</v>
      </c>
      <c r="Q213" s="351">
        <f t="shared" si="51"/>
        <v>5327</v>
      </c>
      <c r="R213" s="351">
        <f t="shared" si="51"/>
        <v>4619</v>
      </c>
      <c r="S213" s="363">
        <f t="shared" si="51"/>
        <v>4514</v>
      </c>
      <c r="T213" s="67">
        <f t="shared" si="51"/>
        <v>12621</v>
      </c>
      <c r="U213" s="303">
        <f t="shared" si="51"/>
        <v>0</v>
      </c>
      <c r="V213" s="303">
        <f t="shared" si="51"/>
        <v>0</v>
      </c>
      <c r="W213" s="303">
        <f t="shared" si="51"/>
        <v>21292</v>
      </c>
      <c r="X213" s="303">
        <f t="shared" si="51"/>
        <v>10214</v>
      </c>
    </row>
    <row r="214" spans="1:113" x14ac:dyDescent="0.25">
      <c r="A214" s="11" t="s">
        <v>198</v>
      </c>
      <c r="B214" s="12"/>
    </row>
    <row r="215" spans="1:113" x14ac:dyDescent="0.25">
      <c r="A215" s="260" t="s">
        <v>199</v>
      </c>
      <c r="B215" s="16" t="s">
        <v>76</v>
      </c>
    </row>
    <row r="216" spans="1:113" x14ac:dyDescent="0.25">
      <c r="A216" s="364" t="s">
        <v>200</v>
      </c>
      <c r="B216" s="280">
        <f>SUM(ENERO:DICIEMBRE!B216)</f>
        <v>0</v>
      </c>
    </row>
    <row r="217" spans="1:113" x14ac:dyDescent="0.25">
      <c r="A217" s="365" t="s">
        <v>201</v>
      </c>
      <c r="B217" s="280">
        <f>SUM(ENERO:DICIEMBRE!B217)</f>
        <v>0</v>
      </c>
    </row>
    <row r="218" spans="1:113" x14ac:dyDescent="0.25">
      <c r="A218" s="365" t="s">
        <v>202</v>
      </c>
      <c r="B218" s="280">
        <f>SUM(ENERO:DICIEMBRE!B218)</f>
        <v>0</v>
      </c>
    </row>
    <row r="219" spans="1:113" x14ac:dyDescent="0.25">
      <c r="A219" s="366" t="s">
        <v>203</v>
      </c>
      <c r="B219" s="280">
        <f>SUM(ENERO:DICIEMBRE!B219)</f>
        <v>0</v>
      </c>
    </row>
    <row r="220" spans="1:113" x14ac:dyDescent="0.25">
      <c r="A220" s="192" t="s">
        <v>204</v>
      </c>
      <c r="B220" s="12"/>
    </row>
    <row r="221" spans="1:113" x14ac:dyDescent="0.25">
      <c r="A221" s="367" t="s">
        <v>205</v>
      </c>
      <c r="B221" s="16" t="s">
        <v>5</v>
      </c>
    </row>
    <row r="222" spans="1:113" x14ac:dyDescent="0.25">
      <c r="A222" s="365" t="s">
        <v>98</v>
      </c>
      <c r="B222" s="280">
        <f>SUM(ENERO:DICIEMBRE!B222)</f>
        <v>335</v>
      </c>
    </row>
    <row r="223" spans="1:113" x14ac:dyDescent="0.25">
      <c r="A223" s="365" t="s">
        <v>99</v>
      </c>
      <c r="B223" s="280">
        <f>SUM(ENERO:DICIEMBRE!B223)</f>
        <v>663</v>
      </c>
    </row>
    <row r="224" spans="1:113" x14ac:dyDescent="0.25">
      <c r="A224" s="365" t="s">
        <v>100</v>
      </c>
      <c r="B224" s="280">
        <f>SUM(ENERO:DICIEMBRE!B224)</f>
        <v>45660</v>
      </c>
    </row>
    <row r="225" spans="1:2" customFormat="1" ht="22.5" x14ac:dyDescent="0.25">
      <c r="A225" s="368" t="s">
        <v>101</v>
      </c>
      <c r="B225" s="280">
        <f>SUM(ENERO:DICIEMBRE!B225)</f>
        <v>6433</v>
      </c>
    </row>
    <row r="226" spans="1:2" customFormat="1" x14ac:dyDescent="0.25">
      <c r="A226" s="365" t="s">
        <v>102</v>
      </c>
      <c r="B226" s="280">
        <f>SUM(ENERO:DICIEMBRE!B226)</f>
        <v>0</v>
      </c>
    </row>
    <row r="227" spans="1:2" customFormat="1" x14ac:dyDescent="0.25">
      <c r="A227" s="365" t="s">
        <v>103</v>
      </c>
      <c r="B227" s="280">
        <f>SUM(ENERO:DICIEMBRE!B227)</f>
        <v>4205</v>
      </c>
    </row>
    <row r="228" spans="1:2" customFormat="1" x14ac:dyDescent="0.25">
      <c r="A228" s="365" t="s">
        <v>104</v>
      </c>
      <c r="B228" s="280">
        <f>SUM(ENERO:DICIEMBRE!B228)</f>
        <v>0</v>
      </c>
    </row>
    <row r="229" spans="1:2" customFormat="1" x14ac:dyDescent="0.25">
      <c r="A229" s="365" t="s">
        <v>206</v>
      </c>
      <c r="B229" s="280">
        <f>SUM(ENERO:DICIEMBRE!B229)</f>
        <v>60</v>
      </c>
    </row>
    <row r="230" spans="1:2" customFormat="1" x14ac:dyDescent="0.25">
      <c r="A230" s="365" t="s">
        <v>108</v>
      </c>
      <c r="B230" s="280">
        <f>SUM(ENERO:DICIEMBRE!B230)</f>
        <v>0</v>
      </c>
    </row>
    <row r="231" spans="1:2" customFormat="1" x14ac:dyDescent="0.25">
      <c r="A231" s="365" t="s">
        <v>105</v>
      </c>
      <c r="B231" s="280">
        <f>SUM(ENERO:DICIEMBRE!B231)</f>
        <v>0</v>
      </c>
    </row>
    <row r="232" spans="1:2" customFormat="1" x14ac:dyDescent="0.25">
      <c r="A232" s="365" t="s">
        <v>207</v>
      </c>
      <c r="B232" s="280">
        <f>SUM(ENERO:DICIEMBRE!B232)</f>
        <v>0</v>
      </c>
    </row>
    <row r="233" spans="1:2" customFormat="1" x14ac:dyDescent="0.25">
      <c r="A233" s="365" t="s">
        <v>107</v>
      </c>
      <c r="B233" s="280">
        <f>SUM(ENERO:DICIEMBRE!B233)</f>
        <v>0</v>
      </c>
    </row>
    <row r="234" spans="1:2" customFormat="1" x14ac:dyDescent="0.25">
      <c r="A234" s="365" t="s">
        <v>208</v>
      </c>
      <c r="B234" s="280">
        <f>SUM(ENERO:DICIEMBRE!B234)</f>
        <v>0</v>
      </c>
    </row>
    <row r="235" spans="1:2" customFormat="1" x14ac:dyDescent="0.25">
      <c r="A235" s="365" t="s">
        <v>209</v>
      </c>
      <c r="B235" s="280">
        <f>SUM(ENERO:DICIEMBRE!B235)</f>
        <v>0</v>
      </c>
    </row>
    <row r="236" spans="1:2" customFormat="1" x14ac:dyDescent="0.25">
      <c r="A236" s="365" t="s">
        <v>109</v>
      </c>
      <c r="B236" s="280">
        <f>SUM(ENERO:DICIEMBRE!B236)</f>
        <v>2748</v>
      </c>
    </row>
    <row r="237" spans="1:2" customFormat="1" x14ac:dyDescent="0.25">
      <c r="A237" s="365" t="s">
        <v>110</v>
      </c>
      <c r="B237" s="280">
        <f>SUM(ENERO:DICIEMBRE!B237)</f>
        <v>0</v>
      </c>
    </row>
    <row r="238" spans="1:2" customFormat="1" x14ac:dyDescent="0.25">
      <c r="A238" s="365" t="s">
        <v>111</v>
      </c>
      <c r="B238" s="280">
        <f>SUM(ENERO:DICIEMBRE!B238)</f>
        <v>2788</v>
      </c>
    </row>
    <row r="239" spans="1:2" customFormat="1" x14ac:dyDescent="0.25">
      <c r="A239" s="365" t="s">
        <v>112</v>
      </c>
      <c r="B239" s="280">
        <f>SUM(ENERO:DICIEMBRE!B239)</f>
        <v>0</v>
      </c>
    </row>
    <row r="240" spans="1:2" customFormat="1" x14ac:dyDescent="0.25">
      <c r="A240" s="365" t="s">
        <v>210</v>
      </c>
      <c r="B240" s="280">
        <f>SUM(ENERO:DICIEMBRE!B240)</f>
        <v>776</v>
      </c>
    </row>
    <row r="241" spans="1:19" customFormat="1" x14ac:dyDescent="0.25">
      <c r="A241" s="365" t="s">
        <v>114</v>
      </c>
      <c r="B241" s="280">
        <f>SUM(ENERO:DICIEMBRE!B241)</f>
        <v>0</v>
      </c>
    </row>
    <row r="242" spans="1:19" customFormat="1" x14ac:dyDescent="0.25">
      <c r="A242" s="365" t="s">
        <v>211</v>
      </c>
      <c r="B242" s="280">
        <f>SUM(ENERO:DICIEMBRE!B242)</f>
        <v>0</v>
      </c>
    </row>
    <row r="243" spans="1:19" customFormat="1" x14ac:dyDescent="0.25">
      <c r="A243" s="365" t="s">
        <v>212</v>
      </c>
      <c r="B243" s="280">
        <f>SUM(ENERO:DICIEMBRE!B243)</f>
        <v>0</v>
      </c>
    </row>
    <row r="244" spans="1:19" customFormat="1" x14ac:dyDescent="0.25">
      <c r="A244" s="365" t="s">
        <v>213</v>
      </c>
      <c r="B244" s="280">
        <f>SUM(ENERO:DICIEMBRE!B244)</f>
        <v>21108</v>
      </c>
    </row>
    <row r="245" spans="1:19" customFormat="1" x14ac:dyDescent="0.25">
      <c r="A245" s="365" t="s">
        <v>214</v>
      </c>
      <c r="B245" s="280">
        <f>SUM(ENERO:DICIEMBRE!B245)</f>
        <v>0</v>
      </c>
    </row>
    <row r="246" spans="1:19" customFormat="1" x14ac:dyDescent="0.25">
      <c r="A246" s="366" t="s">
        <v>215</v>
      </c>
      <c r="B246" s="280">
        <f>SUM(ENERO:DICIEMBRE!B246)</f>
        <v>0</v>
      </c>
    </row>
    <row r="247" spans="1:19" customFormat="1" x14ac:dyDescent="0.25">
      <c r="A247" s="369" t="s">
        <v>5</v>
      </c>
      <c r="B247" s="370">
        <f>SUM(B222:B246)</f>
        <v>84776</v>
      </c>
    </row>
    <row r="248" spans="1:19" customFormat="1" x14ac:dyDescent="0.25">
      <c r="A248" s="11" t="s">
        <v>216</v>
      </c>
      <c r="B248" s="11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</row>
    <row r="249" spans="1:19" customFormat="1" x14ac:dyDescent="0.25">
      <c r="A249" s="11" t="s">
        <v>217</v>
      </c>
      <c r="B249" s="257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</row>
    <row r="250" spans="1:19" customFormat="1" x14ac:dyDescent="0.25">
      <c r="A250" s="488" t="s">
        <v>218</v>
      </c>
      <c r="B250" s="574" t="s">
        <v>5</v>
      </c>
      <c r="C250" s="497" t="s">
        <v>186</v>
      </c>
      <c r="D250" s="498"/>
      <c r="E250" s="498"/>
      <c r="F250" s="498"/>
      <c r="G250" s="498"/>
      <c r="H250" s="498"/>
      <c r="I250" s="498"/>
      <c r="J250" s="498"/>
      <c r="K250" s="498"/>
      <c r="L250" s="498"/>
      <c r="M250" s="498"/>
      <c r="N250" s="498"/>
      <c r="O250" s="498"/>
      <c r="P250" s="498"/>
      <c r="Q250" s="498"/>
      <c r="R250" s="498"/>
      <c r="S250" s="501"/>
    </row>
    <row r="251" spans="1:19" customFormat="1" x14ac:dyDescent="0.25">
      <c r="A251" s="490"/>
      <c r="B251" s="575"/>
      <c r="C251" s="371" t="s">
        <v>11</v>
      </c>
      <c r="D251" s="371" t="s">
        <v>12</v>
      </c>
      <c r="E251" s="371" t="s">
        <v>13</v>
      </c>
      <c r="F251" s="371" t="s">
        <v>14</v>
      </c>
      <c r="G251" s="371" t="s">
        <v>15</v>
      </c>
      <c r="H251" s="371" t="s">
        <v>16</v>
      </c>
      <c r="I251" s="371" t="s">
        <v>17</v>
      </c>
      <c r="J251" s="371" t="s">
        <v>18</v>
      </c>
      <c r="K251" s="371" t="s">
        <v>19</v>
      </c>
      <c r="L251" s="371" t="s">
        <v>20</v>
      </c>
      <c r="M251" s="371" t="s">
        <v>21</v>
      </c>
      <c r="N251" s="371" t="s">
        <v>22</v>
      </c>
      <c r="O251" s="371" t="s">
        <v>23</v>
      </c>
      <c r="P251" s="371" t="s">
        <v>24</v>
      </c>
      <c r="Q251" s="371" t="s">
        <v>25</v>
      </c>
      <c r="R251" s="371" t="s">
        <v>26</v>
      </c>
      <c r="S251" s="372" t="s">
        <v>27</v>
      </c>
    </row>
    <row r="252" spans="1:19" customFormat="1" x14ac:dyDescent="0.25">
      <c r="A252" s="373" t="s">
        <v>219</v>
      </c>
      <c r="B252" s="374">
        <f>SUM(C252:S252)</f>
        <v>3400</v>
      </c>
      <c r="C252" s="280">
        <f>SUM(ENERO:DICIEMBRE!C252)</f>
        <v>36</v>
      </c>
      <c r="D252" s="280">
        <f>SUM(ENERO:DICIEMBRE!D252)</f>
        <v>205</v>
      </c>
      <c r="E252" s="280">
        <f>SUM(ENERO:DICIEMBRE!E252)</f>
        <v>219</v>
      </c>
      <c r="F252" s="280">
        <f>SUM(ENERO:DICIEMBRE!F252)</f>
        <v>39</v>
      </c>
      <c r="G252" s="280">
        <f>SUM(ENERO:DICIEMBRE!G252)</f>
        <v>9</v>
      </c>
      <c r="H252" s="280">
        <f>SUM(ENERO:DICIEMBRE!H252)</f>
        <v>5</v>
      </c>
      <c r="I252" s="280">
        <f>SUM(ENERO:DICIEMBRE!I252)</f>
        <v>10</v>
      </c>
      <c r="J252" s="280">
        <f>SUM(ENERO:DICIEMBRE!J252)</f>
        <v>8</v>
      </c>
      <c r="K252" s="280">
        <f>SUM(ENERO:DICIEMBRE!K252)</f>
        <v>7</v>
      </c>
      <c r="L252" s="280">
        <f>SUM(ENERO:DICIEMBRE!L252)</f>
        <v>17</v>
      </c>
      <c r="M252" s="280">
        <f>SUM(ENERO:DICIEMBRE!M252)</f>
        <v>17</v>
      </c>
      <c r="N252" s="280">
        <f>SUM(ENERO:DICIEMBRE!N252)</f>
        <v>29</v>
      </c>
      <c r="O252" s="280">
        <f>SUM(ENERO:DICIEMBRE!O252)</f>
        <v>43</v>
      </c>
      <c r="P252" s="280">
        <f>SUM(ENERO:DICIEMBRE!P252)</f>
        <v>771</v>
      </c>
      <c r="Q252" s="280">
        <f>SUM(ENERO:DICIEMBRE!Q252)</f>
        <v>709</v>
      </c>
      <c r="R252" s="280">
        <f>SUM(ENERO:DICIEMBRE!R252)</f>
        <v>583</v>
      </c>
      <c r="S252" s="280">
        <f>SUM(ENERO:DICIEMBRE!S252)</f>
        <v>693</v>
      </c>
    </row>
    <row r="253" spans="1:19" customFormat="1" x14ac:dyDescent="0.25">
      <c r="A253" s="375" t="s">
        <v>220</v>
      </c>
      <c r="B253" s="376">
        <f>SUM(C253:S253)</f>
        <v>3400</v>
      </c>
      <c r="C253" s="280">
        <f>SUM(ENERO:DICIEMBRE!C253)</f>
        <v>36</v>
      </c>
      <c r="D253" s="280">
        <f>SUM(ENERO:DICIEMBRE!D253)</f>
        <v>205</v>
      </c>
      <c r="E253" s="280">
        <f>SUM(ENERO:DICIEMBRE!E253)</f>
        <v>219</v>
      </c>
      <c r="F253" s="280">
        <f>SUM(ENERO:DICIEMBRE!F253)</f>
        <v>39</v>
      </c>
      <c r="G253" s="280">
        <f>SUM(ENERO:DICIEMBRE!G253)</f>
        <v>9</v>
      </c>
      <c r="H253" s="280">
        <f>SUM(ENERO:DICIEMBRE!H253)</f>
        <v>5</v>
      </c>
      <c r="I253" s="280">
        <f>SUM(ENERO:DICIEMBRE!I253)</f>
        <v>10</v>
      </c>
      <c r="J253" s="280">
        <f>SUM(ENERO:DICIEMBRE!J253)</f>
        <v>8</v>
      </c>
      <c r="K253" s="280">
        <f>SUM(ENERO:DICIEMBRE!K253)</f>
        <v>7</v>
      </c>
      <c r="L253" s="280">
        <f>SUM(ENERO:DICIEMBRE!L253)</f>
        <v>17</v>
      </c>
      <c r="M253" s="280">
        <f>SUM(ENERO:DICIEMBRE!M253)</f>
        <v>17</v>
      </c>
      <c r="N253" s="280">
        <f>SUM(ENERO:DICIEMBRE!N253)</f>
        <v>29</v>
      </c>
      <c r="O253" s="280">
        <f>SUM(ENERO:DICIEMBRE!O253)</f>
        <v>43</v>
      </c>
      <c r="P253" s="280">
        <f>SUM(ENERO:DICIEMBRE!P253)</f>
        <v>771</v>
      </c>
      <c r="Q253" s="280">
        <f>SUM(ENERO:DICIEMBRE!Q253)</f>
        <v>709</v>
      </c>
      <c r="R253" s="280">
        <f>SUM(ENERO:DICIEMBRE!R253)</f>
        <v>583</v>
      </c>
      <c r="S253" s="280">
        <f>SUM(ENERO:DICIEMBRE!S253)</f>
        <v>693</v>
      </c>
    </row>
    <row r="254" spans="1:19" customFormat="1" x14ac:dyDescent="0.25">
      <c r="A254" s="377" t="s">
        <v>221</v>
      </c>
      <c r="B254" s="378">
        <f>SUM(C254:S254)</f>
        <v>3400</v>
      </c>
      <c r="C254" s="280">
        <f>SUM(ENERO:DICIEMBRE!C254)</f>
        <v>36</v>
      </c>
      <c r="D254" s="280">
        <f>SUM(ENERO:DICIEMBRE!D254)</f>
        <v>205</v>
      </c>
      <c r="E254" s="280">
        <f>SUM(ENERO:DICIEMBRE!E254)</f>
        <v>219</v>
      </c>
      <c r="F254" s="280">
        <f>SUM(ENERO:DICIEMBRE!F254)</f>
        <v>39</v>
      </c>
      <c r="G254" s="280">
        <f>SUM(ENERO:DICIEMBRE!G254)</f>
        <v>9</v>
      </c>
      <c r="H254" s="280">
        <f>SUM(ENERO:DICIEMBRE!H254)</f>
        <v>5</v>
      </c>
      <c r="I254" s="280">
        <f>SUM(ENERO:DICIEMBRE!I254)</f>
        <v>10</v>
      </c>
      <c r="J254" s="280">
        <f>SUM(ENERO:DICIEMBRE!J254)</f>
        <v>8</v>
      </c>
      <c r="K254" s="280">
        <f>SUM(ENERO:DICIEMBRE!K254)</f>
        <v>7</v>
      </c>
      <c r="L254" s="280">
        <f>SUM(ENERO:DICIEMBRE!L254)</f>
        <v>17</v>
      </c>
      <c r="M254" s="280">
        <f>SUM(ENERO:DICIEMBRE!M254)</f>
        <v>17</v>
      </c>
      <c r="N254" s="280">
        <f>SUM(ENERO:DICIEMBRE!N254)</f>
        <v>29</v>
      </c>
      <c r="O254" s="280">
        <f>SUM(ENERO:DICIEMBRE!O254)</f>
        <v>43</v>
      </c>
      <c r="P254" s="280">
        <f>SUM(ENERO:DICIEMBRE!P254)</f>
        <v>771</v>
      </c>
      <c r="Q254" s="280">
        <f>SUM(ENERO:DICIEMBRE!Q254)</f>
        <v>709</v>
      </c>
      <c r="R254" s="280">
        <f>SUM(ENERO:DICIEMBRE!R254)</f>
        <v>583</v>
      </c>
      <c r="S254" s="280">
        <f>SUM(ENERO:DICIEMBRE!S254)</f>
        <v>693</v>
      </c>
    </row>
    <row r="255" spans="1:19" customFormat="1" x14ac:dyDescent="0.25">
      <c r="A255" s="11" t="s">
        <v>222</v>
      </c>
      <c r="B255" s="379"/>
      <c r="C255" s="12"/>
      <c r="D255" s="379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</row>
    <row r="256" spans="1:19" customFormat="1" x14ac:dyDescent="0.25">
      <c r="A256" s="488" t="s">
        <v>223</v>
      </c>
      <c r="B256" s="574" t="s">
        <v>224</v>
      </c>
      <c r="C256" s="497" t="s">
        <v>186</v>
      </c>
      <c r="D256" s="498"/>
      <c r="E256" s="498"/>
      <c r="F256" s="498"/>
      <c r="G256" s="498"/>
      <c r="H256" s="498"/>
      <c r="I256" s="498"/>
      <c r="J256" s="498"/>
      <c r="K256" s="498"/>
      <c r="L256" s="498"/>
      <c r="M256" s="498"/>
      <c r="N256" s="498"/>
      <c r="O256" s="498"/>
      <c r="P256" s="498"/>
      <c r="Q256" s="498"/>
      <c r="R256" s="498"/>
      <c r="S256" s="501"/>
    </row>
    <row r="257" spans="1:19" customFormat="1" x14ac:dyDescent="0.25">
      <c r="A257" s="490"/>
      <c r="B257" s="575"/>
      <c r="C257" s="225" t="s">
        <v>11</v>
      </c>
      <c r="D257" s="225" t="s">
        <v>12</v>
      </c>
      <c r="E257" s="225" t="s">
        <v>13</v>
      </c>
      <c r="F257" s="225" t="s">
        <v>14</v>
      </c>
      <c r="G257" s="225" t="s">
        <v>15</v>
      </c>
      <c r="H257" s="225" t="s">
        <v>16</v>
      </c>
      <c r="I257" s="225" t="s">
        <v>17</v>
      </c>
      <c r="J257" s="225" t="s">
        <v>18</v>
      </c>
      <c r="K257" s="225" t="s">
        <v>19</v>
      </c>
      <c r="L257" s="225" t="s">
        <v>20</v>
      </c>
      <c r="M257" s="225" t="s">
        <v>21</v>
      </c>
      <c r="N257" s="225" t="s">
        <v>22</v>
      </c>
      <c r="O257" s="225" t="s">
        <v>23</v>
      </c>
      <c r="P257" s="225" t="s">
        <v>24</v>
      </c>
      <c r="Q257" s="225" t="s">
        <v>25</v>
      </c>
      <c r="R257" s="225" t="s">
        <v>26</v>
      </c>
      <c r="S257" s="225" t="s">
        <v>27</v>
      </c>
    </row>
    <row r="258" spans="1:19" customFormat="1" x14ac:dyDescent="0.25">
      <c r="A258" s="380" t="s">
        <v>225</v>
      </c>
      <c r="B258" s="380">
        <f t="shared" ref="B258:B284" si="52">SUM(C258:S258)</f>
        <v>179</v>
      </c>
      <c r="C258" s="280">
        <f>SUM(ENERO:DICIEMBRE!C258)</f>
        <v>0</v>
      </c>
      <c r="D258" s="280">
        <f>SUM(ENERO:DICIEMBRE!D258)</f>
        <v>0</v>
      </c>
      <c r="E258" s="280">
        <f>SUM(ENERO:DICIEMBRE!E258)</f>
        <v>0</v>
      </c>
      <c r="F258" s="280">
        <f>SUM(ENERO:DICIEMBRE!F258)</f>
        <v>0</v>
      </c>
      <c r="G258" s="280">
        <f>SUM(ENERO:DICIEMBRE!G258)</f>
        <v>0</v>
      </c>
      <c r="H258" s="280">
        <f>SUM(ENERO:DICIEMBRE!H258)</f>
        <v>0</v>
      </c>
      <c r="I258" s="280">
        <f>SUM(ENERO:DICIEMBRE!I258)</f>
        <v>0</v>
      </c>
      <c r="J258" s="280">
        <f>SUM(ENERO:DICIEMBRE!J258)</f>
        <v>0</v>
      </c>
      <c r="K258" s="280">
        <f>SUM(ENERO:DICIEMBRE!K258)</f>
        <v>0</v>
      </c>
      <c r="L258" s="280">
        <f>SUM(ENERO:DICIEMBRE!L258)</f>
        <v>4</v>
      </c>
      <c r="M258" s="280">
        <f>SUM(ENERO:DICIEMBRE!M258)</f>
        <v>2</v>
      </c>
      <c r="N258" s="280">
        <f>SUM(ENERO:DICIEMBRE!N258)</f>
        <v>6</v>
      </c>
      <c r="O258" s="280">
        <f>SUM(ENERO:DICIEMBRE!O258)</f>
        <v>2</v>
      </c>
      <c r="P258" s="280">
        <f>SUM(ENERO:DICIEMBRE!P258)</f>
        <v>18</v>
      </c>
      <c r="Q258" s="280">
        <f>SUM(ENERO:DICIEMBRE!Q258)</f>
        <v>34</v>
      </c>
      <c r="R258" s="280">
        <f>SUM(ENERO:DICIEMBRE!R258)</f>
        <v>36</v>
      </c>
      <c r="S258" s="280">
        <f>SUM(ENERO:DICIEMBRE!S258)</f>
        <v>77</v>
      </c>
    </row>
    <row r="259" spans="1:19" customFormat="1" x14ac:dyDescent="0.25">
      <c r="A259" s="301" t="s">
        <v>226</v>
      </c>
      <c r="B259" s="301">
        <f t="shared" si="52"/>
        <v>5</v>
      </c>
      <c r="C259" s="280">
        <f>SUM(ENERO:DICIEMBRE!C259)</f>
        <v>0</v>
      </c>
      <c r="D259" s="280">
        <f>SUM(ENERO:DICIEMBRE!D259)</f>
        <v>0</v>
      </c>
      <c r="E259" s="280">
        <f>SUM(ENERO:DICIEMBRE!E259)</f>
        <v>0</v>
      </c>
      <c r="F259" s="280">
        <f>SUM(ENERO:DICIEMBRE!F259)</f>
        <v>0</v>
      </c>
      <c r="G259" s="280">
        <f>SUM(ENERO:DICIEMBRE!G259)</f>
        <v>0</v>
      </c>
      <c r="H259" s="280">
        <f>SUM(ENERO:DICIEMBRE!H259)</f>
        <v>0</v>
      </c>
      <c r="I259" s="280">
        <f>SUM(ENERO:DICIEMBRE!I259)</f>
        <v>0</v>
      </c>
      <c r="J259" s="280">
        <f>SUM(ENERO:DICIEMBRE!J259)</f>
        <v>0</v>
      </c>
      <c r="K259" s="280">
        <f>SUM(ENERO:DICIEMBRE!K259)</f>
        <v>0</v>
      </c>
      <c r="L259" s="280">
        <f>SUM(ENERO:DICIEMBRE!L259)</f>
        <v>0</v>
      </c>
      <c r="M259" s="280">
        <f>SUM(ENERO:DICIEMBRE!M259)</f>
        <v>1</v>
      </c>
      <c r="N259" s="280">
        <f>SUM(ENERO:DICIEMBRE!N259)</f>
        <v>0</v>
      </c>
      <c r="O259" s="280">
        <f>SUM(ENERO:DICIEMBRE!O259)</f>
        <v>1</v>
      </c>
      <c r="P259" s="280">
        <f>SUM(ENERO:DICIEMBRE!P259)</f>
        <v>1</v>
      </c>
      <c r="Q259" s="280">
        <f>SUM(ENERO:DICIEMBRE!Q259)</f>
        <v>1</v>
      </c>
      <c r="R259" s="280">
        <f>SUM(ENERO:DICIEMBRE!R259)</f>
        <v>0</v>
      </c>
      <c r="S259" s="280">
        <f>SUM(ENERO:DICIEMBRE!S259)</f>
        <v>1</v>
      </c>
    </row>
    <row r="260" spans="1:19" customFormat="1" x14ac:dyDescent="0.25">
      <c r="A260" s="301" t="s">
        <v>227</v>
      </c>
      <c r="B260" s="301">
        <f t="shared" si="52"/>
        <v>131</v>
      </c>
      <c r="C260" s="280">
        <f>SUM(ENERO:DICIEMBRE!C260)</f>
        <v>0</v>
      </c>
      <c r="D260" s="280">
        <f>SUM(ENERO:DICIEMBRE!D260)</f>
        <v>0</v>
      </c>
      <c r="E260" s="280">
        <f>SUM(ENERO:DICIEMBRE!E260)</f>
        <v>0</v>
      </c>
      <c r="F260" s="280">
        <f>SUM(ENERO:DICIEMBRE!F260)</f>
        <v>0</v>
      </c>
      <c r="G260" s="280">
        <f>SUM(ENERO:DICIEMBRE!G260)</f>
        <v>0</v>
      </c>
      <c r="H260" s="280">
        <f>SUM(ENERO:DICIEMBRE!H260)</f>
        <v>0</v>
      </c>
      <c r="I260" s="280">
        <f>SUM(ENERO:DICIEMBRE!I260)</f>
        <v>0</v>
      </c>
      <c r="J260" s="280">
        <f>SUM(ENERO:DICIEMBRE!J260)</f>
        <v>0</v>
      </c>
      <c r="K260" s="280">
        <f>SUM(ENERO:DICIEMBRE!K260)</f>
        <v>0</v>
      </c>
      <c r="L260" s="280">
        <f>SUM(ENERO:DICIEMBRE!L260)</f>
        <v>5</v>
      </c>
      <c r="M260" s="280">
        <f>SUM(ENERO:DICIEMBRE!M260)</f>
        <v>1</v>
      </c>
      <c r="N260" s="280">
        <f>SUM(ENERO:DICIEMBRE!N260)</f>
        <v>3</v>
      </c>
      <c r="O260" s="280">
        <f>SUM(ENERO:DICIEMBRE!O260)</f>
        <v>1</v>
      </c>
      <c r="P260" s="280">
        <f>SUM(ENERO:DICIEMBRE!P260)</f>
        <v>19</v>
      </c>
      <c r="Q260" s="280">
        <f>SUM(ENERO:DICIEMBRE!Q260)</f>
        <v>24</v>
      </c>
      <c r="R260" s="280">
        <f>SUM(ENERO:DICIEMBRE!R260)</f>
        <v>27</v>
      </c>
      <c r="S260" s="280">
        <f>SUM(ENERO:DICIEMBRE!S260)</f>
        <v>51</v>
      </c>
    </row>
    <row r="261" spans="1:19" customFormat="1" x14ac:dyDescent="0.25">
      <c r="A261" s="301" t="s">
        <v>228</v>
      </c>
      <c r="B261" s="301">
        <f t="shared" si="52"/>
        <v>156</v>
      </c>
      <c r="C261" s="280">
        <f>SUM(ENERO:DICIEMBRE!C261)</f>
        <v>0</v>
      </c>
      <c r="D261" s="280">
        <f>SUM(ENERO:DICIEMBRE!D261)</f>
        <v>0</v>
      </c>
      <c r="E261" s="280">
        <f>SUM(ENERO:DICIEMBRE!E261)</f>
        <v>0</v>
      </c>
      <c r="F261" s="280">
        <f>SUM(ENERO:DICIEMBRE!F261)</f>
        <v>0</v>
      </c>
      <c r="G261" s="280">
        <f>SUM(ENERO:DICIEMBRE!G261)</f>
        <v>0</v>
      </c>
      <c r="H261" s="280">
        <f>SUM(ENERO:DICIEMBRE!H261)</f>
        <v>0</v>
      </c>
      <c r="I261" s="280">
        <f>SUM(ENERO:DICIEMBRE!I261)</f>
        <v>0</v>
      </c>
      <c r="J261" s="280">
        <f>SUM(ENERO:DICIEMBRE!J261)</f>
        <v>0</v>
      </c>
      <c r="K261" s="280">
        <f>SUM(ENERO:DICIEMBRE!K261)</f>
        <v>0</v>
      </c>
      <c r="L261" s="280">
        <f>SUM(ENERO:DICIEMBRE!L261)</f>
        <v>4</v>
      </c>
      <c r="M261" s="280">
        <f>SUM(ENERO:DICIEMBRE!M261)</f>
        <v>1</v>
      </c>
      <c r="N261" s="280">
        <f>SUM(ENERO:DICIEMBRE!N261)</f>
        <v>3</v>
      </c>
      <c r="O261" s="280">
        <f>SUM(ENERO:DICIEMBRE!O261)</f>
        <v>2</v>
      </c>
      <c r="P261" s="280">
        <f>SUM(ENERO:DICIEMBRE!P261)</f>
        <v>16</v>
      </c>
      <c r="Q261" s="280">
        <f>SUM(ENERO:DICIEMBRE!Q261)</f>
        <v>30</v>
      </c>
      <c r="R261" s="280">
        <f>SUM(ENERO:DICIEMBRE!R261)</f>
        <v>34</v>
      </c>
      <c r="S261" s="280">
        <f>SUM(ENERO:DICIEMBRE!S261)</f>
        <v>66</v>
      </c>
    </row>
    <row r="262" spans="1:19" customFormat="1" x14ac:dyDescent="0.25">
      <c r="A262" s="301" t="s">
        <v>229</v>
      </c>
      <c r="B262" s="301">
        <f t="shared" si="52"/>
        <v>198</v>
      </c>
      <c r="C262" s="280">
        <f>SUM(ENERO:DICIEMBRE!C262)</f>
        <v>0</v>
      </c>
      <c r="D262" s="280">
        <f>SUM(ENERO:DICIEMBRE!D262)</f>
        <v>0</v>
      </c>
      <c r="E262" s="280">
        <f>SUM(ENERO:DICIEMBRE!E262)</f>
        <v>0</v>
      </c>
      <c r="F262" s="280">
        <f>SUM(ENERO:DICIEMBRE!F262)</f>
        <v>0</v>
      </c>
      <c r="G262" s="280">
        <f>SUM(ENERO:DICIEMBRE!G262)</f>
        <v>0</v>
      </c>
      <c r="H262" s="280">
        <f>SUM(ENERO:DICIEMBRE!H262)</f>
        <v>0</v>
      </c>
      <c r="I262" s="280">
        <f>SUM(ENERO:DICIEMBRE!I262)</f>
        <v>0</v>
      </c>
      <c r="J262" s="280">
        <f>SUM(ENERO:DICIEMBRE!J262)</f>
        <v>0</v>
      </c>
      <c r="K262" s="280">
        <f>SUM(ENERO:DICIEMBRE!K262)</f>
        <v>0</v>
      </c>
      <c r="L262" s="280">
        <f>SUM(ENERO:DICIEMBRE!L262)</f>
        <v>1</v>
      </c>
      <c r="M262" s="280">
        <f>SUM(ENERO:DICIEMBRE!M262)</f>
        <v>2</v>
      </c>
      <c r="N262" s="280">
        <f>SUM(ENERO:DICIEMBRE!N262)</f>
        <v>8</v>
      </c>
      <c r="O262" s="280">
        <f>SUM(ENERO:DICIEMBRE!O262)</f>
        <v>8</v>
      </c>
      <c r="P262" s="280">
        <f>SUM(ENERO:DICIEMBRE!P262)</f>
        <v>42</v>
      </c>
      <c r="Q262" s="280">
        <f>SUM(ENERO:DICIEMBRE!Q262)</f>
        <v>41</v>
      </c>
      <c r="R262" s="280">
        <f>SUM(ENERO:DICIEMBRE!R262)</f>
        <v>36</v>
      </c>
      <c r="S262" s="280">
        <f>SUM(ENERO:DICIEMBRE!S262)</f>
        <v>60</v>
      </c>
    </row>
    <row r="263" spans="1:19" customFormat="1" x14ac:dyDescent="0.25">
      <c r="A263" s="301" t="s">
        <v>230</v>
      </c>
      <c r="B263" s="301">
        <f t="shared" si="52"/>
        <v>228</v>
      </c>
      <c r="C263" s="280">
        <f>SUM(ENERO:DICIEMBRE!C263)</f>
        <v>0</v>
      </c>
      <c r="D263" s="280">
        <f>SUM(ENERO:DICIEMBRE!D263)</f>
        <v>0</v>
      </c>
      <c r="E263" s="280">
        <f>SUM(ENERO:DICIEMBRE!E263)</f>
        <v>0</v>
      </c>
      <c r="F263" s="280">
        <f>SUM(ENERO:DICIEMBRE!F263)</f>
        <v>0</v>
      </c>
      <c r="G263" s="280">
        <f>SUM(ENERO:DICIEMBRE!G263)</f>
        <v>0</v>
      </c>
      <c r="H263" s="280">
        <f>SUM(ENERO:DICIEMBRE!H263)</f>
        <v>0</v>
      </c>
      <c r="I263" s="280">
        <f>SUM(ENERO:DICIEMBRE!I263)</f>
        <v>0</v>
      </c>
      <c r="J263" s="280">
        <f>SUM(ENERO:DICIEMBRE!J263)</f>
        <v>0</v>
      </c>
      <c r="K263" s="280">
        <f>SUM(ENERO:DICIEMBRE!K263)</f>
        <v>0</v>
      </c>
      <c r="L263" s="280">
        <f>SUM(ENERO:DICIEMBRE!L263)</f>
        <v>1</v>
      </c>
      <c r="M263" s="280">
        <f>SUM(ENERO:DICIEMBRE!M263)</f>
        <v>1</v>
      </c>
      <c r="N263" s="280">
        <f>SUM(ENERO:DICIEMBRE!N263)</f>
        <v>3</v>
      </c>
      <c r="O263" s="280">
        <f>SUM(ENERO:DICIEMBRE!O263)</f>
        <v>7</v>
      </c>
      <c r="P263" s="280">
        <f>SUM(ENERO:DICIEMBRE!P263)</f>
        <v>33</v>
      </c>
      <c r="Q263" s="280">
        <f>SUM(ENERO:DICIEMBRE!Q263)</f>
        <v>47</v>
      </c>
      <c r="R263" s="280">
        <f>SUM(ENERO:DICIEMBRE!R263)</f>
        <v>42</v>
      </c>
      <c r="S263" s="280">
        <f>SUM(ENERO:DICIEMBRE!S263)</f>
        <v>94</v>
      </c>
    </row>
    <row r="264" spans="1:19" customFormat="1" x14ac:dyDescent="0.25">
      <c r="A264" s="301" t="s">
        <v>231</v>
      </c>
      <c r="B264" s="301">
        <f t="shared" si="52"/>
        <v>0</v>
      </c>
      <c r="C264" s="280">
        <f>SUM(ENERO:DICIEMBRE!C264)</f>
        <v>0</v>
      </c>
      <c r="D264" s="280">
        <f>SUM(ENERO:DICIEMBRE!D264)</f>
        <v>0</v>
      </c>
      <c r="E264" s="280">
        <f>SUM(ENERO:DICIEMBRE!E264)</f>
        <v>0</v>
      </c>
      <c r="F264" s="280">
        <f>SUM(ENERO:DICIEMBRE!F264)</f>
        <v>0</v>
      </c>
      <c r="G264" s="280">
        <f>SUM(ENERO:DICIEMBRE!G264)</f>
        <v>0</v>
      </c>
      <c r="H264" s="280">
        <f>SUM(ENERO:DICIEMBRE!H264)</f>
        <v>0</v>
      </c>
      <c r="I264" s="280">
        <f>SUM(ENERO:DICIEMBRE!I264)</f>
        <v>0</v>
      </c>
      <c r="J264" s="280">
        <f>SUM(ENERO:DICIEMBRE!J264)</f>
        <v>0</v>
      </c>
      <c r="K264" s="280">
        <f>SUM(ENERO:DICIEMBRE!K264)</f>
        <v>0</v>
      </c>
      <c r="L264" s="280">
        <f>SUM(ENERO:DICIEMBRE!L264)</f>
        <v>0</v>
      </c>
      <c r="M264" s="280">
        <f>SUM(ENERO:DICIEMBRE!M264)</f>
        <v>0</v>
      </c>
      <c r="N264" s="280">
        <f>SUM(ENERO:DICIEMBRE!N264)</f>
        <v>0</v>
      </c>
      <c r="O264" s="280">
        <f>SUM(ENERO:DICIEMBRE!O264)</f>
        <v>0</v>
      </c>
      <c r="P264" s="280">
        <f>SUM(ENERO:DICIEMBRE!P264)</f>
        <v>0</v>
      </c>
      <c r="Q264" s="280">
        <f>SUM(ENERO:DICIEMBRE!Q264)</f>
        <v>0</v>
      </c>
      <c r="R264" s="280">
        <f>SUM(ENERO:DICIEMBRE!R264)</f>
        <v>0</v>
      </c>
      <c r="S264" s="280">
        <f>SUM(ENERO:DICIEMBRE!S264)</f>
        <v>0</v>
      </c>
    </row>
    <row r="265" spans="1:19" customFormat="1" x14ac:dyDescent="0.25">
      <c r="A265" s="301" t="s">
        <v>232</v>
      </c>
      <c r="B265" s="301">
        <f t="shared" si="52"/>
        <v>0</v>
      </c>
      <c r="C265" s="280">
        <f>SUM(ENERO:DICIEMBRE!C265)</f>
        <v>0</v>
      </c>
      <c r="D265" s="280">
        <f>SUM(ENERO:DICIEMBRE!D265)</f>
        <v>0</v>
      </c>
      <c r="E265" s="280">
        <f>SUM(ENERO:DICIEMBRE!E265)</f>
        <v>0</v>
      </c>
      <c r="F265" s="280">
        <f>SUM(ENERO:DICIEMBRE!F265)</f>
        <v>0</v>
      </c>
      <c r="G265" s="280">
        <f>SUM(ENERO:DICIEMBRE!G265)</f>
        <v>0</v>
      </c>
      <c r="H265" s="280">
        <f>SUM(ENERO:DICIEMBRE!H265)</f>
        <v>0</v>
      </c>
      <c r="I265" s="280">
        <f>SUM(ENERO:DICIEMBRE!I265)</f>
        <v>0</v>
      </c>
      <c r="J265" s="280">
        <f>SUM(ENERO:DICIEMBRE!J265)</f>
        <v>0</v>
      </c>
      <c r="K265" s="280">
        <f>SUM(ENERO:DICIEMBRE!K265)</f>
        <v>0</v>
      </c>
      <c r="L265" s="280">
        <f>SUM(ENERO:DICIEMBRE!L265)</f>
        <v>0</v>
      </c>
      <c r="M265" s="280">
        <f>SUM(ENERO:DICIEMBRE!M265)</f>
        <v>0</v>
      </c>
      <c r="N265" s="280">
        <f>SUM(ENERO:DICIEMBRE!N265)</f>
        <v>0</v>
      </c>
      <c r="O265" s="280">
        <f>SUM(ENERO:DICIEMBRE!O265)</f>
        <v>0</v>
      </c>
      <c r="P265" s="280">
        <f>SUM(ENERO:DICIEMBRE!P265)</f>
        <v>0</v>
      </c>
      <c r="Q265" s="280">
        <f>SUM(ENERO:DICIEMBRE!Q265)</f>
        <v>0</v>
      </c>
      <c r="R265" s="280">
        <f>SUM(ENERO:DICIEMBRE!R265)</f>
        <v>0</v>
      </c>
      <c r="S265" s="280">
        <f>SUM(ENERO:DICIEMBRE!S265)</f>
        <v>0</v>
      </c>
    </row>
    <row r="266" spans="1:19" customFormat="1" x14ac:dyDescent="0.25">
      <c r="A266" s="301" t="s">
        <v>233</v>
      </c>
      <c r="B266" s="301">
        <f t="shared" si="52"/>
        <v>0</v>
      </c>
      <c r="C266" s="280">
        <f>SUM(ENERO:DICIEMBRE!C266)</f>
        <v>0</v>
      </c>
      <c r="D266" s="280">
        <f>SUM(ENERO:DICIEMBRE!D266)</f>
        <v>0</v>
      </c>
      <c r="E266" s="280">
        <f>SUM(ENERO:DICIEMBRE!E266)</f>
        <v>0</v>
      </c>
      <c r="F266" s="280">
        <f>SUM(ENERO:DICIEMBRE!F266)</f>
        <v>0</v>
      </c>
      <c r="G266" s="280">
        <f>SUM(ENERO:DICIEMBRE!G266)</f>
        <v>0</v>
      </c>
      <c r="H266" s="280">
        <f>SUM(ENERO:DICIEMBRE!H266)</f>
        <v>0</v>
      </c>
      <c r="I266" s="280">
        <f>SUM(ENERO:DICIEMBRE!I266)</f>
        <v>0</v>
      </c>
      <c r="J266" s="280">
        <f>SUM(ENERO:DICIEMBRE!J266)</f>
        <v>0</v>
      </c>
      <c r="K266" s="280">
        <f>SUM(ENERO:DICIEMBRE!K266)</f>
        <v>0</v>
      </c>
      <c r="L266" s="280">
        <f>SUM(ENERO:DICIEMBRE!L266)</f>
        <v>0</v>
      </c>
      <c r="M266" s="280">
        <f>SUM(ENERO:DICIEMBRE!M266)</f>
        <v>0</v>
      </c>
      <c r="N266" s="280">
        <f>SUM(ENERO:DICIEMBRE!N266)</f>
        <v>0</v>
      </c>
      <c r="O266" s="280">
        <f>SUM(ENERO:DICIEMBRE!O266)</f>
        <v>0</v>
      </c>
      <c r="P266" s="280">
        <f>SUM(ENERO:DICIEMBRE!P266)</f>
        <v>0</v>
      </c>
      <c r="Q266" s="280">
        <f>SUM(ENERO:DICIEMBRE!Q266)</f>
        <v>0</v>
      </c>
      <c r="R266" s="280">
        <f>SUM(ENERO:DICIEMBRE!R266)</f>
        <v>0</v>
      </c>
      <c r="S266" s="280">
        <f>SUM(ENERO:DICIEMBRE!S266)</f>
        <v>0</v>
      </c>
    </row>
    <row r="267" spans="1:19" customFormat="1" x14ac:dyDescent="0.25">
      <c r="A267" s="301" t="s">
        <v>234</v>
      </c>
      <c r="B267" s="301">
        <f t="shared" si="52"/>
        <v>0</v>
      </c>
      <c r="C267" s="280">
        <f>SUM(ENERO:DICIEMBRE!C267)</f>
        <v>0</v>
      </c>
      <c r="D267" s="280">
        <f>SUM(ENERO:DICIEMBRE!D267)</f>
        <v>0</v>
      </c>
      <c r="E267" s="280">
        <f>SUM(ENERO:DICIEMBRE!E267)</f>
        <v>0</v>
      </c>
      <c r="F267" s="280">
        <f>SUM(ENERO:DICIEMBRE!F267)</f>
        <v>0</v>
      </c>
      <c r="G267" s="280">
        <f>SUM(ENERO:DICIEMBRE!G267)</f>
        <v>0</v>
      </c>
      <c r="H267" s="280">
        <f>SUM(ENERO:DICIEMBRE!H267)</f>
        <v>0</v>
      </c>
      <c r="I267" s="280">
        <f>SUM(ENERO:DICIEMBRE!I267)</f>
        <v>0</v>
      </c>
      <c r="J267" s="280">
        <f>SUM(ENERO:DICIEMBRE!J267)</f>
        <v>0</v>
      </c>
      <c r="K267" s="280">
        <f>SUM(ENERO:DICIEMBRE!K267)</f>
        <v>0</v>
      </c>
      <c r="L267" s="280">
        <f>SUM(ENERO:DICIEMBRE!L267)</f>
        <v>0</v>
      </c>
      <c r="M267" s="280">
        <f>SUM(ENERO:DICIEMBRE!M267)</f>
        <v>0</v>
      </c>
      <c r="N267" s="280">
        <f>SUM(ENERO:DICIEMBRE!N267)</f>
        <v>0</v>
      </c>
      <c r="O267" s="280">
        <f>SUM(ENERO:DICIEMBRE!O267)</f>
        <v>0</v>
      </c>
      <c r="P267" s="280">
        <f>SUM(ENERO:DICIEMBRE!P267)</f>
        <v>0</v>
      </c>
      <c r="Q267" s="280">
        <f>SUM(ENERO:DICIEMBRE!Q267)</f>
        <v>0</v>
      </c>
      <c r="R267" s="280">
        <f>SUM(ENERO:DICIEMBRE!R267)</f>
        <v>0</v>
      </c>
      <c r="S267" s="280">
        <f>SUM(ENERO:DICIEMBRE!S267)</f>
        <v>0</v>
      </c>
    </row>
    <row r="268" spans="1:19" customFormat="1" ht="22.5" x14ac:dyDescent="0.25">
      <c r="A268" s="381" t="s">
        <v>235</v>
      </c>
      <c r="B268" s="301">
        <f t="shared" si="52"/>
        <v>0</v>
      </c>
      <c r="C268" s="280">
        <f>SUM(ENERO:DICIEMBRE!C268)</f>
        <v>0</v>
      </c>
      <c r="D268" s="280">
        <f>SUM(ENERO:DICIEMBRE!D268)</f>
        <v>0</v>
      </c>
      <c r="E268" s="280">
        <f>SUM(ENERO:DICIEMBRE!E268)</f>
        <v>0</v>
      </c>
      <c r="F268" s="280">
        <f>SUM(ENERO:DICIEMBRE!F268)</f>
        <v>0</v>
      </c>
      <c r="G268" s="280">
        <f>SUM(ENERO:DICIEMBRE!G268)</f>
        <v>0</v>
      </c>
      <c r="H268" s="280">
        <f>SUM(ENERO:DICIEMBRE!H268)</f>
        <v>0</v>
      </c>
      <c r="I268" s="280">
        <f>SUM(ENERO:DICIEMBRE!I268)</f>
        <v>0</v>
      </c>
      <c r="J268" s="280">
        <f>SUM(ENERO:DICIEMBRE!J268)</f>
        <v>0</v>
      </c>
      <c r="K268" s="280">
        <f>SUM(ENERO:DICIEMBRE!K268)</f>
        <v>0</v>
      </c>
      <c r="L268" s="280">
        <f>SUM(ENERO:DICIEMBRE!L268)</f>
        <v>0</v>
      </c>
      <c r="M268" s="280">
        <f>SUM(ENERO:DICIEMBRE!M268)</f>
        <v>0</v>
      </c>
      <c r="N268" s="280">
        <f>SUM(ENERO:DICIEMBRE!N268)</f>
        <v>0</v>
      </c>
      <c r="O268" s="280">
        <f>SUM(ENERO:DICIEMBRE!O268)</f>
        <v>0</v>
      </c>
      <c r="P268" s="280">
        <f>SUM(ENERO:DICIEMBRE!P268)</f>
        <v>0</v>
      </c>
      <c r="Q268" s="280">
        <f>SUM(ENERO:DICIEMBRE!Q268)</f>
        <v>0</v>
      </c>
      <c r="R268" s="280">
        <f>SUM(ENERO:DICIEMBRE!R268)</f>
        <v>0</v>
      </c>
      <c r="S268" s="280">
        <f>SUM(ENERO:DICIEMBRE!S268)</f>
        <v>0</v>
      </c>
    </row>
    <row r="269" spans="1:19" customFormat="1" ht="22.5" x14ac:dyDescent="0.25">
      <c r="A269" s="381" t="s">
        <v>236</v>
      </c>
      <c r="B269" s="301">
        <f t="shared" si="52"/>
        <v>0</v>
      </c>
      <c r="C269" s="280">
        <f>SUM(ENERO:DICIEMBRE!C269)</f>
        <v>0</v>
      </c>
      <c r="D269" s="280">
        <f>SUM(ENERO:DICIEMBRE!D269)</f>
        <v>0</v>
      </c>
      <c r="E269" s="280">
        <f>SUM(ENERO:DICIEMBRE!E269)</f>
        <v>0</v>
      </c>
      <c r="F269" s="280">
        <f>SUM(ENERO:DICIEMBRE!F269)</f>
        <v>0</v>
      </c>
      <c r="G269" s="280">
        <f>SUM(ENERO:DICIEMBRE!G269)</f>
        <v>0</v>
      </c>
      <c r="H269" s="280">
        <f>SUM(ENERO:DICIEMBRE!H269)</f>
        <v>0</v>
      </c>
      <c r="I269" s="280">
        <f>SUM(ENERO:DICIEMBRE!I269)</f>
        <v>0</v>
      </c>
      <c r="J269" s="280">
        <f>SUM(ENERO:DICIEMBRE!J269)</f>
        <v>0</v>
      </c>
      <c r="K269" s="280">
        <f>SUM(ENERO:DICIEMBRE!K269)</f>
        <v>0</v>
      </c>
      <c r="L269" s="280">
        <f>SUM(ENERO:DICIEMBRE!L269)</f>
        <v>0</v>
      </c>
      <c r="M269" s="280">
        <f>SUM(ENERO:DICIEMBRE!M269)</f>
        <v>0</v>
      </c>
      <c r="N269" s="280">
        <f>SUM(ENERO:DICIEMBRE!N269)</f>
        <v>0</v>
      </c>
      <c r="O269" s="280">
        <f>SUM(ENERO:DICIEMBRE!O269)</f>
        <v>0</v>
      </c>
      <c r="P269" s="280">
        <f>SUM(ENERO:DICIEMBRE!P269)</f>
        <v>0</v>
      </c>
      <c r="Q269" s="280">
        <f>SUM(ENERO:DICIEMBRE!Q269)</f>
        <v>0</v>
      </c>
      <c r="R269" s="280">
        <f>SUM(ENERO:DICIEMBRE!R269)</f>
        <v>0</v>
      </c>
      <c r="S269" s="280">
        <f>SUM(ENERO:DICIEMBRE!S269)</f>
        <v>0</v>
      </c>
    </row>
    <row r="270" spans="1:19" customFormat="1" x14ac:dyDescent="0.25">
      <c r="A270" s="301" t="s">
        <v>237</v>
      </c>
      <c r="B270" s="301">
        <f t="shared" si="52"/>
        <v>0</v>
      </c>
      <c r="C270" s="280">
        <f>SUM(ENERO:DICIEMBRE!C270)</f>
        <v>0</v>
      </c>
      <c r="D270" s="280">
        <f>SUM(ENERO:DICIEMBRE!D270)</f>
        <v>0</v>
      </c>
      <c r="E270" s="280">
        <f>SUM(ENERO:DICIEMBRE!E270)</f>
        <v>0</v>
      </c>
      <c r="F270" s="280">
        <f>SUM(ENERO:DICIEMBRE!F270)</f>
        <v>0</v>
      </c>
      <c r="G270" s="280">
        <f>SUM(ENERO:DICIEMBRE!G270)</f>
        <v>0</v>
      </c>
      <c r="H270" s="280">
        <f>SUM(ENERO:DICIEMBRE!H270)</f>
        <v>0</v>
      </c>
      <c r="I270" s="280">
        <f>SUM(ENERO:DICIEMBRE!I270)</f>
        <v>0</v>
      </c>
      <c r="J270" s="280">
        <f>SUM(ENERO:DICIEMBRE!J270)</f>
        <v>0</v>
      </c>
      <c r="K270" s="280">
        <f>SUM(ENERO:DICIEMBRE!K270)</f>
        <v>0</v>
      </c>
      <c r="L270" s="280">
        <f>SUM(ENERO:DICIEMBRE!L270)</f>
        <v>0</v>
      </c>
      <c r="M270" s="280">
        <f>SUM(ENERO:DICIEMBRE!M270)</f>
        <v>0</v>
      </c>
      <c r="N270" s="280">
        <f>SUM(ENERO:DICIEMBRE!N270)</f>
        <v>0</v>
      </c>
      <c r="O270" s="280">
        <f>SUM(ENERO:DICIEMBRE!O270)</f>
        <v>0</v>
      </c>
      <c r="P270" s="280">
        <f>SUM(ENERO:DICIEMBRE!P270)</f>
        <v>0</v>
      </c>
      <c r="Q270" s="280">
        <f>SUM(ENERO:DICIEMBRE!Q270)</f>
        <v>0</v>
      </c>
      <c r="R270" s="280">
        <f>SUM(ENERO:DICIEMBRE!R270)</f>
        <v>0</v>
      </c>
      <c r="S270" s="280">
        <f>SUM(ENERO:DICIEMBRE!S270)</f>
        <v>0</v>
      </c>
    </row>
    <row r="271" spans="1:19" customFormat="1" x14ac:dyDescent="0.25">
      <c r="A271" s="301" t="s">
        <v>238</v>
      </c>
      <c r="B271" s="301">
        <f t="shared" si="52"/>
        <v>0</v>
      </c>
      <c r="C271" s="280">
        <f>SUM(ENERO:DICIEMBRE!C271)</f>
        <v>0</v>
      </c>
      <c r="D271" s="280">
        <f>SUM(ENERO:DICIEMBRE!D271)</f>
        <v>0</v>
      </c>
      <c r="E271" s="280">
        <f>SUM(ENERO:DICIEMBRE!E271)</f>
        <v>0</v>
      </c>
      <c r="F271" s="280">
        <f>SUM(ENERO:DICIEMBRE!F271)</f>
        <v>0</v>
      </c>
      <c r="G271" s="280">
        <f>SUM(ENERO:DICIEMBRE!G271)</f>
        <v>0</v>
      </c>
      <c r="H271" s="280">
        <f>SUM(ENERO:DICIEMBRE!H271)</f>
        <v>0</v>
      </c>
      <c r="I271" s="280">
        <f>SUM(ENERO:DICIEMBRE!I271)</f>
        <v>0</v>
      </c>
      <c r="J271" s="280">
        <f>SUM(ENERO:DICIEMBRE!J271)</f>
        <v>0</v>
      </c>
      <c r="K271" s="280">
        <f>SUM(ENERO:DICIEMBRE!K271)</f>
        <v>0</v>
      </c>
      <c r="L271" s="280">
        <f>SUM(ENERO:DICIEMBRE!L271)</f>
        <v>0</v>
      </c>
      <c r="M271" s="280">
        <f>SUM(ENERO:DICIEMBRE!M271)</f>
        <v>0</v>
      </c>
      <c r="N271" s="280">
        <f>SUM(ENERO:DICIEMBRE!N271)</f>
        <v>0</v>
      </c>
      <c r="O271" s="280">
        <f>SUM(ENERO:DICIEMBRE!O271)</f>
        <v>0</v>
      </c>
      <c r="P271" s="280">
        <f>SUM(ENERO:DICIEMBRE!P271)</f>
        <v>0</v>
      </c>
      <c r="Q271" s="280">
        <f>SUM(ENERO:DICIEMBRE!Q271)</f>
        <v>0</v>
      </c>
      <c r="R271" s="280">
        <f>SUM(ENERO:DICIEMBRE!R271)</f>
        <v>0</v>
      </c>
      <c r="S271" s="280">
        <f>SUM(ENERO:DICIEMBRE!S271)</f>
        <v>0</v>
      </c>
    </row>
    <row r="272" spans="1:19" customFormat="1" x14ac:dyDescent="0.25">
      <c r="A272" s="301" t="s">
        <v>239</v>
      </c>
      <c r="B272" s="301">
        <f t="shared" si="52"/>
        <v>0</v>
      </c>
      <c r="C272" s="280">
        <f>SUM(ENERO:DICIEMBRE!C272)</f>
        <v>0</v>
      </c>
      <c r="D272" s="280">
        <f>SUM(ENERO:DICIEMBRE!D272)</f>
        <v>0</v>
      </c>
      <c r="E272" s="280">
        <f>SUM(ENERO:DICIEMBRE!E272)</f>
        <v>0</v>
      </c>
      <c r="F272" s="280">
        <f>SUM(ENERO:DICIEMBRE!F272)</f>
        <v>0</v>
      </c>
      <c r="G272" s="280">
        <f>SUM(ENERO:DICIEMBRE!G272)</f>
        <v>0</v>
      </c>
      <c r="H272" s="280">
        <f>SUM(ENERO:DICIEMBRE!H272)</f>
        <v>0</v>
      </c>
      <c r="I272" s="280">
        <f>SUM(ENERO:DICIEMBRE!I272)</f>
        <v>0</v>
      </c>
      <c r="J272" s="280">
        <f>SUM(ENERO:DICIEMBRE!J272)</f>
        <v>0</v>
      </c>
      <c r="K272" s="280">
        <f>SUM(ENERO:DICIEMBRE!K272)</f>
        <v>0</v>
      </c>
      <c r="L272" s="280">
        <f>SUM(ENERO:DICIEMBRE!L272)</f>
        <v>0</v>
      </c>
      <c r="M272" s="280">
        <f>SUM(ENERO:DICIEMBRE!M272)</f>
        <v>0</v>
      </c>
      <c r="N272" s="280">
        <f>SUM(ENERO:DICIEMBRE!N272)</f>
        <v>0</v>
      </c>
      <c r="O272" s="280">
        <f>SUM(ENERO:DICIEMBRE!O272)</f>
        <v>0</v>
      </c>
      <c r="P272" s="280">
        <f>SUM(ENERO:DICIEMBRE!P272)</f>
        <v>0</v>
      </c>
      <c r="Q272" s="280">
        <f>SUM(ENERO:DICIEMBRE!Q272)</f>
        <v>0</v>
      </c>
      <c r="R272" s="280">
        <f>SUM(ENERO:DICIEMBRE!R272)</f>
        <v>0</v>
      </c>
      <c r="S272" s="280">
        <f>SUM(ENERO:DICIEMBRE!S272)</f>
        <v>0</v>
      </c>
    </row>
    <row r="273" spans="1:19" customFormat="1" x14ac:dyDescent="0.25">
      <c r="A273" s="301" t="s">
        <v>240</v>
      </c>
      <c r="B273" s="301">
        <f t="shared" si="52"/>
        <v>0</v>
      </c>
      <c r="C273" s="280">
        <f>SUM(ENERO:DICIEMBRE!C273)</f>
        <v>0</v>
      </c>
      <c r="D273" s="280">
        <f>SUM(ENERO:DICIEMBRE!D273)</f>
        <v>0</v>
      </c>
      <c r="E273" s="280">
        <f>SUM(ENERO:DICIEMBRE!E273)</f>
        <v>0</v>
      </c>
      <c r="F273" s="280">
        <f>SUM(ENERO:DICIEMBRE!F273)</f>
        <v>0</v>
      </c>
      <c r="G273" s="280">
        <f>SUM(ENERO:DICIEMBRE!G273)</f>
        <v>0</v>
      </c>
      <c r="H273" s="280">
        <f>SUM(ENERO:DICIEMBRE!H273)</f>
        <v>0</v>
      </c>
      <c r="I273" s="280">
        <f>SUM(ENERO:DICIEMBRE!I273)</f>
        <v>0</v>
      </c>
      <c r="J273" s="280">
        <f>SUM(ENERO:DICIEMBRE!J273)</f>
        <v>0</v>
      </c>
      <c r="K273" s="280">
        <f>SUM(ENERO:DICIEMBRE!K273)</f>
        <v>0</v>
      </c>
      <c r="L273" s="280">
        <f>SUM(ENERO:DICIEMBRE!L273)</f>
        <v>0</v>
      </c>
      <c r="M273" s="280">
        <f>SUM(ENERO:DICIEMBRE!M273)</f>
        <v>0</v>
      </c>
      <c r="N273" s="280">
        <f>SUM(ENERO:DICIEMBRE!N273)</f>
        <v>0</v>
      </c>
      <c r="O273" s="280">
        <f>SUM(ENERO:DICIEMBRE!O273)</f>
        <v>0</v>
      </c>
      <c r="P273" s="280">
        <f>SUM(ENERO:DICIEMBRE!P273)</f>
        <v>0</v>
      </c>
      <c r="Q273" s="280">
        <f>SUM(ENERO:DICIEMBRE!Q273)</f>
        <v>0</v>
      </c>
      <c r="R273" s="280">
        <f>SUM(ENERO:DICIEMBRE!R273)</f>
        <v>0</v>
      </c>
      <c r="S273" s="280">
        <f>SUM(ENERO:DICIEMBRE!S273)</f>
        <v>0</v>
      </c>
    </row>
    <row r="274" spans="1:19" customFormat="1" x14ac:dyDescent="0.25">
      <c r="A274" s="301" t="s">
        <v>241</v>
      </c>
      <c r="B274" s="301">
        <f t="shared" si="52"/>
        <v>0</v>
      </c>
      <c r="C274" s="280">
        <f>SUM(ENERO:DICIEMBRE!C274)</f>
        <v>0</v>
      </c>
      <c r="D274" s="280">
        <f>SUM(ENERO:DICIEMBRE!D274)</f>
        <v>0</v>
      </c>
      <c r="E274" s="280">
        <f>SUM(ENERO:DICIEMBRE!E274)</f>
        <v>0</v>
      </c>
      <c r="F274" s="280">
        <f>SUM(ENERO:DICIEMBRE!F274)</f>
        <v>0</v>
      </c>
      <c r="G274" s="280">
        <f>SUM(ENERO:DICIEMBRE!G274)</f>
        <v>0</v>
      </c>
      <c r="H274" s="280">
        <f>SUM(ENERO:DICIEMBRE!H274)</f>
        <v>0</v>
      </c>
      <c r="I274" s="280">
        <f>SUM(ENERO:DICIEMBRE!I274)</f>
        <v>0</v>
      </c>
      <c r="J274" s="280">
        <f>SUM(ENERO:DICIEMBRE!J274)</f>
        <v>0</v>
      </c>
      <c r="K274" s="280">
        <f>SUM(ENERO:DICIEMBRE!K274)</f>
        <v>0</v>
      </c>
      <c r="L274" s="280">
        <f>SUM(ENERO:DICIEMBRE!L274)</f>
        <v>0</v>
      </c>
      <c r="M274" s="280">
        <f>SUM(ENERO:DICIEMBRE!M274)</f>
        <v>0</v>
      </c>
      <c r="N274" s="280">
        <f>SUM(ENERO:DICIEMBRE!N274)</f>
        <v>0</v>
      </c>
      <c r="O274" s="280">
        <f>SUM(ENERO:DICIEMBRE!O274)</f>
        <v>0</v>
      </c>
      <c r="P274" s="280">
        <f>SUM(ENERO:DICIEMBRE!P274)</f>
        <v>0</v>
      </c>
      <c r="Q274" s="280">
        <f>SUM(ENERO:DICIEMBRE!Q274)</f>
        <v>0</v>
      </c>
      <c r="R274" s="280">
        <f>SUM(ENERO:DICIEMBRE!R274)</f>
        <v>0</v>
      </c>
      <c r="S274" s="280">
        <f>SUM(ENERO:DICIEMBRE!S274)</f>
        <v>0</v>
      </c>
    </row>
    <row r="275" spans="1:19" customFormat="1" x14ac:dyDescent="0.25">
      <c r="A275" s="301" t="s">
        <v>242</v>
      </c>
      <c r="B275" s="301">
        <f t="shared" si="52"/>
        <v>625</v>
      </c>
      <c r="C275" s="280">
        <f>SUM(ENERO:DICIEMBRE!C275)</f>
        <v>0</v>
      </c>
      <c r="D275" s="280">
        <f>SUM(ENERO:DICIEMBRE!D275)</f>
        <v>0</v>
      </c>
      <c r="E275" s="280">
        <f>SUM(ENERO:DICIEMBRE!E275)</f>
        <v>0</v>
      </c>
      <c r="F275" s="280">
        <f>SUM(ENERO:DICIEMBRE!F275)</f>
        <v>0</v>
      </c>
      <c r="G275" s="280">
        <f>SUM(ENERO:DICIEMBRE!G275)</f>
        <v>0</v>
      </c>
      <c r="H275" s="280">
        <f>SUM(ENERO:DICIEMBRE!H275)</f>
        <v>0</v>
      </c>
      <c r="I275" s="280">
        <f>SUM(ENERO:DICIEMBRE!I275)</f>
        <v>0</v>
      </c>
      <c r="J275" s="280">
        <f>SUM(ENERO:DICIEMBRE!J275)</f>
        <v>0</v>
      </c>
      <c r="K275" s="280">
        <f>SUM(ENERO:DICIEMBRE!K275)</f>
        <v>0</v>
      </c>
      <c r="L275" s="280">
        <f>SUM(ENERO:DICIEMBRE!L275)</f>
        <v>0</v>
      </c>
      <c r="M275" s="280">
        <f>SUM(ENERO:DICIEMBRE!M275)</f>
        <v>0</v>
      </c>
      <c r="N275" s="280">
        <f>SUM(ENERO:DICIEMBRE!N275)</f>
        <v>0</v>
      </c>
      <c r="O275" s="280">
        <f>SUM(ENERO:DICIEMBRE!O275)</f>
        <v>0</v>
      </c>
      <c r="P275" s="280">
        <f>SUM(ENERO:DICIEMBRE!P275)</f>
        <v>87</v>
      </c>
      <c r="Q275" s="280">
        <f>SUM(ENERO:DICIEMBRE!Q275)</f>
        <v>131</v>
      </c>
      <c r="R275" s="280">
        <f>SUM(ENERO:DICIEMBRE!R275)</f>
        <v>157</v>
      </c>
      <c r="S275" s="280">
        <f>SUM(ENERO:DICIEMBRE!S275)</f>
        <v>250</v>
      </c>
    </row>
    <row r="276" spans="1:19" customFormat="1" x14ac:dyDescent="0.25">
      <c r="A276" s="301" t="s">
        <v>243</v>
      </c>
      <c r="B276" s="301">
        <f t="shared" si="52"/>
        <v>4009</v>
      </c>
      <c r="C276" s="280">
        <f>SUM(ENERO:DICIEMBRE!C276)</f>
        <v>36</v>
      </c>
      <c r="D276" s="280">
        <f>SUM(ENERO:DICIEMBRE!D276)</f>
        <v>205</v>
      </c>
      <c r="E276" s="280">
        <f>SUM(ENERO:DICIEMBRE!E276)</f>
        <v>223</v>
      </c>
      <c r="F276" s="280">
        <f>SUM(ENERO:DICIEMBRE!F276)</f>
        <v>40</v>
      </c>
      <c r="G276" s="280">
        <f>SUM(ENERO:DICIEMBRE!G276)</f>
        <v>9</v>
      </c>
      <c r="H276" s="280">
        <f>SUM(ENERO:DICIEMBRE!H276)</f>
        <v>5</v>
      </c>
      <c r="I276" s="280">
        <f>SUM(ENERO:DICIEMBRE!I276)</f>
        <v>10</v>
      </c>
      <c r="J276" s="280">
        <f>SUM(ENERO:DICIEMBRE!J276)</f>
        <v>10</v>
      </c>
      <c r="K276" s="280">
        <f>SUM(ENERO:DICIEMBRE!K276)</f>
        <v>7</v>
      </c>
      <c r="L276" s="280">
        <f>SUM(ENERO:DICIEMBRE!L276)</f>
        <v>18</v>
      </c>
      <c r="M276" s="280">
        <f>SUM(ENERO:DICIEMBRE!M276)</f>
        <v>21</v>
      </c>
      <c r="N276" s="280">
        <f>SUM(ENERO:DICIEMBRE!N276)</f>
        <v>23</v>
      </c>
      <c r="O276" s="280">
        <f>SUM(ENERO:DICIEMBRE!O276)</f>
        <v>54</v>
      </c>
      <c r="P276" s="280">
        <f>SUM(ENERO:DICIEMBRE!P276)</f>
        <v>1206</v>
      </c>
      <c r="Q276" s="280">
        <f>SUM(ENERO:DICIEMBRE!Q276)</f>
        <v>964</v>
      </c>
      <c r="R276" s="280">
        <f>SUM(ENERO:DICIEMBRE!R276)</f>
        <v>659</v>
      </c>
      <c r="S276" s="280">
        <f>SUM(ENERO:DICIEMBRE!S276)</f>
        <v>519</v>
      </c>
    </row>
    <row r="277" spans="1:19" customFormat="1" x14ac:dyDescent="0.25">
      <c r="A277" s="301" t="s">
        <v>244</v>
      </c>
      <c r="B277" s="301">
        <f t="shared" si="52"/>
        <v>0</v>
      </c>
      <c r="C277" s="280">
        <f>SUM(ENERO:DICIEMBRE!C277)</f>
        <v>0</v>
      </c>
      <c r="D277" s="280">
        <f>SUM(ENERO:DICIEMBRE!D277)</f>
        <v>0</v>
      </c>
      <c r="E277" s="280">
        <f>SUM(ENERO:DICIEMBRE!E277)</f>
        <v>0</v>
      </c>
      <c r="F277" s="280">
        <f>SUM(ENERO:DICIEMBRE!F277)</f>
        <v>0</v>
      </c>
      <c r="G277" s="280">
        <f>SUM(ENERO:DICIEMBRE!G277)</f>
        <v>0</v>
      </c>
      <c r="H277" s="280">
        <f>SUM(ENERO:DICIEMBRE!H277)</f>
        <v>0</v>
      </c>
      <c r="I277" s="280">
        <f>SUM(ENERO:DICIEMBRE!I277)</f>
        <v>0</v>
      </c>
      <c r="J277" s="280">
        <f>SUM(ENERO:DICIEMBRE!J277)</f>
        <v>0</v>
      </c>
      <c r="K277" s="280">
        <f>SUM(ENERO:DICIEMBRE!K277)</f>
        <v>0</v>
      </c>
      <c r="L277" s="280">
        <f>SUM(ENERO:DICIEMBRE!L277)</f>
        <v>0</v>
      </c>
      <c r="M277" s="280">
        <f>SUM(ENERO:DICIEMBRE!M277)</f>
        <v>0</v>
      </c>
      <c r="N277" s="280">
        <f>SUM(ENERO:DICIEMBRE!N277)</f>
        <v>0</v>
      </c>
      <c r="O277" s="280">
        <f>SUM(ENERO:DICIEMBRE!O277)</f>
        <v>0</v>
      </c>
      <c r="P277" s="280">
        <f>SUM(ENERO:DICIEMBRE!P277)</f>
        <v>0</v>
      </c>
      <c r="Q277" s="280">
        <f>SUM(ENERO:DICIEMBRE!Q277)</f>
        <v>0</v>
      </c>
      <c r="R277" s="280">
        <f>SUM(ENERO:DICIEMBRE!R277)</f>
        <v>0</v>
      </c>
      <c r="S277" s="280">
        <f>SUM(ENERO:DICIEMBRE!S277)</f>
        <v>0</v>
      </c>
    </row>
    <row r="278" spans="1:19" customFormat="1" x14ac:dyDescent="0.25">
      <c r="A278" s="301" t="s">
        <v>245</v>
      </c>
      <c r="B278" s="301">
        <f t="shared" si="52"/>
        <v>0</v>
      </c>
      <c r="C278" s="280">
        <f>SUM(ENERO:DICIEMBRE!C278)</f>
        <v>0</v>
      </c>
      <c r="D278" s="280">
        <f>SUM(ENERO:DICIEMBRE!D278)</f>
        <v>0</v>
      </c>
      <c r="E278" s="280">
        <f>SUM(ENERO:DICIEMBRE!E278)</f>
        <v>0</v>
      </c>
      <c r="F278" s="280">
        <f>SUM(ENERO:DICIEMBRE!F278)</f>
        <v>0</v>
      </c>
      <c r="G278" s="280">
        <f>SUM(ENERO:DICIEMBRE!G278)</f>
        <v>0</v>
      </c>
      <c r="H278" s="280">
        <f>SUM(ENERO:DICIEMBRE!H278)</f>
        <v>0</v>
      </c>
      <c r="I278" s="280">
        <f>SUM(ENERO:DICIEMBRE!I278)</f>
        <v>0</v>
      </c>
      <c r="J278" s="280">
        <f>SUM(ENERO:DICIEMBRE!J278)</f>
        <v>0</v>
      </c>
      <c r="K278" s="280">
        <f>SUM(ENERO:DICIEMBRE!K278)</f>
        <v>0</v>
      </c>
      <c r="L278" s="280">
        <f>SUM(ENERO:DICIEMBRE!L278)</f>
        <v>0</v>
      </c>
      <c r="M278" s="280">
        <f>SUM(ENERO:DICIEMBRE!M278)</f>
        <v>0</v>
      </c>
      <c r="N278" s="280">
        <f>SUM(ENERO:DICIEMBRE!N278)</f>
        <v>0</v>
      </c>
      <c r="O278" s="280">
        <f>SUM(ENERO:DICIEMBRE!O278)</f>
        <v>0</v>
      </c>
      <c r="P278" s="280">
        <f>SUM(ENERO:DICIEMBRE!P278)</f>
        <v>0</v>
      </c>
      <c r="Q278" s="280">
        <f>SUM(ENERO:DICIEMBRE!Q278)</f>
        <v>0</v>
      </c>
      <c r="R278" s="280">
        <f>SUM(ENERO:DICIEMBRE!R278)</f>
        <v>0</v>
      </c>
      <c r="S278" s="280">
        <f>SUM(ENERO:DICIEMBRE!S278)</f>
        <v>0</v>
      </c>
    </row>
    <row r="279" spans="1:19" customFormat="1" x14ac:dyDescent="0.25">
      <c r="A279" s="382" t="s">
        <v>246</v>
      </c>
      <c r="B279" s="301">
        <f t="shared" si="52"/>
        <v>0</v>
      </c>
      <c r="C279" s="280">
        <f>SUM(ENERO:DICIEMBRE!C279)</f>
        <v>0</v>
      </c>
      <c r="D279" s="280">
        <f>SUM(ENERO:DICIEMBRE!D279)</f>
        <v>0</v>
      </c>
      <c r="E279" s="280">
        <f>SUM(ENERO:DICIEMBRE!E279)</f>
        <v>0</v>
      </c>
      <c r="F279" s="280">
        <f>SUM(ENERO:DICIEMBRE!F279)</f>
        <v>0</v>
      </c>
      <c r="G279" s="280">
        <f>SUM(ENERO:DICIEMBRE!G279)</f>
        <v>0</v>
      </c>
      <c r="H279" s="280">
        <f>SUM(ENERO:DICIEMBRE!H279)</f>
        <v>0</v>
      </c>
      <c r="I279" s="280">
        <f>SUM(ENERO:DICIEMBRE!I279)</f>
        <v>0</v>
      </c>
      <c r="J279" s="280">
        <f>SUM(ENERO:DICIEMBRE!J279)</f>
        <v>0</v>
      </c>
      <c r="K279" s="280">
        <f>SUM(ENERO:DICIEMBRE!K279)</f>
        <v>0</v>
      </c>
      <c r="L279" s="280">
        <f>SUM(ENERO:DICIEMBRE!L279)</f>
        <v>0</v>
      </c>
      <c r="M279" s="280">
        <f>SUM(ENERO:DICIEMBRE!M279)</f>
        <v>0</v>
      </c>
      <c r="N279" s="280">
        <f>SUM(ENERO:DICIEMBRE!N279)</f>
        <v>0</v>
      </c>
      <c r="O279" s="280">
        <f>SUM(ENERO:DICIEMBRE!O279)</f>
        <v>0</v>
      </c>
      <c r="P279" s="280">
        <f>SUM(ENERO:DICIEMBRE!P279)</f>
        <v>0</v>
      </c>
      <c r="Q279" s="280">
        <f>SUM(ENERO:DICIEMBRE!Q279)</f>
        <v>0</v>
      </c>
      <c r="R279" s="280">
        <f>SUM(ENERO:DICIEMBRE!R279)</f>
        <v>0</v>
      </c>
      <c r="S279" s="280">
        <f>SUM(ENERO:DICIEMBRE!S279)</f>
        <v>0</v>
      </c>
    </row>
    <row r="280" spans="1:19" customFormat="1" x14ac:dyDescent="0.25">
      <c r="A280" s="382" t="s">
        <v>247</v>
      </c>
      <c r="B280" s="301">
        <f t="shared" si="52"/>
        <v>0</v>
      </c>
      <c r="C280" s="280">
        <f>SUM(ENERO:DICIEMBRE!C280)</f>
        <v>0</v>
      </c>
      <c r="D280" s="280">
        <f>SUM(ENERO:DICIEMBRE!D280)</f>
        <v>0</v>
      </c>
      <c r="E280" s="280">
        <f>SUM(ENERO:DICIEMBRE!E280)</f>
        <v>0</v>
      </c>
      <c r="F280" s="280">
        <f>SUM(ENERO:DICIEMBRE!F280)</f>
        <v>0</v>
      </c>
      <c r="G280" s="280">
        <f>SUM(ENERO:DICIEMBRE!G280)</f>
        <v>0</v>
      </c>
      <c r="H280" s="280">
        <f>SUM(ENERO:DICIEMBRE!H280)</f>
        <v>0</v>
      </c>
      <c r="I280" s="280">
        <f>SUM(ENERO:DICIEMBRE!I280)</f>
        <v>0</v>
      </c>
      <c r="J280" s="280">
        <f>SUM(ENERO:DICIEMBRE!J280)</f>
        <v>0</v>
      </c>
      <c r="K280" s="280">
        <f>SUM(ENERO:DICIEMBRE!K280)</f>
        <v>0</v>
      </c>
      <c r="L280" s="280">
        <f>SUM(ENERO:DICIEMBRE!L280)</f>
        <v>0</v>
      </c>
      <c r="M280" s="280">
        <f>SUM(ENERO:DICIEMBRE!M280)</f>
        <v>0</v>
      </c>
      <c r="N280" s="280">
        <f>SUM(ENERO:DICIEMBRE!N280)</f>
        <v>0</v>
      </c>
      <c r="O280" s="280">
        <f>SUM(ENERO:DICIEMBRE!O280)</f>
        <v>0</v>
      </c>
      <c r="P280" s="280">
        <f>SUM(ENERO:DICIEMBRE!P280)</f>
        <v>0</v>
      </c>
      <c r="Q280" s="280">
        <f>SUM(ENERO:DICIEMBRE!Q280)</f>
        <v>0</v>
      </c>
      <c r="R280" s="280">
        <f>SUM(ENERO:DICIEMBRE!R280)</f>
        <v>0</v>
      </c>
      <c r="S280" s="280">
        <f>SUM(ENERO:DICIEMBRE!S280)</f>
        <v>0</v>
      </c>
    </row>
    <row r="281" spans="1:19" customFormat="1" ht="22.5" x14ac:dyDescent="0.25">
      <c r="A281" s="383" t="s">
        <v>248</v>
      </c>
      <c r="B281" s="301">
        <f t="shared" si="52"/>
        <v>0</v>
      </c>
      <c r="C281" s="280">
        <f>SUM(ENERO:DICIEMBRE!C281)</f>
        <v>0</v>
      </c>
      <c r="D281" s="280">
        <f>SUM(ENERO:DICIEMBRE!D281)</f>
        <v>0</v>
      </c>
      <c r="E281" s="280">
        <f>SUM(ENERO:DICIEMBRE!E281)</f>
        <v>0</v>
      </c>
      <c r="F281" s="280">
        <f>SUM(ENERO:DICIEMBRE!F281)</f>
        <v>0</v>
      </c>
      <c r="G281" s="280">
        <f>SUM(ENERO:DICIEMBRE!G281)</f>
        <v>0</v>
      </c>
      <c r="H281" s="280">
        <f>SUM(ENERO:DICIEMBRE!H281)</f>
        <v>0</v>
      </c>
      <c r="I281" s="280">
        <f>SUM(ENERO:DICIEMBRE!I281)</f>
        <v>0</v>
      </c>
      <c r="J281" s="280">
        <f>SUM(ENERO:DICIEMBRE!J281)</f>
        <v>0</v>
      </c>
      <c r="K281" s="280">
        <f>SUM(ENERO:DICIEMBRE!K281)</f>
        <v>0</v>
      </c>
      <c r="L281" s="280">
        <f>SUM(ENERO:DICIEMBRE!L281)</f>
        <v>0</v>
      </c>
      <c r="M281" s="280">
        <f>SUM(ENERO:DICIEMBRE!M281)</f>
        <v>0</v>
      </c>
      <c r="N281" s="280">
        <f>SUM(ENERO:DICIEMBRE!N281)</f>
        <v>0</v>
      </c>
      <c r="O281" s="280">
        <f>SUM(ENERO:DICIEMBRE!O281)</f>
        <v>0</v>
      </c>
      <c r="P281" s="280">
        <f>SUM(ENERO:DICIEMBRE!P281)</f>
        <v>0</v>
      </c>
      <c r="Q281" s="280">
        <f>SUM(ENERO:DICIEMBRE!Q281)</f>
        <v>0</v>
      </c>
      <c r="R281" s="280">
        <f>SUM(ENERO:DICIEMBRE!R281)</f>
        <v>0</v>
      </c>
      <c r="S281" s="280">
        <f>SUM(ENERO:DICIEMBRE!S281)</f>
        <v>0</v>
      </c>
    </row>
    <row r="282" spans="1:19" customFormat="1" x14ac:dyDescent="0.25">
      <c r="A282" s="382" t="s">
        <v>249</v>
      </c>
      <c r="B282" s="301">
        <f t="shared" si="52"/>
        <v>0</v>
      </c>
      <c r="C282" s="280">
        <f>SUM(ENERO:DICIEMBRE!C282)</f>
        <v>0</v>
      </c>
      <c r="D282" s="280">
        <f>SUM(ENERO:DICIEMBRE!D282)</f>
        <v>0</v>
      </c>
      <c r="E282" s="280">
        <f>SUM(ENERO:DICIEMBRE!E282)</f>
        <v>0</v>
      </c>
      <c r="F282" s="280">
        <f>SUM(ENERO:DICIEMBRE!F282)</f>
        <v>0</v>
      </c>
      <c r="G282" s="280">
        <f>SUM(ENERO:DICIEMBRE!G282)</f>
        <v>0</v>
      </c>
      <c r="H282" s="280">
        <f>SUM(ENERO:DICIEMBRE!H282)</f>
        <v>0</v>
      </c>
      <c r="I282" s="280">
        <f>SUM(ENERO:DICIEMBRE!I282)</f>
        <v>0</v>
      </c>
      <c r="J282" s="280">
        <f>SUM(ENERO:DICIEMBRE!J282)</f>
        <v>0</v>
      </c>
      <c r="K282" s="280">
        <f>SUM(ENERO:DICIEMBRE!K282)</f>
        <v>0</v>
      </c>
      <c r="L282" s="280">
        <f>SUM(ENERO:DICIEMBRE!L282)</f>
        <v>0</v>
      </c>
      <c r="M282" s="280">
        <f>SUM(ENERO:DICIEMBRE!M282)</f>
        <v>0</v>
      </c>
      <c r="N282" s="280">
        <f>SUM(ENERO:DICIEMBRE!N282)</f>
        <v>0</v>
      </c>
      <c r="O282" s="280">
        <f>SUM(ENERO:DICIEMBRE!O282)</f>
        <v>0</v>
      </c>
      <c r="P282" s="280">
        <f>SUM(ENERO:DICIEMBRE!P282)</f>
        <v>0</v>
      </c>
      <c r="Q282" s="280">
        <f>SUM(ENERO:DICIEMBRE!Q282)</f>
        <v>0</v>
      </c>
      <c r="R282" s="280">
        <f>SUM(ENERO:DICIEMBRE!R282)</f>
        <v>0</v>
      </c>
      <c r="S282" s="280">
        <f>SUM(ENERO:DICIEMBRE!S282)</f>
        <v>0</v>
      </c>
    </row>
    <row r="283" spans="1:19" customFormat="1" x14ac:dyDescent="0.25">
      <c r="A283" s="382" t="s">
        <v>250</v>
      </c>
      <c r="B283" s="301">
        <f t="shared" si="52"/>
        <v>0</v>
      </c>
      <c r="C283" s="280">
        <f>SUM(ENERO:DICIEMBRE!C283)</f>
        <v>0</v>
      </c>
      <c r="D283" s="280">
        <f>SUM(ENERO:DICIEMBRE!D283)</f>
        <v>0</v>
      </c>
      <c r="E283" s="280">
        <f>SUM(ENERO:DICIEMBRE!E283)</f>
        <v>0</v>
      </c>
      <c r="F283" s="280">
        <f>SUM(ENERO:DICIEMBRE!F283)</f>
        <v>0</v>
      </c>
      <c r="G283" s="280">
        <f>SUM(ENERO:DICIEMBRE!G283)</f>
        <v>0</v>
      </c>
      <c r="H283" s="280">
        <f>SUM(ENERO:DICIEMBRE!H283)</f>
        <v>0</v>
      </c>
      <c r="I283" s="280">
        <f>SUM(ENERO:DICIEMBRE!I283)</f>
        <v>0</v>
      </c>
      <c r="J283" s="280">
        <f>SUM(ENERO:DICIEMBRE!J283)</f>
        <v>0</v>
      </c>
      <c r="K283" s="280">
        <f>SUM(ENERO:DICIEMBRE!K283)</f>
        <v>0</v>
      </c>
      <c r="L283" s="280">
        <f>SUM(ENERO:DICIEMBRE!L283)</f>
        <v>0</v>
      </c>
      <c r="M283" s="280">
        <f>SUM(ENERO:DICIEMBRE!M283)</f>
        <v>0</v>
      </c>
      <c r="N283" s="280">
        <f>SUM(ENERO:DICIEMBRE!N283)</f>
        <v>0</v>
      </c>
      <c r="O283" s="280">
        <f>SUM(ENERO:DICIEMBRE!O283)</f>
        <v>0</v>
      </c>
      <c r="P283" s="280">
        <f>SUM(ENERO:DICIEMBRE!P283)</f>
        <v>0</v>
      </c>
      <c r="Q283" s="280">
        <f>SUM(ENERO:DICIEMBRE!Q283)</f>
        <v>0</v>
      </c>
      <c r="R283" s="280">
        <f>SUM(ENERO:DICIEMBRE!R283)</f>
        <v>0</v>
      </c>
      <c r="S283" s="280">
        <f>SUM(ENERO:DICIEMBRE!S283)</f>
        <v>0</v>
      </c>
    </row>
    <row r="284" spans="1:19" customFormat="1" x14ac:dyDescent="0.25">
      <c r="A284" s="350" t="s">
        <v>251</v>
      </c>
      <c r="B284" s="303">
        <f t="shared" si="52"/>
        <v>0</v>
      </c>
      <c r="C284" s="280">
        <f>SUM(ENERO:DICIEMBRE!C284)</f>
        <v>0</v>
      </c>
      <c r="D284" s="280">
        <f>SUM(ENERO:DICIEMBRE!D284)</f>
        <v>0</v>
      </c>
      <c r="E284" s="280">
        <f>SUM(ENERO:DICIEMBRE!E284)</f>
        <v>0</v>
      </c>
      <c r="F284" s="280">
        <f>SUM(ENERO:DICIEMBRE!F284)</f>
        <v>0</v>
      </c>
      <c r="G284" s="280">
        <f>SUM(ENERO:DICIEMBRE!G284)</f>
        <v>0</v>
      </c>
      <c r="H284" s="280">
        <f>SUM(ENERO:DICIEMBRE!H284)</f>
        <v>0</v>
      </c>
      <c r="I284" s="280">
        <f>SUM(ENERO:DICIEMBRE!I284)</f>
        <v>0</v>
      </c>
      <c r="J284" s="280">
        <f>SUM(ENERO:DICIEMBRE!J284)</f>
        <v>0</v>
      </c>
      <c r="K284" s="280">
        <f>SUM(ENERO:DICIEMBRE!K284)</f>
        <v>0</v>
      </c>
      <c r="L284" s="280">
        <f>SUM(ENERO:DICIEMBRE!L284)</f>
        <v>0</v>
      </c>
      <c r="M284" s="280">
        <f>SUM(ENERO:DICIEMBRE!M284)</f>
        <v>0</v>
      </c>
      <c r="N284" s="280">
        <f>SUM(ENERO:DICIEMBRE!N284)</f>
        <v>0</v>
      </c>
      <c r="O284" s="280">
        <f>SUM(ENERO:DICIEMBRE!O284)</f>
        <v>0</v>
      </c>
      <c r="P284" s="280">
        <f>SUM(ENERO:DICIEMBRE!P284)</f>
        <v>0</v>
      </c>
      <c r="Q284" s="280">
        <f>SUM(ENERO:DICIEMBRE!Q284)</f>
        <v>0</v>
      </c>
      <c r="R284" s="280">
        <f>SUM(ENERO:DICIEMBRE!R284)</f>
        <v>0</v>
      </c>
      <c r="S284" s="280">
        <f>SUM(ENERO:DICIEMBRE!S284)</f>
        <v>0</v>
      </c>
    </row>
    <row r="285" spans="1:19" customFormat="1" x14ac:dyDescent="0.25">
      <c r="A285" s="257" t="s">
        <v>252</v>
      </c>
      <c r="B285" s="257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</row>
    <row r="286" spans="1:19" customFormat="1" x14ac:dyDescent="0.25">
      <c r="A286" s="488" t="s">
        <v>253</v>
      </c>
      <c r="B286" s="574" t="s">
        <v>5</v>
      </c>
      <c r="C286" s="497" t="s">
        <v>254</v>
      </c>
      <c r="D286" s="498"/>
      <c r="E286" s="498"/>
      <c r="F286" s="498"/>
      <c r="G286" s="498"/>
      <c r="H286" s="498"/>
      <c r="I286" s="498"/>
      <c r="J286" s="498"/>
      <c r="K286" s="498"/>
      <c r="L286" s="498"/>
      <c r="M286" s="498"/>
      <c r="N286" s="498"/>
      <c r="O286" s="498"/>
      <c r="P286" s="498"/>
      <c r="Q286" s="498"/>
      <c r="R286" s="498"/>
      <c r="S286" s="501"/>
    </row>
    <row r="287" spans="1:19" customFormat="1" x14ac:dyDescent="0.25">
      <c r="A287" s="490"/>
      <c r="B287" s="575"/>
      <c r="C287" s="225" t="s">
        <v>11</v>
      </c>
      <c r="D287" s="225" t="s">
        <v>12</v>
      </c>
      <c r="E287" s="225" t="s">
        <v>13</v>
      </c>
      <c r="F287" s="225" t="s">
        <v>14</v>
      </c>
      <c r="G287" s="225" t="s">
        <v>15</v>
      </c>
      <c r="H287" s="225" t="s">
        <v>16</v>
      </c>
      <c r="I287" s="225" t="s">
        <v>17</v>
      </c>
      <c r="J287" s="225" t="s">
        <v>18</v>
      </c>
      <c r="K287" s="225" t="s">
        <v>19</v>
      </c>
      <c r="L287" s="225" t="s">
        <v>20</v>
      </c>
      <c r="M287" s="225" t="s">
        <v>21</v>
      </c>
      <c r="N287" s="225" t="s">
        <v>22</v>
      </c>
      <c r="O287" s="225" t="s">
        <v>23</v>
      </c>
      <c r="P287" s="225" t="s">
        <v>24</v>
      </c>
      <c r="Q287" s="225" t="s">
        <v>25</v>
      </c>
      <c r="R287" s="225" t="s">
        <v>26</v>
      </c>
      <c r="S287" s="225" t="s">
        <v>27</v>
      </c>
    </row>
    <row r="288" spans="1:19" customFormat="1" x14ac:dyDescent="0.25">
      <c r="A288" s="384" t="s">
        <v>61</v>
      </c>
      <c r="B288" s="376">
        <f t="shared" ref="B288:B308" si="53">SUM(C288:S288)</f>
        <v>0</v>
      </c>
      <c r="C288" s="280">
        <f>SUM(ENERO:DICIEMBRE!C288)</f>
        <v>0</v>
      </c>
      <c r="D288" s="280">
        <f>SUM(ENERO:DICIEMBRE!D288)</f>
        <v>0</v>
      </c>
      <c r="E288" s="280">
        <f>SUM(ENERO:DICIEMBRE!E288)</f>
        <v>0</v>
      </c>
      <c r="F288" s="280">
        <f>SUM(ENERO:DICIEMBRE!F288)</f>
        <v>0</v>
      </c>
      <c r="G288" s="280">
        <f>SUM(ENERO:DICIEMBRE!G288)</f>
        <v>0</v>
      </c>
      <c r="H288" s="280">
        <f>SUM(ENERO:DICIEMBRE!H288)</f>
        <v>0</v>
      </c>
      <c r="I288" s="280">
        <f>SUM(ENERO:DICIEMBRE!I288)</f>
        <v>0</v>
      </c>
      <c r="J288" s="280">
        <f>SUM(ENERO:DICIEMBRE!J288)</f>
        <v>0</v>
      </c>
      <c r="K288" s="280">
        <f>SUM(ENERO:DICIEMBRE!K288)</f>
        <v>0</v>
      </c>
      <c r="L288" s="280">
        <f>SUM(ENERO:DICIEMBRE!L288)</f>
        <v>0</v>
      </c>
      <c r="M288" s="280">
        <f>SUM(ENERO:DICIEMBRE!M288)</f>
        <v>0</v>
      </c>
      <c r="N288" s="280">
        <f>SUM(ENERO:DICIEMBRE!N288)</f>
        <v>0</v>
      </c>
      <c r="O288" s="280">
        <f>SUM(ENERO:DICIEMBRE!O288)</f>
        <v>0</v>
      </c>
      <c r="P288" s="280">
        <f>SUM(ENERO:DICIEMBRE!P288)</f>
        <v>0</v>
      </c>
      <c r="Q288" s="280">
        <f>SUM(ENERO:DICIEMBRE!Q288)</f>
        <v>0</v>
      </c>
      <c r="R288" s="280">
        <f>SUM(ENERO:DICIEMBRE!R288)</f>
        <v>0</v>
      </c>
      <c r="S288" s="280">
        <f>SUM(ENERO:DICIEMBRE!S288)</f>
        <v>0</v>
      </c>
    </row>
    <row r="289" spans="1:19" customFormat="1" x14ac:dyDescent="0.25">
      <c r="A289" s="161" t="s">
        <v>66</v>
      </c>
      <c r="B289" s="376">
        <f t="shared" si="53"/>
        <v>0</v>
      </c>
      <c r="C289" s="280">
        <f>SUM(ENERO:DICIEMBRE!C289)</f>
        <v>0</v>
      </c>
      <c r="D289" s="280">
        <f>SUM(ENERO:DICIEMBRE!D289)</f>
        <v>0</v>
      </c>
      <c r="E289" s="280">
        <f>SUM(ENERO:DICIEMBRE!E289)</f>
        <v>0</v>
      </c>
      <c r="F289" s="280">
        <f>SUM(ENERO:DICIEMBRE!F289)</f>
        <v>0</v>
      </c>
      <c r="G289" s="280">
        <f>SUM(ENERO:DICIEMBRE!G289)</f>
        <v>0</v>
      </c>
      <c r="H289" s="280">
        <f>SUM(ENERO:DICIEMBRE!H289)</f>
        <v>0</v>
      </c>
      <c r="I289" s="280">
        <f>SUM(ENERO:DICIEMBRE!I289)</f>
        <v>0</v>
      </c>
      <c r="J289" s="280">
        <f>SUM(ENERO:DICIEMBRE!J289)</f>
        <v>0</v>
      </c>
      <c r="K289" s="280">
        <f>SUM(ENERO:DICIEMBRE!K289)</f>
        <v>0</v>
      </c>
      <c r="L289" s="280">
        <f>SUM(ENERO:DICIEMBRE!L289)</f>
        <v>0</v>
      </c>
      <c r="M289" s="280">
        <f>SUM(ENERO:DICIEMBRE!M289)</f>
        <v>0</v>
      </c>
      <c r="N289" s="280">
        <f>SUM(ENERO:DICIEMBRE!N289)</f>
        <v>0</v>
      </c>
      <c r="O289" s="280">
        <f>SUM(ENERO:DICIEMBRE!O289)</f>
        <v>0</v>
      </c>
      <c r="P289" s="280">
        <f>SUM(ENERO:DICIEMBRE!P289)</f>
        <v>0</v>
      </c>
      <c r="Q289" s="280">
        <f>SUM(ENERO:DICIEMBRE!Q289)</f>
        <v>0</v>
      </c>
      <c r="R289" s="280">
        <f>SUM(ENERO:DICIEMBRE!R289)</f>
        <v>0</v>
      </c>
      <c r="S289" s="280">
        <f>SUM(ENERO:DICIEMBRE!S289)</f>
        <v>0</v>
      </c>
    </row>
    <row r="290" spans="1:19" customFormat="1" x14ac:dyDescent="0.25">
      <c r="A290" s="348" t="s">
        <v>62</v>
      </c>
      <c r="B290" s="376">
        <f t="shared" si="53"/>
        <v>1</v>
      </c>
      <c r="C290" s="280">
        <f>SUM(ENERO:DICIEMBRE!C290)</f>
        <v>0</v>
      </c>
      <c r="D290" s="280">
        <f>SUM(ENERO:DICIEMBRE!D290)</f>
        <v>0</v>
      </c>
      <c r="E290" s="280">
        <f>SUM(ENERO:DICIEMBRE!E290)</f>
        <v>0</v>
      </c>
      <c r="F290" s="280">
        <f>SUM(ENERO:DICIEMBRE!F290)</f>
        <v>0</v>
      </c>
      <c r="G290" s="280">
        <f>SUM(ENERO:DICIEMBRE!G290)</f>
        <v>0</v>
      </c>
      <c r="H290" s="280">
        <f>SUM(ENERO:DICIEMBRE!H290)</f>
        <v>0</v>
      </c>
      <c r="I290" s="280">
        <f>SUM(ENERO:DICIEMBRE!I290)</f>
        <v>0</v>
      </c>
      <c r="J290" s="280">
        <f>SUM(ENERO:DICIEMBRE!J290)</f>
        <v>0</v>
      </c>
      <c r="K290" s="280">
        <f>SUM(ENERO:DICIEMBRE!K290)</f>
        <v>0</v>
      </c>
      <c r="L290" s="280">
        <f>SUM(ENERO:DICIEMBRE!L290)</f>
        <v>0</v>
      </c>
      <c r="M290" s="280">
        <f>SUM(ENERO:DICIEMBRE!M290)</f>
        <v>0</v>
      </c>
      <c r="N290" s="280">
        <f>SUM(ENERO:DICIEMBRE!N290)</f>
        <v>0</v>
      </c>
      <c r="O290" s="280">
        <f>SUM(ENERO:DICIEMBRE!O290)</f>
        <v>1</v>
      </c>
      <c r="P290" s="280">
        <f>SUM(ENERO:DICIEMBRE!P290)</f>
        <v>0</v>
      </c>
      <c r="Q290" s="280">
        <f>SUM(ENERO:DICIEMBRE!Q290)</f>
        <v>0</v>
      </c>
      <c r="R290" s="280">
        <f>SUM(ENERO:DICIEMBRE!R290)</f>
        <v>0</v>
      </c>
      <c r="S290" s="280">
        <f>SUM(ENERO:DICIEMBRE!S290)</f>
        <v>0</v>
      </c>
    </row>
    <row r="291" spans="1:19" customFormat="1" x14ac:dyDescent="0.25">
      <c r="A291" s="348" t="s">
        <v>60</v>
      </c>
      <c r="B291" s="376">
        <f t="shared" si="53"/>
        <v>85</v>
      </c>
      <c r="C291" s="280">
        <f>SUM(ENERO:DICIEMBRE!C291)</f>
        <v>0</v>
      </c>
      <c r="D291" s="280">
        <f>SUM(ENERO:DICIEMBRE!D291)</f>
        <v>0</v>
      </c>
      <c r="E291" s="280">
        <f>SUM(ENERO:DICIEMBRE!E291)</f>
        <v>0</v>
      </c>
      <c r="F291" s="280">
        <f>SUM(ENERO:DICIEMBRE!F291)</f>
        <v>0</v>
      </c>
      <c r="G291" s="280">
        <f>SUM(ENERO:DICIEMBRE!G291)</f>
        <v>0</v>
      </c>
      <c r="H291" s="280">
        <f>SUM(ENERO:DICIEMBRE!H291)</f>
        <v>0</v>
      </c>
      <c r="I291" s="280">
        <f>SUM(ENERO:DICIEMBRE!I291)</f>
        <v>0</v>
      </c>
      <c r="J291" s="280">
        <f>SUM(ENERO:DICIEMBRE!J291)</f>
        <v>0</v>
      </c>
      <c r="K291" s="280">
        <f>SUM(ENERO:DICIEMBRE!K291)</f>
        <v>0</v>
      </c>
      <c r="L291" s="280">
        <f>SUM(ENERO:DICIEMBRE!L291)</f>
        <v>6</v>
      </c>
      <c r="M291" s="280">
        <f>SUM(ENERO:DICIEMBRE!M291)</f>
        <v>1</v>
      </c>
      <c r="N291" s="280">
        <f>SUM(ENERO:DICIEMBRE!N291)</f>
        <v>4</v>
      </c>
      <c r="O291" s="280">
        <f>SUM(ENERO:DICIEMBRE!O291)</f>
        <v>2</v>
      </c>
      <c r="P291" s="280">
        <f>SUM(ENERO:DICIEMBRE!P291)</f>
        <v>10</v>
      </c>
      <c r="Q291" s="280">
        <f>SUM(ENERO:DICIEMBRE!Q291)</f>
        <v>20</v>
      </c>
      <c r="R291" s="280">
        <f>SUM(ENERO:DICIEMBRE!R291)</f>
        <v>17</v>
      </c>
      <c r="S291" s="280">
        <f>SUM(ENERO:DICIEMBRE!S291)</f>
        <v>25</v>
      </c>
    </row>
    <row r="292" spans="1:19" customFormat="1" x14ac:dyDescent="0.25">
      <c r="A292" s="161" t="s">
        <v>169</v>
      </c>
      <c r="B292" s="376">
        <f t="shared" si="53"/>
        <v>0</v>
      </c>
      <c r="C292" s="280">
        <f>SUM(ENERO:DICIEMBRE!C292)</f>
        <v>0</v>
      </c>
      <c r="D292" s="280">
        <f>SUM(ENERO:DICIEMBRE!D292)</f>
        <v>0</v>
      </c>
      <c r="E292" s="280">
        <f>SUM(ENERO:DICIEMBRE!E292)</f>
        <v>0</v>
      </c>
      <c r="F292" s="280">
        <f>SUM(ENERO:DICIEMBRE!F292)</f>
        <v>0</v>
      </c>
      <c r="G292" s="280">
        <f>SUM(ENERO:DICIEMBRE!G292)</f>
        <v>0</v>
      </c>
      <c r="H292" s="280">
        <f>SUM(ENERO:DICIEMBRE!H292)</f>
        <v>0</v>
      </c>
      <c r="I292" s="280">
        <f>SUM(ENERO:DICIEMBRE!I292)</f>
        <v>0</v>
      </c>
      <c r="J292" s="280">
        <f>SUM(ENERO:DICIEMBRE!J292)</f>
        <v>0</v>
      </c>
      <c r="K292" s="280">
        <f>SUM(ENERO:DICIEMBRE!K292)</f>
        <v>0</v>
      </c>
      <c r="L292" s="280">
        <f>SUM(ENERO:DICIEMBRE!L292)</f>
        <v>0</v>
      </c>
      <c r="M292" s="280">
        <f>SUM(ENERO:DICIEMBRE!M292)</f>
        <v>0</v>
      </c>
      <c r="N292" s="280">
        <f>SUM(ENERO:DICIEMBRE!N292)</f>
        <v>0</v>
      </c>
      <c r="O292" s="280">
        <f>SUM(ENERO:DICIEMBRE!O292)</f>
        <v>0</v>
      </c>
      <c r="P292" s="280">
        <f>SUM(ENERO:DICIEMBRE!P292)</f>
        <v>0</v>
      </c>
      <c r="Q292" s="280">
        <f>SUM(ENERO:DICIEMBRE!Q292)</f>
        <v>0</v>
      </c>
      <c r="R292" s="280">
        <f>SUM(ENERO:DICIEMBRE!R292)</f>
        <v>0</v>
      </c>
      <c r="S292" s="280">
        <f>SUM(ENERO:DICIEMBRE!S292)</f>
        <v>0</v>
      </c>
    </row>
    <row r="293" spans="1:19" customFormat="1" x14ac:dyDescent="0.25">
      <c r="A293" s="163" t="s">
        <v>63</v>
      </c>
      <c r="B293" s="376">
        <f t="shared" si="53"/>
        <v>6</v>
      </c>
      <c r="C293" s="280">
        <f>SUM(ENERO:DICIEMBRE!C293)</f>
        <v>0</v>
      </c>
      <c r="D293" s="280">
        <f>SUM(ENERO:DICIEMBRE!D293)</f>
        <v>0</v>
      </c>
      <c r="E293" s="280">
        <f>SUM(ENERO:DICIEMBRE!E293)</f>
        <v>0</v>
      </c>
      <c r="F293" s="280">
        <f>SUM(ENERO:DICIEMBRE!F293)</f>
        <v>0</v>
      </c>
      <c r="G293" s="280">
        <f>SUM(ENERO:DICIEMBRE!G293)</f>
        <v>0</v>
      </c>
      <c r="H293" s="280">
        <f>SUM(ENERO:DICIEMBRE!H293)</f>
        <v>0</v>
      </c>
      <c r="I293" s="280">
        <f>SUM(ENERO:DICIEMBRE!I293)</f>
        <v>0</v>
      </c>
      <c r="J293" s="280">
        <f>SUM(ENERO:DICIEMBRE!J293)</f>
        <v>0</v>
      </c>
      <c r="K293" s="280">
        <f>SUM(ENERO:DICIEMBRE!K293)</f>
        <v>0</v>
      </c>
      <c r="L293" s="280">
        <f>SUM(ENERO:DICIEMBRE!L293)</f>
        <v>0</v>
      </c>
      <c r="M293" s="280">
        <f>SUM(ENERO:DICIEMBRE!M293)</f>
        <v>0</v>
      </c>
      <c r="N293" s="280">
        <f>SUM(ENERO:DICIEMBRE!N293)</f>
        <v>0</v>
      </c>
      <c r="O293" s="280">
        <f>SUM(ENERO:DICIEMBRE!O293)</f>
        <v>1</v>
      </c>
      <c r="P293" s="280">
        <f>SUM(ENERO:DICIEMBRE!P293)</f>
        <v>1</v>
      </c>
      <c r="Q293" s="280">
        <f>SUM(ENERO:DICIEMBRE!Q293)</f>
        <v>0</v>
      </c>
      <c r="R293" s="280">
        <f>SUM(ENERO:DICIEMBRE!R293)</f>
        <v>1</v>
      </c>
      <c r="S293" s="280">
        <f>SUM(ENERO:DICIEMBRE!S293)</f>
        <v>3</v>
      </c>
    </row>
    <row r="294" spans="1:19" customFormat="1" x14ac:dyDescent="0.25">
      <c r="A294" s="163" t="s">
        <v>255</v>
      </c>
      <c r="B294" s="376">
        <f t="shared" si="53"/>
        <v>0</v>
      </c>
      <c r="C294" s="280">
        <f>SUM(ENERO:DICIEMBRE!C294)</f>
        <v>0</v>
      </c>
      <c r="D294" s="280">
        <f>SUM(ENERO:DICIEMBRE!D294)</f>
        <v>0</v>
      </c>
      <c r="E294" s="280">
        <f>SUM(ENERO:DICIEMBRE!E294)</f>
        <v>0</v>
      </c>
      <c r="F294" s="280">
        <f>SUM(ENERO:DICIEMBRE!F294)</f>
        <v>0</v>
      </c>
      <c r="G294" s="280">
        <f>SUM(ENERO:DICIEMBRE!G294)</f>
        <v>0</v>
      </c>
      <c r="H294" s="280">
        <f>SUM(ENERO:DICIEMBRE!H294)</f>
        <v>0</v>
      </c>
      <c r="I294" s="280">
        <f>SUM(ENERO:DICIEMBRE!I294)</f>
        <v>0</v>
      </c>
      <c r="J294" s="280">
        <f>SUM(ENERO:DICIEMBRE!J294)</f>
        <v>0</v>
      </c>
      <c r="K294" s="280">
        <f>SUM(ENERO:DICIEMBRE!K294)</f>
        <v>0</v>
      </c>
      <c r="L294" s="280">
        <f>SUM(ENERO:DICIEMBRE!L294)</f>
        <v>0</v>
      </c>
      <c r="M294" s="280">
        <f>SUM(ENERO:DICIEMBRE!M294)</f>
        <v>0</v>
      </c>
      <c r="N294" s="280">
        <f>SUM(ENERO:DICIEMBRE!N294)</f>
        <v>0</v>
      </c>
      <c r="O294" s="280">
        <f>SUM(ENERO:DICIEMBRE!O294)</f>
        <v>0</v>
      </c>
      <c r="P294" s="280">
        <f>SUM(ENERO:DICIEMBRE!P294)</f>
        <v>0</v>
      </c>
      <c r="Q294" s="280">
        <f>SUM(ENERO:DICIEMBRE!Q294)</f>
        <v>0</v>
      </c>
      <c r="R294" s="280">
        <f>SUM(ENERO:DICIEMBRE!R294)</f>
        <v>0</v>
      </c>
      <c r="S294" s="280">
        <f>SUM(ENERO:DICIEMBRE!S294)</f>
        <v>0</v>
      </c>
    </row>
    <row r="295" spans="1:19" customFormat="1" x14ac:dyDescent="0.25">
      <c r="A295" s="163" t="s">
        <v>167</v>
      </c>
      <c r="B295" s="376">
        <f t="shared" si="53"/>
        <v>6</v>
      </c>
      <c r="C295" s="280">
        <f>SUM(ENERO:DICIEMBRE!C295)</f>
        <v>0</v>
      </c>
      <c r="D295" s="280">
        <f>SUM(ENERO:DICIEMBRE!D295)</f>
        <v>0</v>
      </c>
      <c r="E295" s="280">
        <f>SUM(ENERO:DICIEMBRE!E295)</f>
        <v>0</v>
      </c>
      <c r="F295" s="280">
        <f>SUM(ENERO:DICIEMBRE!F295)</f>
        <v>0</v>
      </c>
      <c r="G295" s="280">
        <f>SUM(ENERO:DICIEMBRE!G295)</f>
        <v>0</v>
      </c>
      <c r="H295" s="280">
        <f>SUM(ENERO:DICIEMBRE!H295)</f>
        <v>0</v>
      </c>
      <c r="I295" s="280">
        <f>SUM(ENERO:DICIEMBRE!I295)</f>
        <v>0</v>
      </c>
      <c r="J295" s="280">
        <f>SUM(ENERO:DICIEMBRE!J295)</f>
        <v>0</v>
      </c>
      <c r="K295" s="280">
        <f>SUM(ENERO:DICIEMBRE!K295)</f>
        <v>0</v>
      </c>
      <c r="L295" s="280">
        <f>SUM(ENERO:DICIEMBRE!L295)</f>
        <v>0</v>
      </c>
      <c r="M295" s="280">
        <f>SUM(ENERO:DICIEMBRE!M295)</f>
        <v>1</v>
      </c>
      <c r="N295" s="280">
        <f>SUM(ENERO:DICIEMBRE!N295)</f>
        <v>1</v>
      </c>
      <c r="O295" s="280">
        <f>SUM(ENERO:DICIEMBRE!O295)</f>
        <v>0</v>
      </c>
      <c r="P295" s="280">
        <f>SUM(ENERO:DICIEMBRE!P295)</f>
        <v>2</v>
      </c>
      <c r="Q295" s="280">
        <f>SUM(ENERO:DICIEMBRE!Q295)</f>
        <v>1</v>
      </c>
      <c r="R295" s="280">
        <f>SUM(ENERO:DICIEMBRE!R295)</f>
        <v>1</v>
      </c>
      <c r="S295" s="280">
        <f>SUM(ENERO:DICIEMBRE!S295)</f>
        <v>0</v>
      </c>
    </row>
    <row r="296" spans="1:19" customFormat="1" x14ac:dyDescent="0.25">
      <c r="A296" s="161" t="s">
        <v>174</v>
      </c>
      <c r="B296" s="376">
        <f t="shared" si="53"/>
        <v>0</v>
      </c>
      <c r="C296" s="280">
        <f>SUM(ENERO:DICIEMBRE!C296)</f>
        <v>0</v>
      </c>
      <c r="D296" s="280">
        <f>SUM(ENERO:DICIEMBRE!D296)</f>
        <v>0</v>
      </c>
      <c r="E296" s="280">
        <f>SUM(ENERO:DICIEMBRE!E296)</f>
        <v>0</v>
      </c>
      <c r="F296" s="280">
        <f>SUM(ENERO:DICIEMBRE!F296)</f>
        <v>0</v>
      </c>
      <c r="G296" s="280">
        <f>SUM(ENERO:DICIEMBRE!G296)</f>
        <v>0</v>
      </c>
      <c r="H296" s="280">
        <f>SUM(ENERO:DICIEMBRE!H296)</f>
        <v>0</v>
      </c>
      <c r="I296" s="280">
        <f>SUM(ENERO:DICIEMBRE!I296)</f>
        <v>0</v>
      </c>
      <c r="J296" s="280">
        <f>SUM(ENERO:DICIEMBRE!J296)</f>
        <v>0</v>
      </c>
      <c r="K296" s="280">
        <f>SUM(ENERO:DICIEMBRE!K296)</f>
        <v>0</v>
      </c>
      <c r="L296" s="280">
        <f>SUM(ENERO:DICIEMBRE!L296)</f>
        <v>0</v>
      </c>
      <c r="M296" s="280">
        <f>SUM(ENERO:DICIEMBRE!M296)</f>
        <v>0</v>
      </c>
      <c r="N296" s="280">
        <f>SUM(ENERO:DICIEMBRE!N296)</f>
        <v>0</v>
      </c>
      <c r="O296" s="280">
        <f>SUM(ENERO:DICIEMBRE!O296)</f>
        <v>0</v>
      </c>
      <c r="P296" s="280">
        <f>SUM(ENERO:DICIEMBRE!P296)</f>
        <v>0</v>
      </c>
      <c r="Q296" s="280">
        <f>SUM(ENERO:DICIEMBRE!Q296)</f>
        <v>0</v>
      </c>
      <c r="R296" s="280">
        <f>SUM(ENERO:DICIEMBRE!R296)</f>
        <v>0</v>
      </c>
      <c r="S296" s="280">
        <f>SUM(ENERO:DICIEMBRE!S296)</f>
        <v>0</v>
      </c>
    </row>
    <row r="297" spans="1:19" customFormat="1" x14ac:dyDescent="0.25">
      <c r="A297" s="163" t="s">
        <v>256</v>
      </c>
      <c r="B297" s="376">
        <f t="shared" si="53"/>
        <v>1</v>
      </c>
      <c r="C297" s="280">
        <f>SUM(ENERO:DICIEMBRE!C297)</f>
        <v>0</v>
      </c>
      <c r="D297" s="280">
        <f>SUM(ENERO:DICIEMBRE!D297)</f>
        <v>0</v>
      </c>
      <c r="E297" s="280">
        <f>SUM(ENERO:DICIEMBRE!E297)</f>
        <v>0</v>
      </c>
      <c r="F297" s="280">
        <f>SUM(ENERO:DICIEMBRE!F297)</f>
        <v>0</v>
      </c>
      <c r="G297" s="280">
        <f>SUM(ENERO:DICIEMBRE!G297)</f>
        <v>0</v>
      </c>
      <c r="H297" s="280">
        <f>SUM(ENERO:DICIEMBRE!H297)</f>
        <v>0</v>
      </c>
      <c r="I297" s="280">
        <f>SUM(ENERO:DICIEMBRE!I297)</f>
        <v>0</v>
      </c>
      <c r="J297" s="280">
        <f>SUM(ENERO:DICIEMBRE!J297)</f>
        <v>0</v>
      </c>
      <c r="K297" s="280">
        <f>SUM(ENERO:DICIEMBRE!K297)</f>
        <v>0</v>
      </c>
      <c r="L297" s="280">
        <f>SUM(ENERO:DICIEMBRE!L297)</f>
        <v>0</v>
      </c>
      <c r="M297" s="280">
        <f>SUM(ENERO:DICIEMBRE!M297)</f>
        <v>0</v>
      </c>
      <c r="N297" s="280">
        <f>SUM(ENERO:DICIEMBRE!N297)</f>
        <v>0</v>
      </c>
      <c r="O297" s="280">
        <f>SUM(ENERO:DICIEMBRE!O297)</f>
        <v>1</v>
      </c>
      <c r="P297" s="280">
        <f>SUM(ENERO:DICIEMBRE!P297)</f>
        <v>0</v>
      </c>
      <c r="Q297" s="280">
        <f>SUM(ENERO:DICIEMBRE!Q297)</f>
        <v>0</v>
      </c>
      <c r="R297" s="280">
        <f>SUM(ENERO:DICIEMBRE!R297)</f>
        <v>0</v>
      </c>
      <c r="S297" s="280">
        <f>SUM(ENERO:DICIEMBRE!S297)</f>
        <v>0</v>
      </c>
    </row>
    <row r="298" spans="1:19" customFormat="1" x14ac:dyDescent="0.25">
      <c r="A298" s="161" t="s">
        <v>68</v>
      </c>
      <c r="B298" s="376">
        <f t="shared" si="53"/>
        <v>36</v>
      </c>
      <c r="C298" s="280">
        <f>SUM(ENERO:DICIEMBRE!C298)</f>
        <v>0</v>
      </c>
      <c r="D298" s="280">
        <f>SUM(ENERO:DICIEMBRE!D298)</f>
        <v>0</v>
      </c>
      <c r="E298" s="280">
        <f>SUM(ENERO:DICIEMBRE!E298)</f>
        <v>0</v>
      </c>
      <c r="F298" s="280">
        <f>SUM(ENERO:DICIEMBRE!F298)</f>
        <v>0</v>
      </c>
      <c r="G298" s="280">
        <f>SUM(ENERO:DICIEMBRE!G298)</f>
        <v>0</v>
      </c>
      <c r="H298" s="280">
        <f>SUM(ENERO:DICIEMBRE!H298)</f>
        <v>0</v>
      </c>
      <c r="I298" s="280">
        <f>SUM(ENERO:DICIEMBRE!I298)</f>
        <v>0</v>
      </c>
      <c r="J298" s="280">
        <f>SUM(ENERO:DICIEMBRE!J298)</f>
        <v>0</v>
      </c>
      <c r="K298" s="280">
        <f>SUM(ENERO:DICIEMBRE!K298)</f>
        <v>0</v>
      </c>
      <c r="L298" s="280">
        <f>SUM(ENERO:DICIEMBRE!L298)</f>
        <v>1</v>
      </c>
      <c r="M298" s="280">
        <f>SUM(ENERO:DICIEMBRE!M298)</f>
        <v>1</v>
      </c>
      <c r="N298" s="280">
        <f>SUM(ENERO:DICIEMBRE!N298)</f>
        <v>3</v>
      </c>
      <c r="O298" s="280">
        <f>SUM(ENERO:DICIEMBRE!O298)</f>
        <v>2</v>
      </c>
      <c r="P298" s="280">
        <f>SUM(ENERO:DICIEMBRE!P298)</f>
        <v>13</v>
      </c>
      <c r="Q298" s="280">
        <f>SUM(ENERO:DICIEMBRE!Q298)</f>
        <v>4</v>
      </c>
      <c r="R298" s="280">
        <f>SUM(ENERO:DICIEMBRE!R298)</f>
        <v>7</v>
      </c>
      <c r="S298" s="280">
        <f>SUM(ENERO:DICIEMBRE!S298)</f>
        <v>5</v>
      </c>
    </row>
    <row r="299" spans="1:19" customFormat="1" x14ac:dyDescent="0.25">
      <c r="A299" s="163" t="s">
        <v>178</v>
      </c>
      <c r="B299" s="376">
        <f t="shared" si="53"/>
        <v>128</v>
      </c>
      <c r="C299" s="280">
        <f>SUM(ENERO:DICIEMBRE!C299)</f>
        <v>0</v>
      </c>
      <c r="D299" s="280">
        <f>SUM(ENERO:DICIEMBRE!D299)</f>
        <v>0</v>
      </c>
      <c r="E299" s="280">
        <f>SUM(ENERO:DICIEMBRE!E299)</f>
        <v>0</v>
      </c>
      <c r="F299" s="280">
        <f>SUM(ENERO:DICIEMBRE!F299)</f>
        <v>0</v>
      </c>
      <c r="G299" s="280">
        <f>SUM(ENERO:DICIEMBRE!G299)</f>
        <v>0</v>
      </c>
      <c r="H299" s="280">
        <f>SUM(ENERO:DICIEMBRE!H299)</f>
        <v>0</v>
      </c>
      <c r="I299" s="280">
        <f>SUM(ENERO:DICIEMBRE!I299)</f>
        <v>0</v>
      </c>
      <c r="J299" s="280">
        <f>SUM(ENERO:DICIEMBRE!J299)</f>
        <v>0</v>
      </c>
      <c r="K299" s="280">
        <f>SUM(ENERO:DICIEMBRE!K299)</f>
        <v>0</v>
      </c>
      <c r="L299" s="280">
        <f>SUM(ENERO:DICIEMBRE!L299)</f>
        <v>0</v>
      </c>
      <c r="M299" s="280">
        <f>SUM(ENERO:DICIEMBRE!M299)</f>
        <v>0</v>
      </c>
      <c r="N299" s="280">
        <f>SUM(ENERO:DICIEMBRE!N299)</f>
        <v>1</v>
      </c>
      <c r="O299" s="280">
        <f>SUM(ENERO:DICIEMBRE!O299)</f>
        <v>2</v>
      </c>
      <c r="P299" s="280">
        <f>SUM(ENERO:DICIEMBRE!P299)</f>
        <v>12</v>
      </c>
      <c r="Q299" s="280">
        <f>SUM(ENERO:DICIEMBRE!Q299)</f>
        <v>22</v>
      </c>
      <c r="R299" s="280">
        <f>SUM(ENERO:DICIEMBRE!R299)</f>
        <v>32</v>
      </c>
      <c r="S299" s="280">
        <f>SUM(ENERO:DICIEMBRE!S299)</f>
        <v>59</v>
      </c>
    </row>
    <row r="300" spans="1:19" customFormat="1" x14ac:dyDescent="0.25">
      <c r="A300" s="161" t="s">
        <v>69</v>
      </c>
      <c r="B300" s="376">
        <f t="shared" si="53"/>
        <v>1</v>
      </c>
      <c r="C300" s="280">
        <f>SUM(ENERO:DICIEMBRE!C300)</f>
        <v>0</v>
      </c>
      <c r="D300" s="280">
        <f>SUM(ENERO:DICIEMBRE!D300)</f>
        <v>0</v>
      </c>
      <c r="E300" s="280">
        <f>SUM(ENERO:DICIEMBRE!E300)</f>
        <v>0</v>
      </c>
      <c r="F300" s="280">
        <f>SUM(ENERO:DICIEMBRE!F300)</f>
        <v>0</v>
      </c>
      <c r="G300" s="280">
        <f>SUM(ENERO:DICIEMBRE!G300)</f>
        <v>0</v>
      </c>
      <c r="H300" s="280">
        <f>SUM(ENERO:DICIEMBRE!H300)</f>
        <v>0</v>
      </c>
      <c r="I300" s="280">
        <f>SUM(ENERO:DICIEMBRE!I300)</f>
        <v>0</v>
      </c>
      <c r="J300" s="280">
        <f>SUM(ENERO:DICIEMBRE!J300)</f>
        <v>0</v>
      </c>
      <c r="K300" s="280">
        <f>SUM(ENERO:DICIEMBRE!K300)</f>
        <v>0</v>
      </c>
      <c r="L300" s="280">
        <f>SUM(ENERO:DICIEMBRE!L300)</f>
        <v>0</v>
      </c>
      <c r="M300" s="280">
        <f>SUM(ENERO:DICIEMBRE!M300)</f>
        <v>0</v>
      </c>
      <c r="N300" s="280">
        <f>SUM(ENERO:DICIEMBRE!N300)</f>
        <v>0</v>
      </c>
      <c r="O300" s="280">
        <f>SUM(ENERO:DICIEMBRE!O300)</f>
        <v>0</v>
      </c>
      <c r="P300" s="280">
        <f>SUM(ENERO:DICIEMBRE!P300)</f>
        <v>0</v>
      </c>
      <c r="Q300" s="280">
        <f>SUM(ENERO:DICIEMBRE!Q300)</f>
        <v>0</v>
      </c>
      <c r="R300" s="280">
        <f>SUM(ENERO:DICIEMBRE!R300)</f>
        <v>1</v>
      </c>
      <c r="S300" s="280">
        <f>SUM(ENERO:DICIEMBRE!S300)</f>
        <v>0</v>
      </c>
    </row>
    <row r="301" spans="1:19" customFormat="1" x14ac:dyDescent="0.25">
      <c r="A301" s="163" t="s">
        <v>257</v>
      </c>
      <c r="B301" s="376">
        <f t="shared" si="53"/>
        <v>624</v>
      </c>
      <c r="C301" s="280">
        <f>SUM(ENERO:DICIEMBRE!C301)</f>
        <v>0</v>
      </c>
      <c r="D301" s="280">
        <f>SUM(ENERO:DICIEMBRE!D301)</f>
        <v>0</v>
      </c>
      <c r="E301" s="280">
        <f>SUM(ENERO:DICIEMBRE!E301)</f>
        <v>0</v>
      </c>
      <c r="F301" s="280">
        <f>SUM(ENERO:DICIEMBRE!F301)</f>
        <v>0</v>
      </c>
      <c r="G301" s="280">
        <f>SUM(ENERO:DICIEMBRE!G301)</f>
        <v>0</v>
      </c>
      <c r="H301" s="280">
        <f>SUM(ENERO:DICIEMBRE!H301)</f>
        <v>0</v>
      </c>
      <c r="I301" s="280">
        <f>SUM(ENERO:DICIEMBRE!I301)</f>
        <v>0</v>
      </c>
      <c r="J301" s="280">
        <f>SUM(ENERO:DICIEMBRE!J301)</f>
        <v>0</v>
      </c>
      <c r="K301" s="280">
        <f>SUM(ENERO:DICIEMBRE!K301)</f>
        <v>0</v>
      </c>
      <c r="L301" s="280">
        <f>SUM(ENERO:DICIEMBRE!L301)</f>
        <v>0</v>
      </c>
      <c r="M301" s="280">
        <f>SUM(ENERO:DICIEMBRE!M301)</f>
        <v>0</v>
      </c>
      <c r="N301" s="280">
        <f>SUM(ENERO:DICIEMBRE!N301)</f>
        <v>0</v>
      </c>
      <c r="O301" s="280">
        <f>SUM(ENERO:DICIEMBRE!O301)</f>
        <v>0</v>
      </c>
      <c r="P301" s="280">
        <f>SUM(ENERO:DICIEMBRE!P301)</f>
        <v>87</v>
      </c>
      <c r="Q301" s="280">
        <f>SUM(ENERO:DICIEMBRE!Q301)</f>
        <v>131</v>
      </c>
      <c r="R301" s="280">
        <f>SUM(ENERO:DICIEMBRE!R301)</f>
        <v>156</v>
      </c>
      <c r="S301" s="280">
        <f>SUM(ENERO:DICIEMBRE!S301)</f>
        <v>250</v>
      </c>
    </row>
    <row r="302" spans="1:19" customFormat="1" x14ac:dyDescent="0.25">
      <c r="A302" s="163" t="s">
        <v>258</v>
      </c>
      <c r="B302" s="376">
        <f t="shared" si="53"/>
        <v>3401</v>
      </c>
      <c r="C302" s="280">
        <f>SUM(ENERO:DICIEMBRE!C302)</f>
        <v>36</v>
      </c>
      <c r="D302" s="280">
        <f>SUM(ENERO:DICIEMBRE!D302)</f>
        <v>205</v>
      </c>
      <c r="E302" s="280">
        <f>SUM(ENERO:DICIEMBRE!E302)</f>
        <v>221</v>
      </c>
      <c r="F302" s="280">
        <f>SUM(ENERO:DICIEMBRE!F302)</f>
        <v>39</v>
      </c>
      <c r="G302" s="280">
        <f>SUM(ENERO:DICIEMBRE!G302)</f>
        <v>9</v>
      </c>
      <c r="H302" s="280">
        <f>SUM(ENERO:DICIEMBRE!H302)</f>
        <v>5</v>
      </c>
      <c r="I302" s="280">
        <f>SUM(ENERO:DICIEMBRE!I302)</f>
        <v>10</v>
      </c>
      <c r="J302" s="280">
        <f>SUM(ENERO:DICIEMBRE!J302)</f>
        <v>10</v>
      </c>
      <c r="K302" s="280">
        <f>SUM(ENERO:DICIEMBRE!K302)</f>
        <v>7</v>
      </c>
      <c r="L302" s="280">
        <f>SUM(ENERO:DICIEMBRE!L302)</f>
        <v>16</v>
      </c>
      <c r="M302" s="280">
        <f>SUM(ENERO:DICIEMBRE!M302)</f>
        <v>18</v>
      </c>
      <c r="N302" s="280">
        <f>SUM(ENERO:DICIEMBRE!N302)</f>
        <v>19</v>
      </c>
      <c r="O302" s="280">
        <f>SUM(ENERO:DICIEMBRE!O302)</f>
        <v>47</v>
      </c>
      <c r="P302" s="280">
        <f>SUM(ENERO:DICIEMBRE!P302)</f>
        <v>999</v>
      </c>
      <c r="Q302" s="280">
        <f>SUM(ENERO:DICIEMBRE!Q302)</f>
        <v>793</v>
      </c>
      <c r="R302" s="280">
        <f>SUM(ENERO:DICIEMBRE!R302)</f>
        <v>545</v>
      </c>
      <c r="S302" s="280">
        <f>SUM(ENERO:DICIEMBRE!S302)</f>
        <v>422</v>
      </c>
    </row>
    <row r="303" spans="1:19" customFormat="1" x14ac:dyDescent="0.25">
      <c r="A303" s="161" t="s">
        <v>70</v>
      </c>
      <c r="B303" s="376">
        <f t="shared" si="53"/>
        <v>0</v>
      </c>
      <c r="C303" s="280">
        <f>SUM(ENERO:DICIEMBRE!C303)</f>
        <v>0</v>
      </c>
      <c r="D303" s="280">
        <f>SUM(ENERO:DICIEMBRE!D303)</f>
        <v>0</v>
      </c>
      <c r="E303" s="280">
        <f>SUM(ENERO:DICIEMBRE!E303)</f>
        <v>0</v>
      </c>
      <c r="F303" s="280">
        <f>SUM(ENERO:DICIEMBRE!F303)</f>
        <v>0</v>
      </c>
      <c r="G303" s="280">
        <f>SUM(ENERO:DICIEMBRE!G303)</f>
        <v>0</v>
      </c>
      <c r="H303" s="280">
        <f>SUM(ENERO:DICIEMBRE!H303)</f>
        <v>0</v>
      </c>
      <c r="I303" s="280">
        <f>SUM(ENERO:DICIEMBRE!I303)</f>
        <v>0</v>
      </c>
      <c r="J303" s="280">
        <f>SUM(ENERO:DICIEMBRE!J303)</f>
        <v>0</v>
      </c>
      <c r="K303" s="280">
        <f>SUM(ENERO:DICIEMBRE!K303)</f>
        <v>0</v>
      </c>
      <c r="L303" s="280">
        <f>SUM(ENERO:DICIEMBRE!L303)</f>
        <v>0</v>
      </c>
      <c r="M303" s="280">
        <f>SUM(ENERO:DICIEMBRE!M303)</f>
        <v>0</v>
      </c>
      <c r="N303" s="280">
        <f>SUM(ENERO:DICIEMBRE!N303)</f>
        <v>0</v>
      </c>
      <c r="O303" s="280">
        <f>SUM(ENERO:DICIEMBRE!O303)</f>
        <v>0</v>
      </c>
      <c r="P303" s="280">
        <f>SUM(ENERO:DICIEMBRE!P303)</f>
        <v>0</v>
      </c>
      <c r="Q303" s="280">
        <f>SUM(ENERO:DICIEMBRE!Q303)</f>
        <v>0</v>
      </c>
      <c r="R303" s="280">
        <f>SUM(ENERO:DICIEMBRE!R303)</f>
        <v>0</v>
      </c>
      <c r="S303" s="280">
        <f>SUM(ENERO:DICIEMBRE!S303)</f>
        <v>0</v>
      </c>
    </row>
    <row r="304" spans="1:19" customFormat="1" x14ac:dyDescent="0.25">
      <c r="A304" s="327" t="s">
        <v>171</v>
      </c>
      <c r="B304" s="376">
        <f t="shared" si="53"/>
        <v>5</v>
      </c>
      <c r="C304" s="280">
        <f>SUM(ENERO:DICIEMBRE!C304)</f>
        <v>0</v>
      </c>
      <c r="D304" s="280">
        <f>SUM(ENERO:DICIEMBRE!D304)</f>
        <v>0</v>
      </c>
      <c r="E304" s="280">
        <f>SUM(ENERO:DICIEMBRE!E304)</f>
        <v>0</v>
      </c>
      <c r="F304" s="280">
        <f>SUM(ENERO:DICIEMBRE!F304)</f>
        <v>0</v>
      </c>
      <c r="G304" s="280">
        <f>SUM(ENERO:DICIEMBRE!G304)</f>
        <v>0</v>
      </c>
      <c r="H304" s="280">
        <f>SUM(ENERO:DICIEMBRE!H304)</f>
        <v>0</v>
      </c>
      <c r="I304" s="280">
        <f>SUM(ENERO:DICIEMBRE!I304)</f>
        <v>0</v>
      </c>
      <c r="J304" s="280">
        <f>SUM(ENERO:DICIEMBRE!J304)</f>
        <v>0</v>
      </c>
      <c r="K304" s="280">
        <f>SUM(ENERO:DICIEMBRE!K304)</f>
        <v>0</v>
      </c>
      <c r="L304" s="280">
        <f>SUM(ENERO:DICIEMBRE!L304)</f>
        <v>0</v>
      </c>
      <c r="M304" s="280">
        <f>SUM(ENERO:DICIEMBRE!M304)</f>
        <v>1</v>
      </c>
      <c r="N304" s="280">
        <f>SUM(ENERO:DICIEMBRE!N304)</f>
        <v>0</v>
      </c>
      <c r="O304" s="280">
        <f>SUM(ENERO:DICIEMBRE!O304)</f>
        <v>0</v>
      </c>
      <c r="P304" s="280">
        <f>SUM(ENERO:DICIEMBRE!P304)</f>
        <v>1</v>
      </c>
      <c r="Q304" s="280">
        <f>SUM(ENERO:DICIEMBRE!Q304)</f>
        <v>2</v>
      </c>
      <c r="R304" s="280">
        <f>SUM(ENERO:DICIEMBRE!R304)</f>
        <v>1</v>
      </c>
      <c r="S304" s="280">
        <f>SUM(ENERO:DICIEMBRE!S304)</f>
        <v>0</v>
      </c>
    </row>
    <row r="305" spans="1:19" customFormat="1" x14ac:dyDescent="0.25">
      <c r="A305" s="265" t="s">
        <v>259</v>
      </c>
      <c r="B305" s="376">
        <f t="shared" si="53"/>
        <v>20</v>
      </c>
      <c r="C305" s="280">
        <f>SUM(ENERO:DICIEMBRE!C305)</f>
        <v>0</v>
      </c>
      <c r="D305" s="280">
        <f>SUM(ENERO:DICIEMBRE!D305)</f>
        <v>0</v>
      </c>
      <c r="E305" s="280">
        <f>SUM(ENERO:DICIEMBRE!E305)</f>
        <v>0</v>
      </c>
      <c r="F305" s="280">
        <f>SUM(ENERO:DICIEMBRE!F305)</f>
        <v>0</v>
      </c>
      <c r="G305" s="280">
        <f>SUM(ENERO:DICIEMBRE!G305)</f>
        <v>0</v>
      </c>
      <c r="H305" s="280">
        <f>SUM(ENERO:DICIEMBRE!H305)</f>
        <v>0</v>
      </c>
      <c r="I305" s="280">
        <f>SUM(ENERO:DICIEMBRE!I305)</f>
        <v>0</v>
      </c>
      <c r="J305" s="280">
        <f>SUM(ENERO:DICIEMBRE!J305)</f>
        <v>0</v>
      </c>
      <c r="K305" s="280">
        <f>SUM(ENERO:DICIEMBRE!K305)</f>
        <v>0</v>
      </c>
      <c r="L305" s="280">
        <f>SUM(ENERO:DICIEMBRE!L305)</f>
        <v>0</v>
      </c>
      <c r="M305" s="280">
        <f>SUM(ENERO:DICIEMBRE!M305)</f>
        <v>0</v>
      </c>
      <c r="N305" s="280">
        <f>SUM(ENERO:DICIEMBRE!N305)</f>
        <v>0</v>
      </c>
      <c r="O305" s="280">
        <f>SUM(ENERO:DICIEMBRE!O305)</f>
        <v>0</v>
      </c>
      <c r="P305" s="280">
        <f>SUM(ENERO:DICIEMBRE!P305)</f>
        <v>1</v>
      </c>
      <c r="Q305" s="280">
        <f>SUM(ENERO:DICIEMBRE!Q305)</f>
        <v>3</v>
      </c>
      <c r="R305" s="280">
        <f>SUM(ENERO:DICIEMBRE!R305)</f>
        <v>2</v>
      </c>
      <c r="S305" s="280">
        <f>SUM(ENERO:DICIEMBRE!S305)</f>
        <v>14</v>
      </c>
    </row>
    <row r="306" spans="1:19" customFormat="1" x14ac:dyDescent="0.25">
      <c r="A306" s="265" t="s">
        <v>58</v>
      </c>
      <c r="B306" s="376">
        <f t="shared" si="53"/>
        <v>0</v>
      </c>
      <c r="C306" s="280">
        <f>SUM(ENERO:DICIEMBRE!C306)</f>
        <v>0</v>
      </c>
      <c r="D306" s="280">
        <f>SUM(ENERO:DICIEMBRE!D306)</f>
        <v>0</v>
      </c>
      <c r="E306" s="280">
        <f>SUM(ENERO:DICIEMBRE!E306)</f>
        <v>0</v>
      </c>
      <c r="F306" s="280">
        <f>SUM(ENERO:DICIEMBRE!F306)</f>
        <v>0</v>
      </c>
      <c r="G306" s="280">
        <f>SUM(ENERO:DICIEMBRE!G306)</f>
        <v>0</v>
      </c>
      <c r="H306" s="280">
        <f>SUM(ENERO:DICIEMBRE!H306)</f>
        <v>0</v>
      </c>
      <c r="I306" s="280">
        <f>SUM(ENERO:DICIEMBRE!I306)</f>
        <v>0</v>
      </c>
      <c r="J306" s="280">
        <f>SUM(ENERO:DICIEMBRE!J306)</f>
        <v>0</v>
      </c>
      <c r="K306" s="280">
        <f>SUM(ENERO:DICIEMBRE!K306)</f>
        <v>0</v>
      </c>
      <c r="L306" s="280">
        <f>SUM(ENERO:DICIEMBRE!L306)</f>
        <v>0</v>
      </c>
      <c r="M306" s="280">
        <f>SUM(ENERO:DICIEMBRE!M306)</f>
        <v>0</v>
      </c>
      <c r="N306" s="280">
        <f>SUM(ENERO:DICIEMBRE!N306)</f>
        <v>0</v>
      </c>
      <c r="O306" s="280">
        <f>SUM(ENERO:DICIEMBRE!O306)</f>
        <v>0</v>
      </c>
      <c r="P306" s="280">
        <f>SUM(ENERO:DICIEMBRE!P306)</f>
        <v>0</v>
      </c>
      <c r="Q306" s="280">
        <f>SUM(ENERO:DICIEMBRE!Q306)</f>
        <v>0</v>
      </c>
      <c r="R306" s="280">
        <f>SUM(ENERO:DICIEMBRE!R306)</f>
        <v>0</v>
      </c>
      <c r="S306" s="280">
        <f>SUM(ENERO:DICIEMBRE!S306)</f>
        <v>0</v>
      </c>
    </row>
    <row r="307" spans="1:19" customFormat="1" x14ac:dyDescent="0.25">
      <c r="A307" s="265" t="s">
        <v>175</v>
      </c>
      <c r="B307" s="385">
        <f t="shared" si="53"/>
        <v>0</v>
      </c>
      <c r="C307" s="280">
        <f>SUM(ENERO:DICIEMBRE!C307)</f>
        <v>0</v>
      </c>
      <c r="D307" s="280">
        <f>SUM(ENERO:DICIEMBRE!D307)</f>
        <v>0</v>
      </c>
      <c r="E307" s="280">
        <f>SUM(ENERO:DICIEMBRE!E307)</f>
        <v>0</v>
      </c>
      <c r="F307" s="280">
        <f>SUM(ENERO:DICIEMBRE!F307)</f>
        <v>0</v>
      </c>
      <c r="G307" s="280">
        <f>SUM(ENERO:DICIEMBRE!G307)</f>
        <v>0</v>
      </c>
      <c r="H307" s="280">
        <f>SUM(ENERO:DICIEMBRE!H307)</f>
        <v>0</v>
      </c>
      <c r="I307" s="280">
        <f>SUM(ENERO:DICIEMBRE!I307)</f>
        <v>0</v>
      </c>
      <c r="J307" s="280">
        <f>SUM(ENERO:DICIEMBRE!J307)</f>
        <v>0</v>
      </c>
      <c r="K307" s="280">
        <f>SUM(ENERO:DICIEMBRE!K307)</f>
        <v>0</v>
      </c>
      <c r="L307" s="280">
        <f>SUM(ENERO:DICIEMBRE!L307)</f>
        <v>0</v>
      </c>
      <c r="M307" s="280">
        <f>SUM(ENERO:DICIEMBRE!M307)</f>
        <v>0</v>
      </c>
      <c r="N307" s="280">
        <f>SUM(ENERO:DICIEMBRE!N307)</f>
        <v>0</v>
      </c>
      <c r="O307" s="280">
        <f>SUM(ENERO:DICIEMBRE!O307)</f>
        <v>0</v>
      </c>
      <c r="P307" s="280">
        <f>SUM(ENERO:DICIEMBRE!P307)</f>
        <v>0</v>
      </c>
      <c r="Q307" s="280">
        <f>SUM(ENERO:DICIEMBRE!Q307)</f>
        <v>0</v>
      </c>
      <c r="R307" s="280">
        <f>SUM(ENERO:DICIEMBRE!R307)</f>
        <v>0</v>
      </c>
      <c r="S307" s="280">
        <f>SUM(ENERO:DICIEMBRE!S307)</f>
        <v>0</v>
      </c>
    </row>
    <row r="308" spans="1:19" customFormat="1" x14ac:dyDescent="0.25">
      <c r="A308" s="386" t="s">
        <v>260</v>
      </c>
      <c r="B308" s="387">
        <f t="shared" si="53"/>
        <v>292</v>
      </c>
      <c r="C308" s="280">
        <f>SUM(ENERO:DICIEMBRE!C308)</f>
        <v>0</v>
      </c>
      <c r="D308" s="280">
        <f>SUM(ENERO:DICIEMBRE!D308)</f>
        <v>0</v>
      </c>
      <c r="E308" s="280">
        <f>SUM(ENERO:DICIEMBRE!E308)</f>
        <v>0</v>
      </c>
      <c r="F308" s="280">
        <f>SUM(ENERO:DICIEMBRE!F308)</f>
        <v>0</v>
      </c>
      <c r="G308" s="280">
        <f>SUM(ENERO:DICIEMBRE!G308)</f>
        <v>0</v>
      </c>
      <c r="H308" s="280">
        <f>SUM(ENERO:DICIEMBRE!H308)</f>
        <v>0</v>
      </c>
      <c r="I308" s="280">
        <f>SUM(ENERO:DICIEMBRE!I308)</f>
        <v>0</v>
      </c>
      <c r="J308" s="280">
        <f>SUM(ENERO:DICIEMBRE!J308)</f>
        <v>0</v>
      </c>
      <c r="K308" s="280">
        <f>SUM(ENERO:DICIEMBRE!K308)</f>
        <v>0</v>
      </c>
      <c r="L308" s="280">
        <f>SUM(ENERO:DICIEMBRE!L308)</f>
        <v>1</v>
      </c>
      <c r="M308" s="280">
        <f>SUM(ENERO:DICIEMBRE!M308)</f>
        <v>2</v>
      </c>
      <c r="N308" s="280">
        <f>SUM(ENERO:DICIEMBRE!N308)</f>
        <v>6</v>
      </c>
      <c r="O308" s="280">
        <f>SUM(ENERO:DICIEMBRE!O308)</f>
        <v>9</v>
      </c>
      <c r="P308" s="280">
        <f>SUM(ENERO:DICIEMBRE!P308)</f>
        <v>45</v>
      </c>
      <c r="Q308" s="280">
        <f>SUM(ENERO:DICIEMBRE!Q308)</f>
        <v>64</v>
      </c>
      <c r="R308" s="280">
        <f>SUM(ENERO:DICIEMBRE!R308)</f>
        <v>46</v>
      </c>
      <c r="S308" s="280">
        <f>SUM(ENERO:DICIEMBRE!S308)</f>
        <v>119</v>
      </c>
    </row>
    <row r="349" spans="1:2" customFormat="1" x14ac:dyDescent="0.25">
      <c r="A349" s="388">
        <f>SUM(B13:B24,C29:C50,B59,B67,B75,B95:E95,B103:E103,B111:E111,B115:B116,B120:B122,C126:L141,B147:B175,B176:B181,B193,B204,B213,B216:B219,B247,B252:B254,B258:B284,B288:B308)</f>
        <v>167054</v>
      </c>
      <c r="B349" s="388">
        <f>SUM(CG13:CM212)</f>
        <v>0</v>
      </c>
    </row>
  </sheetData>
  <mergeCells count="141">
    <mergeCell ref="A286:A287"/>
    <mergeCell ref="B286:B287"/>
    <mergeCell ref="C286:S286"/>
    <mergeCell ref="A250:A251"/>
    <mergeCell ref="B250:B251"/>
    <mergeCell ref="C250:S250"/>
    <mergeCell ref="A256:A257"/>
    <mergeCell ref="B256:B257"/>
    <mergeCell ref="C256:S256"/>
    <mergeCell ref="A206:A208"/>
    <mergeCell ref="B206:B208"/>
    <mergeCell ref="C206:S207"/>
    <mergeCell ref="T206:X206"/>
    <mergeCell ref="T207:V207"/>
    <mergeCell ref="W207:X207"/>
    <mergeCell ref="A195:A197"/>
    <mergeCell ref="B195:B197"/>
    <mergeCell ref="C195:S196"/>
    <mergeCell ref="T195:X195"/>
    <mergeCell ref="T196:V196"/>
    <mergeCell ref="W196:X196"/>
    <mergeCell ref="A183:A185"/>
    <mergeCell ref="B183:B185"/>
    <mergeCell ref="C183:S184"/>
    <mergeCell ref="T183:X183"/>
    <mergeCell ref="T184:V184"/>
    <mergeCell ref="W184:X184"/>
    <mergeCell ref="AC145:AD145"/>
    <mergeCell ref="AE145:AF145"/>
    <mergeCell ref="AG145:AH145"/>
    <mergeCell ref="AM144:AO144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AN145:AO145"/>
    <mergeCell ref="AI145:AJ145"/>
    <mergeCell ref="AK145:AL145"/>
    <mergeCell ref="AM145:AM146"/>
    <mergeCell ref="K124:L124"/>
    <mergeCell ref="A126:A129"/>
    <mergeCell ref="A130:A134"/>
    <mergeCell ref="A135:A140"/>
    <mergeCell ref="A144:A146"/>
    <mergeCell ref="B144:D145"/>
    <mergeCell ref="E144:AL144"/>
    <mergeCell ref="W145:X145"/>
    <mergeCell ref="Y145:Z145"/>
    <mergeCell ref="AA145:AB145"/>
    <mergeCell ref="A124:A125"/>
    <mergeCell ref="B124:B125"/>
    <mergeCell ref="C124:D124"/>
    <mergeCell ref="E124:F124"/>
    <mergeCell ref="G124:H124"/>
    <mergeCell ref="I124:J124"/>
    <mergeCell ref="A113:A114"/>
    <mergeCell ref="B113:B114"/>
    <mergeCell ref="C113:F113"/>
    <mergeCell ref="G113:H113"/>
    <mergeCell ref="A118:A119"/>
    <mergeCell ref="B118:B119"/>
    <mergeCell ref="C118:E118"/>
    <mergeCell ref="F118:F119"/>
    <mergeCell ref="G118:G119"/>
    <mergeCell ref="H118:K118"/>
    <mergeCell ref="A61:A62"/>
    <mergeCell ref="B61:B62"/>
    <mergeCell ref="C61:S61"/>
    <mergeCell ref="T61:W61"/>
    <mergeCell ref="X61:Z61"/>
    <mergeCell ref="A69:A70"/>
    <mergeCell ref="B69:B70"/>
    <mergeCell ref="C69:S69"/>
    <mergeCell ref="T69:W69"/>
    <mergeCell ref="X69:Z69"/>
    <mergeCell ref="A29:B29"/>
    <mergeCell ref="A30:A48"/>
    <mergeCell ref="A52:A53"/>
    <mergeCell ref="B52:B53"/>
    <mergeCell ref="C52:F52"/>
    <mergeCell ref="G52:H52"/>
    <mergeCell ref="AH27:AI27"/>
    <mergeCell ref="AJ27:AK27"/>
    <mergeCell ref="AL27:AM27"/>
    <mergeCell ref="V27:W27"/>
    <mergeCell ref="X27:Y27"/>
    <mergeCell ref="Z27:AA27"/>
    <mergeCell ref="AB27:AC27"/>
    <mergeCell ref="AD27:AE27"/>
    <mergeCell ref="AF27:AG27"/>
    <mergeCell ref="J27:K27"/>
    <mergeCell ref="L27:M27"/>
    <mergeCell ref="N27:O27"/>
    <mergeCell ref="P27:Q27"/>
    <mergeCell ref="R27:S27"/>
    <mergeCell ref="T27:U27"/>
    <mergeCell ref="A26:A28"/>
    <mergeCell ref="B26:B28"/>
    <mergeCell ref="C26:E27"/>
    <mergeCell ref="F26:AM26"/>
    <mergeCell ref="AN26:AQ26"/>
    <mergeCell ref="F27:G27"/>
    <mergeCell ref="H27:I27"/>
    <mergeCell ref="AC11:AD11"/>
    <mergeCell ref="AE11:AF11"/>
    <mergeCell ref="AG11:AH11"/>
    <mergeCell ref="AI11:AJ11"/>
    <mergeCell ref="AK11:AL11"/>
    <mergeCell ref="AM11:AM12"/>
    <mergeCell ref="AQ27:AQ28"/>
    <mergeCell ref="AN27:AN28"/>
    <mergeCell ref="AO27:AO28"/>
    <mergeCell ref="AP27:AP28"/>
    <mergeCell ref="AR10:AR12"/>
    <mergeCell ref="AS10:AS12"/>
    <mergeCell ref="E11:F11"/>
    <mergeCell ref="G11:H11"/>
    <mergeCell ref="I11:J11"/>
    <mergeCell ref="K11:L11"/>
    <mergeCell ref="M11:N11"/>
    <mergeCell ref="O11:P11"/>
    <mergeCell ref="Q11:R11"/>
    <mergeCell ref="S11:T11"/>
    <mergeCell ref="AN11:AN12"/>
    <mergeCell ref="AO11:AO12"/>
    <mergeCell ref="AP11:AP12"/>
    <mergeCell ref="A6:N6"/>
    <mergeCell ref="A10:A12"/>
    <mergeCell ref="B10:D11"/>
    <mergeCell ref="E10:AL10"/>
    <mergeCell ref="AM10:AP10"/>
    <mergeCell ref="AQ10:AQ12"/>
    <mergeCell ref="U11:V11"/>
    <mergeCell ref="W11:X11"/>
    <mergeCell ref="Y11:Z11"/>
    <mergeCell ref="AA11:AB11"/>
  </mergeCells>
  <dataValidations count="5">
    <dataValidation type="whole" allowBlank="1" showInputMessage="1" showErrorMessage="1" error="Valor no Permitido" sqref="CG6:CT6 F60 W61 F68 C177:D181 C144:D175 B142:B175 E146:AL146 CH29:CK51 CG28:CG51">
      <formula1>0</formula1>
      <formula2>1E+30</formula2>
    </dataValidation>
    <dataValidation allowBlank="1" sqref="CA6:CF6 CA29:CF51"/>
    <dataValidation type="whole" operator="greaterThanOrEqual" allowBlank="1" showInputMessage="1" showErrorMessage="1" error="Valor no Permitido" sqref="B13:AS24 C258:S284 C63:Z67 B78:E95 B98:E103 B106:E110 C115:H116 C120:K122 C126:L141 C29:AQ50 E147:AO181 C186:X193 C198:X204 C209:X212 B216:B219 B222:B246 C252:S254 C288:S308">
      <formula1>0</formula1>
    </dataValidation>
    <dataValidation type="whole" operator="greaterThanOrEqual" allowBlank="1" showInputMessage="1" showErrorMessage="1" sqref="C54:H59 C71:Z75">
      <formula1>0</formula1>
    </dataValidation>
    <dataValidation allowBlank="1" showInputMessage="1" showErrorMessage="1" error="Valor no Permitido" sqref="T62 T70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49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9.85546875" customWidth="1"/>
    <col min="2" max="2" width="35.140625" bestFit="1" customWidth="1"/>
    <col min="3" max="3" width="16.28515625" customWidth="1"/>
    <col min="4" max="38" width="19.28515625" customWidth="1"/>
    <col min="39" max="40" width="12.7109375" customWidth="1"/>
    <col min="41" max="41" width="14.42578125" customWidth="1"/>
    <col min="42" max="42" width="12.7109375" customWidth="1"/>
    <col min="43" max="43" width="14.42578125" customWidth="1"/>
    <col min="44" max="44" width="12.42578125" customWidth="1"/>
    <col min="46" max="46" width="13.28515625" customWidth="1"/>
    <col min="48" max="48" width="12.28515625" customWidth="1"/>
    <col min="74" max="77" width="11" customWidth="1"/>
    <col min="78" max="78" width="13.28515625" hidden="1" customWidth="1"/>
    <col min="79" max="97" width="11.42578125" style="2" hidden="1" customWidth="1"/>
    <col min="98" max="105" width="11.42578125" style="2" customWidth="1"/>
    <col min="106" max="113" width="11.42578125" style="2"/>
  </cols>
  <sheetData>
    <row r="1" spans="1:130" x14ac:dyDescent="0.25">
      <c r="A1" s="1" t="s">
        <v>0</v>
      </c>
    </row>
    <row r="2" spans="1:130" x14ac:dyDescent="0.25">
      <c r="A2" s="1" t="str">
        <f>CONCATENATE("COMUNA: ",[2]NOMBRE!B2," - ","( ",[2]NOMBRE!C2,[2]NOMBRE!D2,[2]NOMBRE!E2,[2]NOMBRE!F2,[2]NOMBRE!G2," )")</f>
        <v>COMUNA: LINARES - ( 07401 )</v>
      </c>
    </row>
    <row r="3" spans="1:130" x14ac:dyDescent="0.2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130" x14ac:dyDescent="0.25">
      <c r="A4" s="1" t="str">
        <f>CONCATENATE("MES: ",[2]NOMBRE!B6," - ","( ",[2]NOMBRE!C6,[2]NOMBRE!D6," )")</f>
        <v>MES: ENERO - ( 01 )</v>
      </c>
    </row>
    <row r="5" spans="1:130" x14ac:dyDescent="0.25">
      <c r="A5" s="1" t="str">
        <f>CONCATENATE("AÑO: ",[2]NOMBRE!B7)</f>
        <v>AÑO: 2024</v>
      </c>
    </row>
    <row r="6" spans="1:130" s="10" customFormat="1" ht="18" customHeight="1" x14ac:dyDescent="0.25">
      <c r="A6" s="487" t="s">
        <v>1</v>
      </c>
      <c r="B6" s="487"/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3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6"/>
      <c r="BV6" s="6"/>
      <c r="BW6" s="6"/>
      <c r="BX6" s="6"/>
      <c r="BY6" s="6"/>
      <c r="BZ6" s="6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</row>
    <row r="8" spans="1:130" ht="18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</row>
    <row r="9" spans="1:130" ht="18" customHeight="1" x14ac:dyDescent="0.25">
      <c r="A9" s="13" t="s">
        <v>3</v>
      </c>
      <c r="B9" s="14"/>
      <c r="C9" s="12"/>
      <c r="D9" s="15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</row>
    <row r="10" spans="1:130" x14ac:dyDescent="0.25">
      <c r="A10" s="606" t="s">
        <v>4</v>
      </c>
      <c r="B10" s="607" t="s">
        <v>5</v>
      </c>
      <c r="C10" s="492"/>
      <c r="D10" s="493"/>
      <c r="E10" s="608" t="s">
        <v>6</v>
      </c>
      <c r="F10" s="579"/>
      <c r="G10" s="579"/>
      <c r="H10" s="579"/>
      <c r="I10" s="579"/>
      <c r="J10" s="579"/>
      <c r="K10" s="579"/>
      <c r="L10" s="579"/>
      <c r="M10" s="579"/>
      <c r="N10" s="579"/>
      <c r="O10" s="579"/>
      <c r="P10" s="579"/>
      <c r="Q10" s="579"/>
      <c r="R10" s="579"/>
      <c r="S10" s="579"/>
      <c r="T10" s="579"/>
      <c r="U10" s="579"/>
      <c r="V10" s="579"/>
      <c r="W10" s="579"/>
      <c r="X10" s="579"/>
      <c r="Y10" s="579"/>
      <c r="Z10" s="579"/>
      <c r="AA10" s="579"/>
      <c r="AB10" s="579"/>
      <c r="AC10" s="579"/>
      <c r="AD10" s="579"/>
      <c r="AE10" s="579"/>
      <c r="AF10" s="579"/>
      <c r="AG10" s="579"/>
      <c r="AH10" s="579"/>
      <c r="AI10" s="579"/>
      <c r="AJ10" s="579"/>
      <c r="AK10" s="579"/>
      <c r="AL10" s="609"/>
      <c r="AM10" s="610" t="s">
        <v>7</v>
      </c>
      <c r="AN10" s="579"/>
      <c r="AO10" s="579"/>
      <c r="AP10" s="611"/>
      <c r="AQ10" s="576" t="s">
        <v>8</v>
      </c>
      <c r="AR10" s="576" t="s">
        <v>9</v>
      </c>
      <c r="AS10" s="576" t="s">
        <v>10</v>
      </c>
    </row>
    <row r="11" spans="1:130" x14ac:dyDescent="0.25">
      <c r="A11" s="489"/>
      <c r="B11" s="494"/>
      <c r="C11" s="495"/>
      <c r="D11" s="496"/>
      <c r="E11" s="612" t="s">
        <v>11</v>
      </c>
      <c r="F11" s="613"/>
      <c r="G11" s="612" t="s">
        <v>12</v>
      </c>
      <c r="H11" s="613"/>
      <c r="I11" s="612" t="s">
        <v>13</v>
      </c>
      <c r="J11" s="613"/>
      <c r="K11" s="612" t="s">
        <v>14</v>
      </c>
      <c r="L11" s="613"/>
      <c r="M11" s="612" t="s">
        <v>15</v>
      </c>
      <c r="N11" s="613"/>
      <c r="O11" s="612" t="s">
        <v>16</v>
      </c>
      <c r="P11" s="613"/>
      <c r="Q11" s="612" t="s">
        <v>17</v>
      </c>
      <c r="R11" s="613"/>
      <c r="S11" s="612" t="s">
        <v>18</v>
      </c>
      <c r="T11" s="613"/>
      <c r="U11" s="612" t="s">
        <v>19</v>
      </c>
      <c r="V11" s="613"/>
      <c r="W11" s="612" t="s">
        <v>20</v>
      </c>
      <c r="X11" s="613"/>
      <c r="Y11" s="612" t="s">
        <v>21</v>
      </c>
      <c r="Z11" s="613"/>
      <c r="AA11" s="612" t="s">
        <v>22</v>
      </c>
      <c r="AB11" s="613"/>
      <c r="AC11" s="612" t="s">
        <v>23</v>
      </c>
      <c r="AD11" s="613"/>
      <c r="AE11" s="612" t="s">
        <v>24</v>
      </c>
      <c r="AF11" s="613"/>
      <c r="AG11" s="612" t="s">
        <v>25</v>
      </c>
      <c r="AH11" s="613"/>
      <c r="AI11" s="612" t="s">
        <v>26</v>
      </c>
      <c r="AJ11" s="613"/>
      <c r="AK11" s="608" t="s">
        <v>27</v>
      </c>
      <c r="AL11" s="609"/>
      <c r="AM11" s="578" t="s">
        <v>28</v>
      </c>
      <c r="AN11" s="577" t="s">
        <v>29</v>
      </c>
      <c r="AO11" s="506" t="s">
        <v>30</v>
      </c>
      <c r="AP11" s="495" t="s">
        <v>31</v>
      </c>
      <c r="AQ11" s="489"/>
      <c r="AR11" s="489"/>
      <c r="AS11" s="489"/>
    </row>
    <row r="12" spans="1:130" x14ac:dyDescent="0.25">
      <c r="A12" s="614"/>
      <c r="B12" s="615" t="s">
        <v>32</v>
      </c>
      <c r="C12" s="616" t="s">
        <v>33</v>
      </c>
      <c r="D12" s="617" t="s">
        <v>34</v>
      </c>
      <c r="E12" s="618" t="s">
        <v>33</v>
      </c>
      <c r="F12" s="617" t="s">
        <v>34</v>
      </c>
      <c r="G12" s="618" t="s">
        <v>33</v>
      </c>
      <c r="H12" s="617" t="s">
        <v>34</v>
      </c>
      <c r="I12" s="618" t="s">
        <v>33</v>
      </c>
      <c r="J12" s="617" t="s">
        <v>34</v>
      </c>
      <c r="K12" s="618" t="s">
        <v>33</v>
      </c>
      <c r="L12" s="617" t="s">
        <v>34</v>
      </c>
      <c r="M12" s="618" t="s">
        <v>33</v>
      </c>
      <c r="N12" s="617" t="s">
        <v>34</v>
      </c>
      <c r="O12" s="618" t="s">
        <v>33</v>
      </c>
      <c r="P12" s="617" t="s">
        <v>34</v>
      </c>
      <c r="Q12" s="618" t="s">
        <v>33</v>
      </c>
      <c r="R12" s="617" t="s">
        <v>34</v>
      </c>
      <c r="S12" s="618" t="s">
        <v>33</v>
      </c>
      <c r="T12" s="617" t="s">
        <v>34</v>
      </c>
      <c r="U12" s="618" t="s">
        <v>33</v>
      </c>
      <c r="V12" s="617" t="s">
        <v>34</v>
      </c>
      <c r="W12" s="618" t="s">
        <v>33</v>
      </c>
      <c r="X12" s="617" t="s">
        <v>34</v>
      </c>
      <c r="Y12" s="618" t="s">
        <v>33</v>
      </c>
      <c r="Z12" s="617" t="s">
        <v>34</v>
      </c>
      <c r="AA12" s="618" t="s">
        <v>33</v>
      </c>
      <c r="AB12" s="617" t="s">
        <v>34</v>
      </c>
      <c r="AC12" s="618" t="s">
        <v>33</v>
      </c>
      <c r="AD12" s="617" t="s">
        <v>34</v>
      </c>
      <c r="AE12" s="618" t="s">
        <v>33</v>
      </c>
      <c r="AF12" s="617" t="s">
        <v>34</v>
      </c>
      <c r="AG12" s="618" t="s">
        <v>33</v>
      </c>
      <c r="AH12" s="617" t="s">
        <v>34</v>
      </c>
      <c r="AI12" s="618" t="s">
        <v>33</v>
      </c>
      <c r="AJ12" s="617" t="s">
        <v>34</v>
      </c>
      <c r="AK12" s="618" t="s">
        <v>33</v>
      </c>
      <c r="AL12" s="619" t="s">
        <v>34</v>
      </c>
      <c r="AM12" s="509"/>
      <c r="AN12" s="505"/>
      <c r="AO12" s="505"/>
      <c r="AP12" s="620"/>
      <c r="AQ12" s="614"/>
      <c r="AR12" s="614"/>
      <c r="AS12" s="614"/>
    </row>
    <row r="13" spans="1:130" ht="15" customHeight="1" x14ac:dyDescent="0.25">
      <c r="A13" s="621" t="s">
        <v>35</v>
      </c>
      <c r="B13" s="622">
        <f t="shared" ref="B13:B24" si="0">SUM(C13:D13)</f>
        <v>0</v>
      </c>
      <c r="C13" s="623">
        <f t="shared" ref="C13:D24" si="1">SUM(E13,G13,I13,K13,M13,O13,Q13,S13,U13,W13,Y13,AA13,AC13,AE13,AG13,AI13,AK13)</f>
        <v>0</v>
      </c>
      <c r="D13" s="624">
        <f t="shared" si="1"/>
        <v>0</v>
      </c>
      <c r="E13" s="625"/>
      <c r="F13" s="626"/>
      <c r="G13" s="625"/>
      <c r="H13" s="627"/>
      <c r="I13" s="625"/>
      <c r="J13" s="627"/>
      <c r="K13" s="625"/>
      <c r="L13" s="627"/>
      <c r="M13" s="625"/>
      <c r="N13" s="627"/>
      <c r="O13" s="625"/>
      <c r="P13" s="627"/>
      <c r="Q13" s="625"/>
      <c r="R13" s="627"/>
      <c r="S13" s="625"/>
      <c r="T13" s="627"/>
      <c r="U13" s="625"/>
      <c r="V13" s="627"/>
      <c r="W13" s="625"/>
      <c r="X13" s="627"/>
      <c r="Y13" s="625"/>
      <c r="Z13" s="627"/>
      <c r="AA13" s="625"/>
      <c r="AB13" s="627"/>
      <c r="AC13" s="625"/>
      <c r="AD13" s="627"/>
      <c r="AE13" s="625"/>
      <c r="AF13" s="627"/>
      <c r="AG13" s="625"/>
      <c r="AH13" s="627"/>
      <c r="AI13" s="625"/>
      <c r="AJ13" s="627"/>
      <c r="AK13" s="625"/>
      <c r="AL13" s="628"/>
      <c r="AM13" s="629"/>
      <c r="AN13" s="630"/>
      <c r="AO13" s="630"/>
      <c r="AP13" s="626"/>
      <c r="AQ13" s="627"/>
      <c r="AR13" s="627"/>
      <c r="AS13" s="627"/>
      <c r="AT13" s="31" t="str">
        <f>CA13&amp;CB13&amp;CC13&amp;CD13</f>
        <v/>
      </c>
      <c r="BY13" s="32"/>
      <c r="BZ13" s="32"/>
      <c r="CA13" s="33" t="str">
        <f>IF(AM13+AN13+AO13+AP13&lt;&gt;$B13,"* El número de "&amp;AM$10&amp;""&amp;" no puede ser distinto del Total. ","")</f>
        <v/>
      </c>
      <c r="CB13" s="33" t="str">
        <f>IF(AND($B13&lt;&gt;0,AQ13=""),"* No olvide ingresar la variable Personas con discapacidad (con RND). Si no tiene digite CERO.  ",IF(AQ13&gt;$B13,"* La variable Personas con discapacidad (con RND) no puede superar el Total. ",""))</f>
        <v/>
      </c>
      <c r="CC13" s="33" t="str">
        <f>IF(AND($B13&lt;&gt;0,AR13=""),"* No olvide ingresar la variable Pueblos Originarios (Digite CERO si no tiene). ",IF(AR13&gt;$B13,"* La variable Pueblos Originarios no puede superar el Total. ",""))</f>
        <v/>
      </c>
      <c r="CD13" s="33" t="str">
        <f>IF(AND($B13&lt;&gt;0,AS13=""),"* No olvide ingresar la variable Migrantes. Si no tiene digite CERO.  ",IF(AS13&gt;$B13,"* La variable Migrantes no puede superar el Total. ",""))</f>
        <v/>
      </c>
      <c r="CE13" s="32"/>
      <c r="CF13" s="32"/>
      <c r="CG13" s="34">
        <f>IF(AM13+AN13+AO13+AP13&lt;&gt;$B13,1,0)</f>
        <v>0</v>
      </c>
      <c r="CH13" s="35"/>
      <c r="CI13" s="35"/>
      <c r="CJ13" s="35"/>
      <c r="CK13" s="34">
        <f>IF(AND($B13&lt;&gt;0,AQ13=""),1,IF(AQ13&gt;$B13,1,0))</f>
        <v>0</v>
      </c>
      <c r="CL13" s="34">
        <f t="shared" ref="CK13:CM18" si="2">IF(AND($B13&lt;&gt;0,AR13=""),1,IF(AR13&gt;$B13,1,0))</f>
        <v>0</v>
      </c>
      <c r="CM13" s="34">
        <f>IF(AND($B13&lt;&gt;0,AS13=""),1,IF(AS13&gt;$B13,1,0))</f>
        <v>0</v>
      </c>
      <c r="DJ13" s="2"/>
    </row>
    <row r="14" spans="1:130" ht="15" customHeight="1" x14ac:dyDescent="0.25">
      <c r="A14" s="36" t="s">
        <v>36</v>
      </c>
      <c r="B14" s="36">
        <f t="shared" si="0"/>
        <v>0</v>
      </c>
      <c r="C14" s="37">
        <f t="shared" si="1"/>
        <v>0</v>
      </c>
      <c r="D14" s="38">
        <f t="shared" si="1"/>
        <v>0</v>
      </c>
      <c r="E14" s="39"/>
      <c r="F14" s="40"/>
      <c r="G14" s="39"/>
      <c r="H14" s="41"/>
      <c r="I14" s="39"/>
      <c r="J14" s="41"/>
      <c r="K14" s="39"/>
      <c r="L14" s="41"/>
      <c r="M14" s="39"/>
      <c r="N14" s="41"/>
      <c r="O14" s="39"/>
      <c r="P14" s="41"/>
      <c r="Q14" s="39"/>
      <c r="R14" s="41"/>
      <c r="S14" s="39"/>
      <c r="T14" s="41"/>
      <c r="U14" s="39"/>
      <c r="V14" s="41"/>
      <c r="W14" s="39"/>
      <c r="X14" s="41"/>
      <c r="Y14" s="39"/>
      <c r="Z14" s="41"/>
      <c r="AA14" s="39"/>
      <c r="AB14" s="41"/>
      <c r="AC14" s="39"/>
      <c r="AD14" s="41"/>
      <c r="AE14" s="39"/>
      <c r="AF14" s="41"/>
      <c r="AG14" s="39"/>
      <c r="AH14" s="41"/>
      <c r="AI14" s="39"/>
      <c r="AJ14" s="41"/>
      <c r="AK14" s="39"/>
      <c r="AL14" s="42"/>
      <c r="AM14" s="43"/>
      <c r="AN14" s="44"/>
      <c r="AO14" s="44"/>
      <c r="AP14" s="40"/>
      <c r="AQ14" s="41"/>
      <c r="AR14" s="41"/>
      <c r="AS14" s="41"/>
      <c r="AT14" s="31" t="str">
        <f t="shared" ref="AT14:AT18" si="3">CA14&amp;CB14&amp;CC14&amp;CD14</f>
        <v/>
      </c>
      <c r="BY14" s="32"/>
      <c r="BZ14" s="32"/>
      <c r="CA14" s="33" t="str">
        <f t="shared" ref="CA14:CA18" si="4">IF(AM14+AN14+AO14+AP14&lt;&gt;$B14,"* El número de "&amp;AM$10&amp;""&amp;" no puede ser distinto del Total. ","")</f>
        <v/>
      </c>
      <c r="CB14" s="33" t="str">
        <f t="shared" ref="CB14:CB24" si="5">IF(AND($B14&lt;&gt;0,AQ14=""),"* No olvide ingresar la variable Personas con discapacidad (con RND). Si no tiene digite CERO.  ",IF(AQ14&gt;$B14,"* La variable Personas con discapacidad (con RND) no puede superar el Total. ",""))</f>
        <v/>
      </c>
      <c r="CC14" s="33" t="str">
        <f t="shared" ref="CC14:CC24" si="6">IF(AND($B14&lt;&gt;0,AR14=""),"* No olvide ingresar la variable Pueblos Originarios (Digite CERO si no tiene). ",IF(AR14&gt;$B14,"* La variable Pueblos Originarios no puede superar el Total. ",""))</f>
        <v/>
      </c>
      <c r="CD14" s="33" t="str">
        <f t="shared" ref="CD14:CD24" si="7">IF(AND($B14&lt;&gt;0,AS14=""),"* No olvide ingresar la variable Migrantes. Si no tiene digite CERO.  ",IF(AS14&gt;$B14,"* La variable Migrantes no puede superar el Total. ",""))</f>
        <v/>
      </c>
      <c r="CE14" s="32"/>
      <c r="CF14" s="32"/>
      <c r="CG14" s="34">
        <f t="shared" ref="CG14:CG24" si="8">IF(AM14+AN14+AO14+AP14&lt;&gt;$B14,1,0)</f>
        <v>0</v>
      </c>
      <c r="CH14" s="35"/>
      <c r="CI14" s="35"/>
      <c r="CJ14" s="35"/>
      <c r="CK14" s="34">
        <f t="shared" si="2"/>
        <v>0</v>
      </c>
      <c r="CL14" s="34">
        <f t="shared" si="2"/>
        <v>0</v>
      </c>
      <c r="CM14" s="34">
        <f t="shared" si="2"/>
        <v>0</v>
      </c>
    </row>
    <row r="15" spans="1:130" ht="19.5" customHeight="1" x14ac:dyDescent="0.25">
      <c r="A15" s="45" t="s">
        <v>37</v>
      </c>
      <c r="B15" s="45">
        <f t="shared" si="0"/>
        <v>0</v>
      </c>
      <c r="C15" s="46">
        <f t="shared" si="1"/>
        <v>0</v>
      </c>
      <c r="D15" s="47">
        <f t="shared" si="1"/>
        <v>0</v>
      </c>
      <c r="E15" s="48"/>
      <c r="F15" s="49"/>
      <c r="G15" s="48"/>
      <c r="H15" s="50"/>
      <c r="I15" s="48"/>
      <c r="J15" s="50"/>
      <c r="K15" s="48"/>
      <c r="L15" s="50"/>
      <c r="M15" s="39"/>
      <c r="N15" s="41"/>
      <c r="O15" s="39"/>
      <c r="P15" s="41"/>
      <c r="Q15" s="51"/>
      <c r="R15" s="52"/>
      <c r="S15" s="51"/>
      <c r="T15" s="52"/>
      <c r="U15" s="51"/>
      <c r="V15" s="52"/>
      <c r="W15" s="51"/>
      <c r="X15" s="52"/>
      <c r="Y15" s="51"/>
      <c r="Z15" s="52"/>
      <c r="AA15" s="51"/>
      <c r="AB15" s="52"/>
      <c r="AC15" s="51"/>
      <c r="AD15" s="52"/>
      <c r="AE15" s="51"/>
      <c r="AF15" s="52"/>
      <c r="AG15" s="51"/>
      <c r="AH15" s="52"/>
      <c r="AI15" s="51"/>
      <c r="AJ15" s="52"/>
      <c r="AK15" s="51"/>
      <c r="AL15" s="53"/>
      <c r="AM15" s="54"/>
      <c r="AN15" s="55"/>
      <c r="AO15" s="55"/>
      <c r="AP15" s="56"/>
      <c r="AQ15" s="52"/>
      <c r="AR15" s="52"/>
      <c r="AS15" s="52"/>
      <c r="AT15" s="31" t="str">
        <f>CA15&amp;CB15&amp;CC15&amp;CD15</f>
        <v/>
      </c>
      <c r="BY15" s="32"/>
      <c r="BZ15" s="32"/>
      <c r="CA15" s="33" t="str">
        <f t="shared" si="4"/>
        <v/>
      </c>
      <c r="CB15" s="33" t="str">
        <f t="shared" si="5"/>
        <v/>
      </c>
      <c r="CC15" s="33" t="str">
        <f t="shared" si="6"/>
        <v/>
      </c>
      <c r="CD15" s="33" t="str">
        <f t="shared" si="7"/>
        <v/>
      </c>
      <c r="CE15" s="32"/>
      <c r="CF15" s="32"/>
      <c r="CG15" s="34">
        <f t="shared" si="8"/>
        <v>0</v>
      </c>
      <c r="CH15" s="35"/>
      <c r="CI15" s="35"/>
      <c r="CJ15" s="35"/>
      <c r="CK15" s="34">
        <f t="shared" si="2"/>
        <v>0</v>
      </c>
      <c r="CL15" s="34">
        <f t="shared" si="2"/>
        <v>0</v>
      </c>
      <c r="CM15" s="34">
        <f t="shared" si="2"/>
        <v>0</v>
      </c>
    </row>
    <row r="16" spans="1:130" ht="15" customHeight="1" x14ac:dyDescent="0.25">
      <c r="A16" s="57" t="s">
        <v>38</v>
      </c>
      <c r="B16" s="57">
        <f t="shared" si="0"/>
        <v>0</v>
      </c>
      <c r="C16" s="58">
        <f t="shared" si="1"/>
        <v>0</v>
      </c>
      <c r="D16" s="59">
        <f t="shared" si="1"/>
        <v>0</v>
      </c>
      <c r="E16" s="51"/>
      <c r="F16" s="56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  <c r="S16" s="51"/>
      <c r="T16" s="52"/>
      <c r="U16" s="51"/>
      <c r="V16" s="52"/>
      <c r="W16" s="51"/>
      <c r="X16" s="52"/>
      <c r="Y16" s="51"/>
      <c r="Z16" s="52"/>
      <c r="AA16" s="51"/>
      <c r="AB16" s="52"/>
      <c r="AC16" s="51"/>
      <c r="AD16" s="52"/>
      <c r="AE16" s="51"/>
      <c r="AF16" s="52"/>
      <c r="AG16" s="51"/>
      <c r="AH16" s="52"/>
      <c r="AI16" s="51"/>
      <c r="AJ16" s="52"/>
      <c r="AK16" s="51"/>
      <c r="AL16" s="53"/>
      <c r="AM16" s="54"/>
      <c r="AN16" s="55"/>
      <c r="AO16" s="55"/>
      <c r="AP16" s="56"/>
      <c r="AQ16" s="52"/>
      <c r="AR16" s="52"/>
      <c r="AS16" s="52"/>
      <c r="AT16" s="31" t="str">
        <f t="shared" si="3"/>
        <v/>
      </c>
      <c r="BY16" s="32"/>
      <c r="BZ16" s="32"/>
      <c r="CA16" s="33" t="str">
        <f t="shared" si="4"/>
        <v/>
      </c>
      <c r="CB16" s="33" t="str">
        <f t="shared" si="5"/>
        <v/>
      </c>
      <c r="CC16" s="33" t="str">
        <f t="shared" si="6"/>
        <v/>
      </c>
      <c r="CD16" s="33" t="str">
        <f t="shared" si="7"/>
        <v/>
      </c>
      <c r="CE16" s="32"/>
      <c r="CF16" s="32"/>
      <c r="CG16" s="34">
        <f t="shared" si="8"/>
        <v>0</v>
      </c>
      <c r="CH16" s="35"/>
      <c r="CI16" s="35"/>
      <c r="CJ16" s="35"/>
      <c r="CK16" s="34">
        <f t="shared" si="2"/>
        <v>0</v>
      </c>
      <c r="CL16" s="34">
        <f t="shared" si="2"/>
        <v>0</v>
      </c>
      <c r="CM16" s="34">
        <f t="shared" si="2"/>
        <v>0</v>
      </c>
    </row>
    <row r="17" spans="1:113" x14ac:dyDescent="0.25">
      <c r="A17" s="45" t="s">
        <v>39</v>
      </c>
      <c r="B17" s="60">
        <f t="shared" si="0"/>
        <v>0</v>
      </c>
      <c r="C17" s="61">
        <f t="shared" si="1"/>
        <v>0</v>
      </c>
      <c r="D17" s="59">
        <f t="shared" si="1"/>
        <v>0</v>
      </c>
      <c r="E17" s="62"/>
      <c r="F17" s="52"/>
      <c r="G17" s="51"/>
      <c r="H17" s="52"/>
      <c r="I17" s="51"/>
      <c r="J17" s="52"/>
      <c r="K17" s="51"/>
      <c r="L17" s="52"/>
      <c r="M17" s="51"/>
      <c r="N17" s="52"/>
      <c r="O17" s="51"/>
      <c r="P17" s="52"/>
      <c r="Q17" s="51"/>
      <c r="R17" s="52"/>
      <c r="S17" s="51"/>
      <c r="T17" s="52"/>
      <c r="U17" s="51"/>
      <c r="V17" s="52"/>
      <c r="W17" s="51"/>
      <c r="X17" s="52"/>
      <c r="Y17" s="51"/>
      <c r="Z17" s="52"/>
      <c r="AA17" s="51"/>
      <c r="AB17" s="52"/>
      <c r="AC17" s="51"/>
      <c r="AD17" s="52"/>
      <c r="AE17" s="51"/>
      <c r="AF17" s="52"/>
      <c r="AG17" s="51"/>
      <c r="AH17" s="52"/>
      <c r="AI17" s="51"/>
      <c r="AJ17" s="52"/>
      <c r="AK17" s="51"/>
      <c r="AL17" s="53"/>
      <c r="AM17" s="63"/>
      <c r="AN17" s="55"/>
      <c r="AO17" s="55"/>
      <c r="AP17" s="56"/>
      <c r="AQ17" s="64"/>
      <c r="AR17" s="64"/>
      <c r="AS17" s="64"/>
      <c r="AT17" s="31" t="str">
        <f t="shared" si="3"/>
        <v/>
      </c>
      <c r="BY17" s="32"/>
      <c r="BZ17" s="32"/>
      <c r="CA17" s="33" t="str">
        <f>IF(AM17+AN17+AO17+AP17&lt;&gt;$B17,"* El número de "&amp;AM$10&amp;""&amp;" no puede ser distinto del Total. ","")</f>
        <v/>
      </c>
      <c r="CB17" s="33" t="str">
        <f t="shared" si="5"/>
        <v/>
      </c>
      <c r="CC17" s="33" t="str">
        <f t="shared" si="6"/>
        <v/>
      </c>
      <c r="CD17" s="33" t="str">
        <f t="shared" si="7"/>
        <v/>
      </c>
      <c r="CE17" s="32"/>
      <c r="CF17" s="32"/>
      <c r="CG17" s="34">
        <f t="shared" si="8"/>
        <v>0</v>
      </c>
      <c r="CH17" s="35"/>
      <c r="CI17" s="35"/>
      <c r="CJ17" s="35"/>
      <c r="CK17" s="34">
        <f t="shared" si="2"/>
        <v>0</v>
      </c>
      <c r="CL17" s="34">
        <f t="shared" si="2"/>
        <v>0</v>
      </c>
      <c r="CM17" s="34">
        <f t="shared" si="2"/>
        <v>0</v>
      </c>
    </row>
    <row r="18" spans="1:113" x14ac:dyDescent="0.25">
      <c r="A18" s="45" t="s">
        <v>40</v>
      </c>
      <c r="B18" s="65">
        <f t="shared" si="0"/>
        <v>0</v>
      </c>
      <c r="C18" s="631">
        <f t="shared" si="1"/>
        <v>0</v>
      </c>
      <c r="D18" s="67">
        <f t="shared" si="1"/>
        <v>0</v>
      </c>
      <c r="E18" s="68"/>
      <c r="F18" s="632"/>
      <c r="G18" s="633"/>
      <c r="H18" s="71"/>
      <c r="I18" s="633"/>
      <c r="J18" s="71"/>
      <c r="K18" s="51"/>
      <c r="L18" s="52"/>
      <c r="M18" s="51"/>
      <c r="N18" s="52"/>
      <c r="O18" s="634"/>
      <c r="P18" s="73"/>
      <c r="Q18" s="634"/>
      <c r="R18" s="73"/>
      <c r="S18" s="634"/>
      <c r="T18" s="73"/>
      <c r="U18" s="634"/>
      <c r="V18" s="73"/>
      <c r="W18" s="634"/>
      <c r="X18" s="73"/>
      <c r="Y18" s="634"/>
      <c r="Z18" s="73"/>
      <c r="AA18" s="634"/>
      <c r="AB18" s="73"/>
      <c r="AC18" s="634"/>
      <c r="AD18" s="73"/>
      <c r="AE18" s="634"/>
      <c r="AF18" s="73"/>
      <c r="AG18" s="634"/>
      <c r="AH18" s="73"/>
      <c r="AI18" s="634"/>
      <c r="AJ18" s="73"/>
      <c r="AK18" s="634"/>
      <c r="AL18" s="74"/>
      <c r="AM18" s="75"/>
      <c r="AN18" s="76"/>
      <c r="AO18" s="76"/>
      <c r="AP18" s="77"/>
      <c r="AQ18" s="78"/>
      <c r="AR18" s="78"/>
      <c r="AS18" s="78"/>
      <c r="AT18" s="31" t="str">
        <f t="shared" si="3"/>
        <v/>
      </c>
      <c r="BY18" s="32"/>
      <c r="BZ18" s="32"/>
      <c r="CA18" s="33" t="str">
        <f t="shared" si="4"/>
        <v/>
      </c>
      <c r="CB18" s="33" t="str">
        <f t="shared" si="5"/>
        <v/>
      </c>
      <c r="CC18" s="33" t="str">
        <f t="shared" si="6"/>
        <v/>
      </c>
      <c r="CD18" s="33" t="str">
        <f t="shared" si="7"/>
        <v/>
      </c>
      <c r="CE18" s="32"/>
      <c r="CF18" s="32"/>
      <c r="CG18" s="34">
        <f t="shared" si="8"/>
        <v>0</v>
      </c>
      <c r="CH18" s="35"/>
      <c r="CI18" s="35"/>
      <c r="CJ18" s="35"/>
      <c r="CK18" s="34">
        <f t="shared" si="2"/>
        <v>0</v>
      </c>
      <c r="CL18" s="34">
        <f t="shared" si="2"/>
        <v>0</v>
      </c>
      <c r="CM18" s="34">
        <f t="shared" si="2"/>
        <v>0</v>
      </c>
    </row>
    <row r="19" spans="1:113" x14ac:dyDescent="0.25">
      <c r="A19" s="435" t="s">
        <v>41</v>
      </c>
      <c r="B19" s="65">
        <f t="shared" si="0"/>
        <v>0</v>
      </c>
      <c r="C19" s="79">
        <f t="shared" si="1"/>
        <v>0</v>
      </c>
      <c r="D19" s="437">
        <f t="shared" si="1"/>
        <v>0</v>
      </c>
      <c r="E19" s="414">
        <f t="shared" ref="E19:AS19" si="9">SUM(E20:E24)</f>
        <v>0</v>
      </c>
      <c r="F19" s="437">
        <f t="shared" si="9"/>
        <v>0</v>
      </c>
      <c r="G19" s="414">
        <f t="shared" si="9"/>
        <v>0</v>
      </c>
      <c r="H19" s="420">
        <f t="shared" si="9"/>
        <v>0</v>
      </c>
      <c r="I19" s="414">
        <f t="shared" si="9"/>
        <v>0</v>
      </c>
      <c r="J19" s="420">
        <f t="shared" si="9"/>
        <v>0</v>
      </c>
      <c r="K19" s="414">
        <f t="shared" si="9"/>
        <v>0</v>
      </c>
      <c r="L19" s="420">
        <f t="shared" si="9"/>
        <v>0</v>
      </c>
      <c r="M19" s="414">
        <f t="shared" si="9"/>
        <v>0</v>
      </c>
      <c r="N19" s="420">
        <f t="shared" si="9"/>
        <v>0</v>
      </c>
      <c r="O19" s="414">
        <f t="shared" si="9"/>
        <v>0</v>
      </c>
      <c r="P19" s="420">
        <f t="shared" si="9"/>
        <v>0</v>
      </c>
      <c r="Q19" s="414">
        <f t="shared" si="9"/>
        <v>0</v>
      </c>
      <c r="R19" s="420">
        <f t="shared" si="9"/>
        <v>0</v>
      </c>
      <c r="S19" s="414">
        <f t="shared" si="9"/>
        <v>0</v>
      </c>
      <c r="T19" s="420">
        <f t="shared" si="9"/>
        <v>0</v>
      </c>
      <c r="U19" s="414">
        <f t="shared" si="9"/>
        <v>0</v>
      </c>
      <c r="V19" s="420">
        <f t="shared" si="9"/>
        <v>0</v>
      </c>
      <c r="W19" s="414">
        <f t="shared" si="9"/>
        <v>0</v>
      </c>
      <c r="X19" s="420">
        <f t="shared" si="9"/>
        <v>0</v>
      </c>
      <c r="Y19" s="414">
        <f t="shared" si="9"/>
        <v>0</v>
      </c>
      <c r="Z19" s="420">
        <f t="shared" si="9"/>
        <v>0</v>
      </c>
      <c r="AA19" s="414">
        <f t="shared" si="9"/>
        <v>0</v>
      </c>
      <c r="AB19" s="420">
        <f t="shared" si="9"/>
        <v>0</v>
      </c>
      <c r="AC19" s="414">
        <f t="shared" si="9"/>
        <v>0</v>
      </c>
      <c r="AD19" s="420">
        <f t="shared" si="9"/>
        <v>0</v>
      </c>
      <c r="AE19" s="414">
        <f t="shared" si="9"/>
        <v>0</v>
      </c>
      <c r="AF19" s="420">
        <f t="shared" si="9"/>
        <v>0</v>
      </c>
      <c r="AG19" s="414">
        <f t="shared" si="9"/>
        <v>0</v>
      </c>
      <c r="AH19" s="420">
        <f t="shared" si="9"/>
        <v>0</v>
      </c>
      <c r="AI19" s="414">
        <f t="shared" si="9"/>
        <v>0</v>
      </c>
      <c r="AJ19" s="420">
        <f t="shared" si="9"/>
        <v>0</v>
      </c>
      <c r="AK19" s="414">
        <f t="shared" si="9"/>
        <v>0</v>
      </c>
      <c r="AL19" s="440">
        <f t="shared" si="9"/>
        <v>0</v>
      </c>
      <c r="AM19" s="418">
        <f t="shared" si="9"/>
        <v>0</v>
      </c>
      <c r="AN19" s="419">
        <f t="shared" si="9"/>
        <v>0</v>
      </c>
      <c r="AO19" s="419">
        <f t="shared" si="9"/>
        <v>0</v>
      </c>
      <c r="AP19" s="437">
        <f t="shared" si="9"/>
        <v>0</v>
      </c>
      <c r="AQ19" s="420">
        <f t="shared" si="9"/>
        <v>0</v>
      </c>
      <c r="AR19" s="420">
        <f t="shared" si="9"/>
        <v>0</v>
      </c>
      <c r="AS19" s="420">
        <f t="shared" si="9"/>
        <v>0</v>
      </c>
      <c r="AT19" s="85"/>
      <c r="BY19" s="32"/>
      <c r="BZ19" s="32"/>
      <c r="CA19" s="32"/>
      <c r="CB19" s="32"/>
      <c r="CC19" s="32"/>
      <c r="CD19" s="32"/>
      <c r="CE19" s="32"/>
      <c r="CF19" s="32"/>
      <c r="CG19"/>
      <c r="CH19" s="35"/>
      <c r="CI19" s="35"/>
      <c r="CJ19" s="35"/>
      <c r="CK19"/>
      <c r="CL19"/>
      <c r="CM19"/>
    </row>
    <row r="20" spans="1:113" x14ac:dyDescent="0.25">
      <c r="A20" s="441" t="s">
        <v>42</v>
      </c>
      <c r="B20" s="60">
        <f t="shared" si="0"/>
        <v>0</v>
      </c>
      <c r="C20" s="58">
        <f t="shared" si="1"/>
        <v>0</v>
      </c>
      <c r="D20" s="87">
        <f t="shared" si="1"/>
        <v>0</v>
      </c>
      <c r="E20" s="88"/>
      <c r="F20" s="89"/>
      <c r="G20" s="88"/>
      <c r="H20" s="90"/>
      <c r="I20" s="88"/>
      <c r="J20" s="90"/>
      <c r="K20" s="88"/>
      <c r="L20" s="90"/>
      <c r="M20" s="88"/>
      <c r="N20" s="90"/>
      <c r="O20" s="88"/>
      <c r="P20" s="90"/>
      <c r="Q20" s="88"/>
      <c r="R20" s="90"/>
      <c r="S20" s="88"/>
      <c r="T20" s="90"/>
      <c r="U20" s="88"/>
      <c r="V20" s="90"/>
      <c r="W20" s="88"/>
      <c r="X20" s="90"/>
      <c r="Y20" s="88"/>
      <c r="Z20" s="90"/>
      <c r="AA20" s="88"/>
      <c r="AB20" s="90"/>
      <c r="AC20" s="88"/>
      <c r="AD20" s="90"/>
      <c r="AE20" s="88"/>
      <c r="AF20" s="90"/>
      <c r="AG20" s="88"/>
      <c r="AH20" s="90"/>
      <c r="AI20" s="88"/>
      <c r="AJ20" s="90"/>
      <c r="AK20" s="88"/>
      <c r="AL20" s="91"/>
      <c r="AM20" s="635"/>
      <c r="AN20" s="93"/>
      <c r="AO20" s="93"/>
      <c r="AP20" s="89"/>
      <c r="AQ20" s="636"/>
      <c r="AR20" s="636"/>
      <c r="AS20" s="636"/>
      <c r="AT20" s="31" t="str">
        <f>CA20&amp;CB20&amp;CC20&amp;CD20</f>
        <v/>
      </c>
      <c r="BY20" s="32"/>
      <c r="BZ20" s="32"/>
      <c r="CA20" s="33" t="str">
        <f t="shared" ref="CA20:CA24" si="10">IF(AM20+AN20+AO20+AP20&lt;&gt;$B20,"* El número de "&amp;AM$10&amp;""&amp;" no puede ser distinto del Total. ","")</f>
        <v/>
      </c>
      <c r="CB20" s="33" t="str">
        <f t="shared" si="5"/>
        <v/>
      </c>
      <c r="CC20" s="33" t="str">
        <f t="shared" si="6"/>
        <v/>
      </c>
      <c r="CD20" s="33" t="str">
        <f t="shared" si="7"/>
        <v/>
      </c>
      <c r="CE20" s="32"/>
      <c r="CF20" s="32"/>
      <c r="CG20" s="34">
        <f t="shared" si="8"/>
        <v>0</v>
      </c>
      <c r="CH20" s="35"/>
      <c r="CI20" s="35"/>
      <c r="CJ20" s="35"/>
      <c r="CK20" s="34">
        <f t="shared" ref="CK20:CM24" si="11">IF(AND($B20&lt;&gt;0,AQ20=""),1,IF(AQ20&gt;$B20,1,0))</f>
        <v>0</v>
      </c>
      <c r="CL20" s="34">
        <f t="shared" si="11"/>
        <v>0</v>
      </c>
      <c r="CM20" s="34">
        <f t="shared" si="11"/>
        <v>0</v>
      </c>
    </row>
    <row r="21" spans="1:113" x14ac:dyDescent="0.25">
      <c r="A21" s="45" t="s">
        <v>43</v>
      </c>
      <c r="B21" s="57">
        <f t="shared" si="0"/>
        <v>0</v>
      </c>
      <c r="C21" s="61">
        <f t="shared" si="1"/>
        <v>0</v>
      </c>
      <c r="D21" s="47">
        <f t="shared" si="1"/>
        <v>0</v>
      </c>
      <c r="E21" s="51"/>
      <c r="F21" s="56"/>
      <c r="G21" s="51"/>
      <c r="H21" s="52"/>
      <c r="I21" s="51"/>
      <c r="J21" s="52"/>
      <c r="K21" s="51"/>
      <c r="L21" s="52"/>
      <c r="M21" s="51"/>
      <c r="N21" s="52"/>
      <c r="O21" s="51"/>
      <c r="P21" s="52"/>
      <c r="Q21" s="51"/>
      <c r="R21" s="52"/>
      <c r="S21" s="51"/>
      <c r="T21" s="52"/>
      <c r="U21" s="51"/>
      <c r="V21" s="52"/>
      <c r="W21" s="51"/>
      <c r="X21" s="52"/>
      <c r="Y21" s="51"/>
      <c r="Z21" s="52"/>
      <c r="AA21" s="51"/>
      <c r="AB21" s="52"/>
      <c r="AC21" s="51"/>
      <c r="AD21" s="52"/>
      <c r="AE21" s="51"/>
      <c r="AF21" s="52"/>
      <c r="AG21" s="51"/>
      <c r="AH21" s="52"/>
      <c r="AI21" s="51"/>
      <c r="AJ21" s="52"/>
      <c r="AK21" s="51"/>
      <c r="AL21" s="53"/>
      <c r="AM21" s="54"/>
      <c r="AN21" s="55"/>
      <c r="AO21" s="55"/>
      <c r="AP21" s="56"/>
      <c r="AQ21" s="95"/>
      <c r="AR21" s="95"/>
      <c r="AS21" s="95"/>
      <c r="AT21" s="31" t="str">
        <f>CA21&amp;CB21&amp;CC21&amp;CD21</f>
        <v/>
      </c>
      <c r="BY21" s="32"/>
      <c r="BZ21" s="32"/>
      <c r="CA21" s="33" t="str">
        <f t="shared" si="10"/>
        <v/>
      </c>
      <c r="CB21" s="33" t="str">
        <f t="shared" si="5"/>
        <v/>
      </c>
      <c r="CC21" s="33" t="str">
        <f t="shared" si="6"/>
        <v/>
      </c>
      <c r="CD21" s="33" t="str">
        <f t="shared" si="7"/>
        <v/>
      </c>
      <c r="CE21" s="32"/>
      <c r="CF21" s="32"/>
      <c r="CG21" s="34">
        <f t="shared" si="8"/>
        <v>0</v>
      </c>
      <c r="CH21" s="35"/>
      <c r="CI21" s="35"/>
      <c r="CJ21" s="35"/>
      <c r="CK21" s="34">
        <f t="shared" si="11"/>
        <v>0</v>
      </c>
      <c r="CL21" s="34">
        <f t="shared" si="11"/>
        <v>0</v>
      </c>
      <c r="CM21" s="34">
        <f t="shared" si="11"/>
        <v>0</v>
      </c>
    </row>
    <row r="22" spans="1:113" x14ac:dyDescent="0.25">
      <c r="A22" s="96" t="s">
        <v>44</v>
      </c>
      <c r="B22" s="97">
        <f t="shared" si="0"/>
        <v>0</v>
      </c>
      <c r="C22" s="98">
        <f t="shared" si="1"/>
        <v>0</v>
      </c>
      <c r="D22" s="99">
        <f t="shared" si="1"/>
        <v>0</v>
      </c>
      <c r="E22" s="62"/>
      <c r="F22" s="100"/>
      <c r="G22" s="62"/>
      <c r="H22" s="101"/>
      <c r="I22" s="62"/>
      <c r="J22" s="101"/>
      <c r="K22" s="62"/>
      <c r="L22" s="101"/>
      <c r="M22" s="62"/>
      <c r="N22" s="101"/>
      <c r="O22" s="62"/>
      <c r="P22" s="101"/>
      <c r="Q22" s="62"/>
      <c r="R22" s="101"/>
      <c r="S22" s="62"/>
      <c r="T22" s="101"/>
      <c r="U22" s="62"/>
      <c r="V22" s="101"/>
      <c r="W22" s="62"/>
      <c r="X22" s="101"/>
      <c r="Y22" s="62"/>
      <c r="Z22" s="101"/>
      <c r="AA22" s="62"/>
      <c r="AB22" s="101"/>
      <c r="AC22" s="62"/>
      <c r="AD22" s="101"/>
      <c r="AE22" s="62"/>
      <c r="AF22" s="101"/>
      <c r="AG22" s="62"/>
      <c r="AH22" s="101"/>
      <c r="AI22" s="62"/>
      <c r="AJ22" s="101"/>
      <c r="AK22" s="62"/>
      <c r="AL22" s="102"/>
      <c r="AM22" s="103"/>
      <c r="AN22" s="104"/>
      <c r="AO22" s="104"/>
      <c r="AP22" s="100"/>
      <c r="AQ22" s="105"/>
      <c r="AR22" s="105"/>
      <c r="AS22" s="105"/>
      <c r="AT22" s="31" t="str">
        <f>CA22&amp;CB22&amp;CC22&amp;CD22</f>
        <v/>
      </c>
      <c r="BY22" s="32"/>
      <c r="BZ22" s="32"/>
      <c r="CA22" s="33" t="str">
        <f t="shared" si="10"/>
        <v/>
      </c>
      <c r="CB22" s="33" t="str">
        <f t="shared" si="5"/>
        <v/>
      </c>
      <c r="CC22" s="33" t="str">
        <f t="shared" si="6"/>
        <v/>
      </c>
      <c r="CD22" s="33" t="str">
        <f t="shared" si="7"/>
        <v/>
      </c>
      <c r="CE22" s="32"/>
      <c r="CF22" s="32"/>
      <c r="CG22" s="34">
        <f t="shared" si="8"/>
        <v>0</v>
      </c>
      <c r="CH22" s="35"/>
      <c r="CI22" s="35"/>
      <c r="CJ22" s="35"/>
      <c r="CK22" s="34">
        <f t="shared" si="11"/>
        <v>0</v>
      </c>
      <c r="CL22" s="34">
        <f t="shared" si="11"/>
        <v>0</v>
      </c>
      <c r="CM22" s="34">
        <f t="shared" si="11"/>
        <v>0</v>
      </c>
    </row>
    <row r="23" spans="1:113" x14ac:dyDescent="0.25">
      <c r="A23" s="106" t="s">
        <v>45</v>
      </c>
      <c r="B23" s="57">
        <f t="shared" si="0"/>
        <v>0</v>
      </c>
      <c r="C23" s="61">
        <f t="shared" si="1"/>
        <v>0</v>
      </c>
      <c r="D23" s="47">
        <f t="shared" si="1"/>
        <v>0</v>
      </c>
      <c r="E23" s="51"/>
      <c r="F23" s="56"/>
      <c r="G23" s="51"/>
      <c r="H23" s="52"/>
      <c r="I23" s="51"/>
      <c r="J23" s="52"/>
      <c r="K23" s="51"/>
      <c r="L23" s="52"/>
      <c r="M23" s="51"/>
      <c r="N23" s="52"/>
      <c r="O23" s="51"/>
      <c r="P23" s="52"/>
      <c r="Q23" s="51"/>
      <c r="R23" s="52"/>
      <c r="S23" s="51"/>
      <c r="T23" s="52"/>
      <c r="U23" s="51"/>
      <c r="V23" s="52"/>
      <c r="W23" s="51"/>
      <c r="X23" s="52"/>
      <c r="Y23" s="51"/>
      <c r="Z23" s="52"/>
      <c r="AA23" s="51"/>
      <c r="AB23" s="52"/>
      <c r="AC23" s="51"/>
      <c r="AD23" s="52"/>
      <c r="AE23" s="51"/>
      <c r="AF23" s="52"/>
      <c r="AG23" s="51"/>
      <c r="AH23" s="52"/>
      <c r="AI23" s="51"/>
      <c r="AJ23" s="52"/>
      <c r="AK23" s="51"/>
      <c r="AL23" s="53"/>
      <c r="AM23" s="54"/>
      <c r="AN23" s="55"/>
      <c r="AO23" s="55"/>
      <c r="AP23" s="56"/>
      <c r="AQ23" s="95"/>
      <c r="AR23" s="95"/>
      <c r="AS23" s="95"/>
      <c r="AT23" s="31" t="str">
        <f>CA23&amp;CB23&amp;CC23&amp;CD23</f>
        <v/>
      </c>
      <c r="BY23" s="32"/>
      <c r="BZ23" s="32"/>
      <c r="CA23" s="33" t="str">
        <f t="shared" si="10"/>
        <v/>
      </c>
      <c r="CB23" s="33" t="str">
        <f t="shared" si="5"/>
        <v/>
      </c>
      <c r="CC23" s="33" t="str">
        <f t="shared" si="6"/>
        <v/>
      </c>
      <c r="CD23" s="33" t="str">
        <f t="shared" si="7"/>
        <v/>
      </c>
      <c r="CE23" s="32"/>
      <c r="CF23" s="32"/>
      <c r="CG23" s="34">
        <f t="shared" si="8"/>
        <v>0</v>
      </c>
      <c r="CH23" s="35"/>
      <c r="CI23" s="35"/>
      <c r="CJ23" s="35"/>
      <c r="CK23" s="34">
        <f t="shared" si="11"/>
        <v>0</v>
      </c>
      <c r="CL23" s="34">
        <f t="shared" si="11"/>
        <v>0</v>
      </c>
      <c r="CM23" s="34">
        <f t="shared" si="11"/>
        <v>0</v>
      </c>
    </row>
    <row r="24" spans="1:113" x14ac:dyDescent="0.25">
      <c r="A24" s="107" t="s">
        <v>46</v>
      </c>
      <c r="B24" s="65">
        <f t="shared" si="0"/>
        <v>0</v>
      </c>
      <c r="C24" s="79">
        <f t="shared" si="1"/>
        <v>0</v>
      </c>
      <c r="D24" s="637">
        <f t="shared" si="1"/>
        <v>0</v>
      </c>
      <c r="E24" s="634"/>
      <c r="F24" s="638"/>
      <c r="G24" s="634"/>
      <c r="H24" s="73"/>
      <c r="I24" s="634"/>
      <c r="J24" s="73"/>
      <c r="K24" s="634"/>
      <c r="L24" s="73"/>
      <c r="M24" s="634"/>
      <c r="N24" s="73"/>
      <c r="O24" s="634"/>
      <c r="P24" s="73"/>
      <c r="Q24" s="634"/>
      <c r="R24" s="73"/>
      <c r="S24" s="634"/>
      <c r="T24" s="73"/>
      <c r="U24" s="634"/>
      <c r="V24" s="73"/>
      <c r="W24" s="634"/>
      <c r="X24" s="73"/>
      <c r="Y24" s="634"/>
      <c r="Z24" s="73"/>
      <c r="AA24" s="634"/>
      <c r="AB24" s="73"/>
      <c r="AC24" s="634"/>
      <c r="AD24" s="73"/>
      <c r="AE24" s="634"/>
      <c r="AF24" s="73"/>
      <c r="AG24" s="634"/>
      <c r="AH24" s="73"/>
      <c r="AI24" s="634"/>
      <c r="AJ24" s="73"/>
      <c r="AK24" s="634"/>
      <c r="AL24" s="74"/>
      <c r="AM24" s="110"/>
      <c r="AN24" s="76"/>
      <c r="AO24" s="76"/>
      <c r="AP24" s="638"/>
      <c r="AQ24" s="73"/>
      <c r="AR24" s="73"/>
      <c r="AS24" s="73"/>
      <c r="AT24" s="31" t="str">
        <f>CA24&amp;CB24&amp;CC24&amp;CD24</f>
        <v/>
      </c>
      <c r="BY24" s="32"/>
      <c r="BZ24" s="32"/>
      <c r="CA24" s="33" t="str">
        <f t="shared" si="10"/>
        <v/>
      </c>
      <c r="CB24" s="33" t="str">
        <f t="shared" si="5"/>
        <v/>
      </c>
      <c r="CC24" s="33" t="str">
        <f t="shared" si="6"/>
        <v/>
      </c>
      <c r="CD24" s="33" t="str">
        <f t="shared" si="7"/>
        <v/>
      </c>
      <c r="CE24" s="32"/>
      <c r="CF24" s="32"/>
      <c r="CG24" s="34">
        <f t="shared" si="8"/>
        <v>0</v>
      </c>
      <c r="CH24" s="35"/>
      <c r="CI24" s="35"/>
      <c r="CJ24" s="35"/>
      <c r="CK24" s="34">
        <f t="shared" si="11"/>
        <v>0</v>
      </c>
      <c r="CL24" s="34">
        <f t="shared" si="11"/>
        <v>0</v>
      </c>
      <c r="CM24" s="34">
        <f t="shared" si="11"/>
        <v>0</v>
      </c>
    </row>
    <row r="25" spans="1:113" x14ac:dyDescent="0.25">
      <c r="A25" s="13" t="s">
        <v>47</v>
      </c>
      <c r="B25" s="14"/>
      <c r="C25" s="12"/>
      <c r="D25" s="15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</row>
    <row r="26" spans="1:113" x14ac:dyDescent="0.25">
      <c r="A26" s="521" t="s">
        <v>48</v>
      </c>
      <c r="B26" s="606" t="s">
        <v>49</v>
      </c>
      <c r="C26" s="491" t="s">
        <v>5</v>
      </c>
      <c r="D26" s="492"/>
      <c r="E26" s="493"/>
      <c r="F26" s="597" t="s">
        <v>6</v>
      </c>
      <c r="G26" s="639"/>
      <c r="H26" s="639"/>
      <c r="I26" s="639"/>
      <c r="J26" s="639"/>
      <c r="K26" s="639"/>
      <c r="L26" s="639"/>
      <c r="M26" s="639"/>
      <c r="N26" s="639"/>
      <c r="O26" s="639"/>
      <c r="P26" s="639"/>
      <c r="Q26" s="639"/>
      <c r="R26" s="639"/>
      <c r="S26" s="639"/>
      <c r="T26" s="639"/>
      <c r="U26" s="639"/>
      <c r="V26" s="639"/>
      <c r="W26" s="639"/>
      <c r="X26" s="639"/>
      <c r="Y26" s="639"/>
      <c r="Z26" s="639"/>
      <c r="AA26" s="639"/>
      <c r="AB26" s="639"/>
      <c r="AC26" s="639"/>
      <c r="AD26" s="639"/>
      <c r="AE26" s="639"/>
      <c r="AF26" s="639"/>
      <c r="AG26" s="639"/>
      <c r="AH26" s="639"/>
      <c r="AI26" s="639"/>
      <c r="AJ26" s="639"/>
      <c r="AK26" s="639"/>
      <c r="AL26" s="639"/>
      <c r="AM26" s="601"/>
      <c r="AN26" s="584" t="s">
        <v>7</v>
      </c>
      <c r="AO26" s="639"/>
      <c r="AP26" s="639"/>
      <c r="AQ26" s="585"/>
    </row>
    <row r="27" spans="1:113" ht="15" customHeight="1" x14ac:dyDescent="0.25">
      <c r="A27" s="522"/>
      <c r="B27" s="489"/>
      <c r="C27" s="640"/>
      <c r="D27" s="620"/>
      <c r="E27" s="641"/>
      <c r="F27" s="591" t="s">
        <v>11</v>
      </c>
      <c r="G27" s="592"/>
      <c r="H27" s="591" t="s">
        <v>12</v>
      </c>
      <c r="I27" s="592"/>
      <c r="J27" s="591" t="s">
        <v>13</v>
      </c>
      <c r="K27" s="592"/>
      <c r="L27" s="591" t="s">
        <v>14</v>
      </c>
      <c r="M27" s="592"/>
      <c r="N27" s="591" t="s">
        <v>15</v>
      </c>
      <c r="O27" s="592"/>
      <c r="P27" s="591" t="s">
        <v>16</v>
      </c>
      <c r="Q27" s="592"/>
      <c r="R27" s="591" t="s">
        <v>17</v>
      </c>
      <c r="S27" s="592"/>
      <c r="T27" s="591" t="s">
        <v>18</v>
      </c>
      <c r="U27" s="592"/>
      <c r="V27" s="591" t="s">
        <v>19</v>
      </c>
      <c r="W27" s="592"/>
      <c r="X27" s="591" t="s">
        <v>20</v>
      </c>
      <c r="Y27" s="592"/>
      <c r="Z27" s="591" t="s">
        <v>21</v>
      </c>
      <c r="AA27" s="592"/>
      <c r="AB27" s="591" t="s">
        <v>22</v>
      </c>
      <c r="AC27" s="592"/>
      <c r="AD27" s="591" t="s">
        <v>23</v>
      </c>
      <c r="AE27" s="592"/>
      <c r="AF27" s="591" t="s">
        <v>24</v>
      </c>
      <c r="AG27" s="592"/>
      <c r="AH27" s="591" t="s">
        <v>25</v>
      </c>
      <c r="AI27" s="592"/>
      <c r="AJ27" s="591" t="s">
        <v>26</v>
      </c>
      <c r="AK27" s="592"/>
      <c r="AL27" s="597" t="s">
        <v>27</v>
      </c>
      <c r="AM27" s="601"/>
      <c r="AN27" s="642" t="s">
        <v>50</v>
      </c>
      <c r="AO27" s="643" t="s">
        <v>29</v>
      </c>
      <c r="AP27" s="506" t="s">
        <v>30</v>
      </c>
      <c r="AQ27" s="510" t="s">
        <v>31</v>
      </c>
    </row>
    <row r="28" spans="1:113" x14ac:dyDescent="0.25">
      <c r="A28" s="644"/>
      <c r="B28" s="614"/>
      <c r="C28" s="477" t="s">
        <v>32</v>
      </c>
      <c r="D28" s="482" t="s">
        <v>33</v>
      </c>
      <c r="E28" s="480" t="s">
        <v>34</v>
      </c>
      <c r="F28" s="482" t="s">
        <v>33</v>
      </c>
      <c r="G28" s="480" t="s">
        <v>34</v>
      </c>
      <c r="H28" s="482" t="s">
        <v>33</v>
      </c>
      <c r="I28" s="480" t="s">
        <v>34</v>
      </c>
      <c r="J28" s="482" t="s">
        <v>33</v>
      </c>
      <c r="K28" s="480" t="s">
        <v>34</v>
      </c>
      <c r="L28" s="482" t="s">
        <v>33</v>
      </c>
      <c r="M28" s="480" t="s">
        <v>34</v>
      </c>
      <c r="N28" s="434" t="s">
        <v>33</v>
      </c>
      <c r="O28" s="480" t="s">
        <v>34</v>
      </c>
      <c r="P28" s="482" t="s">
        <v>33</v>
      </c>
      <c r="Q28" s="480" t="s">
        <v>34</v>
      </c>
      <c r="R28" s="482" t="s">
        <v>33</v>
      </c>
      <c r="S28" s="480" t="s">
        <v>34</v>
      </c>
      <c r="T28" s="482" t="s">
        <v>33</v>
      </c>
      <c r="U28" s="480" t="s">
        <v>34</v>
      </c>
      <c r="V28" s="482" t="s">
        <v>33</v>
      </c>
      <c r="W28" s="480" t="s">
        <v>34</v>
      </c>
      <c r="X28" s="482" t="s">
        <v>33</v>
      </c>
      <c r="Y28" s="480" t="s">
        <v>34</v>
      </c>
      <c r="Z28" s="482" t="s">
        <v>33</v>
      </c>
      <c r="AA28" s="480" t="s">
        <v>34</v>
      </c>
      <c r="AB28" s="482" t="s">
        <v>33</v>
      </c>
      <c r="AC28" s="480" t="s">
        <v>34</v>
      </c>
      <c r="AD28" s="482" t="s">
        <v>33</v>
      </c>
      <c r="AE28" s="480" t="s">
        <v>34</v>
      </c>
      <c r="AF28" s="482" t="s">
        <v>33</v>
      </c>
      <c r="AG28" s="480" t="s">
        <v>34</v>
      </c>
      <c r="AH28" s="482" t="s">
        <v>33</v>
      </c>
      <c r="AI28" s="480" t="s">
        <v>34</v>
      </c>
      <c r="AJ28" s="482" t="s">
        <v>33</v>
      </c>
      <c r="AK28" s="480" t="s">
        <v>34</v>
      </c>
      <c r="AL28" s="482" t="s">
        <v>33</v>
      </c>
      <c r="AM28" s="645" t="s">
        <v>34</v>
      </c>
      <c r="AN28" s="509"/>
      <c r="AO28" s="505"/>
      <c r="AP28" s="505"/>
      <c r="AQ28" s="511"/>
      <c r="CG28" s="112">
        <f>IF(C29&lt;&gt;SUM(C30:C48),1,0)</f>
        <v>0</v>
      </c>
    </row>
    <row r="29" spans="1:113" x14ac:dyDescent="0.25">
      <c r="A29" s="602" t="s">
        <v>51</v>
      </c>
      <c r="B29" s="603"/>
      <c r="C29" s="442">
        <f t="shared" ref="C29:C50" si="12">SUM(D29:E29)</f>
        <v>0</v>
      </c>
      <c r="D29" s="646">
        <f t="shared" ref="D29:E50" si="13">+F29+H29+J29+L29+N29+P29+R29+T29+V29+X29+Z29+AB29+AD29+AF29+AH29+AJ29+AL29</f>
        <v>0</v>
      </c>
      <c r="E29" s="115">
        <f t="shared" si="13"/>
        <v>0</v>
      </c>
      <c r="F29" s="443"/>
      <c r="G29" s="444"/>
      <c r="H29" s="443"/>
      <c r="I29" s="445"/>
      <c r="J29" s="443"/>
      <c r="K29" s="445"/>
      <c r="L29" s="443"/>
      <c r="M29" s="444"/>
      <c r="N29" s="446"/>
      <c r="O29" s="445"/>
      <c r="P29" s="446"/>
      <c r="Q29" s="445"/>
      <c r="R29" s="446"/>
      <c r="S29" s="445"/>
      <c r="T29" s="446"/>
      <c r="U29" s="445"/>
      <c r="V29" s="446"/>
      <c r="W29" s="445"/>
      <c r="X29" s="446"/>
      <c r="Y29" s="445"/>
      <c r="Z29" s="446"/>
      <c r="AA29" s="445"/>
      <c r="AB29" s="446"/>
      <c r="AC29" s="445"/>
      <c r="AD29" s="446"/>
      <c r="AE29" s="445"/>
      <c r="AF29" s="446"/>
      <c r="AG29" s="445"/>
      <c r="AH29" s="446"/>
      <c r="AI29" s="445"/>
      <c r="AJ29" s="446"/>
      <c r="AK29" s="445"/>
      <c r="AL29" s="446"/>
      <c r="AM29" s="647"/>
      <c r="AN29" s="447"/>
      <c r="AO29" s="448"/>
      <c r="AP29" s="446"/>
      <c r="AQ29" s="445"/>
      <c r="AR29" s="31" t="str">
        <f>CA29&amp;CB29&amp;CC29&amp;CD29&amp;CE29&amp;CF29</f>
        <v/>
      </c>
      <c r="BW29" s="32"/>
      <c r="BX29" s="32"/>
      <c r="BY29" s="32"/>
      <c r="BZ29" s="32"/>
      <c r="CA29" s="123" t="str">
        <f>IF(CG29=1," * El total de Ingresos debe ser igual a la suma de los Tipos de Estrategia. ","")</f>
        <v/>
      </c>
      <c r="CB29" s="123" t="str">
        <f>IF(CG28=1,"* Existen patologías que son mayores al Total de Ingresos-Persona. ","")</f>
        <v/>
      </c>
      <c r="CC29" s="124"/>
      <c r="CD29" s="124"/>
      <c r="CE29" s="124"/>
      <c r="CF29" s="124"/>
      <c r="CG29" s="112">
        <f>IF(SUM(AN29:AQ29)=C29,0,1)</f>
        <v>0</v>
      </c>
      <c r="CH29" s="125"/>
      <c r="CI29" s="125"/>
      <c r="CJ29" s="125"/>
      <c r="CK29" s="125"/>
      <c r="DH29"/>
      <c r="DI29"/>
    </row>
    <row r="30" spans="1:113" x14ac:dyDescent="0.25">
      <c r="A30" s="648" t="s">
        <v>52</v>
      </c>
      <c r="B30" s="126" t="s">
        <v>53</v>
      </c>
      <c r="C30" s="127">
        <f t="shared" si="12"/>
        <v>0</v>
      </c>
      <c r="D30" s="449">
        <f t="shared" si="13"/>
        <v>0</v>
      </c>
      <c r="E30" s="450">
        <f t="shared" si="13"/>
        <v>0</v>
      </c>
      <c r="F30" s="130"/>
      <c r="G30" s="131"/>
      <c r="H30" s="130"/>
      <c r="I30" s="132"/>
      <c r="J30" s="130"/>
      <c r="K30" s="132"/>
      <c r="L30" s="130"/>
      <c r="M30" s="131"/>
      <c r="N30" s="133"/>
      <c r="O30" s="132"/>
      <c r="P30" s="133"/>
      <c r="Q30" s="132"/>
      <c r="R30" s="133"/>
      <c r="S30" s="132"/>
      <c r="T30" s="133"/>
      <c r="U30" s="132"/>
      <c r="V30" s="133"/>
      <c r="W30" s="132"/>
      <c r="X30" s="133"/>
      <c r="Y30" s="132"/>
      <c r="Z30" s="133"/>
      <c r="AA30" s="132"/>
      <c r="AB30" s="133"/>
      <c r="AC30" s="132"/>
      <c r="AD30" s="133"/>
      <c r="AE30" s="132"/>
      <c r="AF30" s="133"/>
      <c r="AG30" s="132"/>
      <c r="AH30" s="133"/>
      <c r="AI30" s="132"/>
      <c r="AJ30" s="133"/>
      <c r="AK30" s="132"/>
      <c r="AL30" s="133"/>
      <c r="AM30" s="134"/>
      <c r="AN30" s="135"/>
      <c r="AO30" s="136"/>
      <c r="AP30" s="133"/>
      <c r="AQ30" s="132"/>
      <c r="AR30" s="31" t="str">
        <f>CA30&amp;CB30&amp;CC30&amp;CD30&amp;CE30&amp;CF30</f>
        <v/>
      </c>
      <c r="BW30" s="32"/>
      <c r="BX30" s="32"/>
      <c r="BY30" s="32"/>
      <c r="BZ30" s="32"/>
      <c r="CA30" s="123" t="str">
        <f>IF(CG30=1," * El total de Ingresos debe ser igual a la suma de los Tipos de Estrategia. ","")</f>
        <v/>
      </c>
      <c r="CB30" s="123" t="str">
        <f>IF(CH30=1,"* EN Rehabilitación Infantil Existen Patologías que son Mayores a los Ingresos-Personas. ","")</f>
        <v/>
      </c>
      <c r="CC30" s="123" t="str">
        <f>IF(CI30=1,"* En RBC existen Patologías que son mayores a los Ingresos-Personas. ","")</f>
        <v/>
      </c>
      <c r="CD30" s="123" t="str">
        <f>IF(CJ30=1,"* En RI Existen Patologías que son mayores a los Ingresos-Personas. ","")</f>
        <v/>
      </c>
      <c r="CE30" s="123" t="str">
        <f>IF(CK30=1,"* En RR existen patologías que son mayores a los Ingresos-Persona. ","")</f>
        <v/>
      </c>
      <c r="CF30" s="123"/>
      <c r="CG30" s="112">
        <f>IF(SUM(AN30:AQ30)=C30,0,1)</f>
        <v>0</v>
      </c>
      <c r="CH30" s="112">
        <f>IF(AN29&lt;MAX(AN30:AN48),1,0)</f>
        <v>0</v>
      </c>
      <c r="CI30" s="112">
        <f>IF(AO29&lt;MAX(AO30:AO48),1,0)</f>
        <v>0</v>
      </c>
      <c r="CJ30" s="112">
        <f>IF(AP29&lt;MAX(AP30:AP48),1,0)</f>
        <v>0</v>
      </c>
      <c r="CK30" s="112">
        <f>IF(AQ29&lt;MAX(AQ30:AQ48),1,0)</f>
        <v>0</v>
      </c>
      <c r="DI30"/>
    </row>
    <row r="31" spans="1:113" x14ac:dyDescent="0.25">
      <c r="A31" s="515"/>
      <c r="B31" s="126" t="s">
        <v>54</v>
      </c>
      <c r="C31" s="137">
        <f t="shared" si="12"/>
        <v>0</v>
      </c>
      <c r="D31" s="138">
        <f t="shared" si="13"/>
        <v>0</v>
      </c>
      <c r="E31" s="139">
        <f t="shared" si="13"/>
        <v>0</v>
      </c>
      <c r="F31" s="140"/>
      <c r="G31" s="141"/>
      <c r="H31" s="140"/>
      <c r="I31" s="142"/>
      <c r="J31" s="140"/>
      <c r="K31" s="142"/>
      <c r="L31" s="140"/>
      <c r="M31" s="141"/>
      <c r="N31" s="143"/>
      <c r="O31" s="142"/>
      <c r="P31" s="143"/>
      <c r="Q31" s="142"/>
      <c r="R31" s="143"/>
      <c r="S31" s="142"/>
      <c r="T31" s="143"/>
      <c r="U31" s="142"/>
      <c r="V31" s="143"/>
      <c r="W31" s="142"/>
      <c r="X31" s="143"/>
      <c r="Y31" s="142"/>
      <c r="Z31" s="143"/>
      <c r="AA31" s="142"/>
      <c r="AB31" s="143"/>
      <c r="AC31" s="142"/>
      <c r="AD31" s="143"/>
      <c r="AE31" s="142"/>
      <c r="AF31" s="143"/>
      <c r="AG31" s="142"/>
      <c r="AH31" s="143"/>
      <c r="AI31" s="142"/>
      <c r="AJ31" s="143"/>
      <c r="AK31" s="142"/>
      <c r="AL31" s="143"/>
      <c r="AM31" s="144"/>
      <c r="AN31" s="145"/>
      <c r="AO31" s="146"/>
      <c r="AP31" s="143"/>
      <c r="AQ31" s="142"/>
      <c r="AR31" s="31" t="str">
        <f t="shared" ref="AR31:AR50" si="14">CA31&amp;CB31</f>
        <v/>
      </c>
      <c r="BW31" s="32"/>
      <c r="BX31" s="32"/>
      <c r="BY31" s="32"/>
      <c r="BZ31" s="32"/>
      <c r="CA31" s="123" t="str">
        <f>IF(CG31=1," * El total de Ingresos debe ser igual a la suma de los Tipos de Estrategia. ","")</f>
        <v/>
      </c>
      <c r="CB31" s="124"/>
      <c r="CC31" s="124"/>
      <c r="CD31" s="124"/>
      <c r="CE31" s="124"/>
      <c r="CF31" s="124"/>
      <c r="CG31" s="112">
        <f>IF(SUM(AN31:AQ31)=C31,0,1)</f>
        <v>0</v>
      </c>
      <c r="CH31" s="125"/>
      <c r="CI31" s="125"/>
      <c r="CJ31" s="125"/>
      <c r="CK31" s="125"/>
    </row>
    <row r="32" spans="1:113" x14ac:dyDescent="0.25">
      <c r="A32" s="515"/>
      <c r="B32" s="147" t="s">
        <v>55</v>
      </c>
      <c r="C32" s="148">
        <f t="shared" si="12"/>
        <v>0</v>
      </c>
      <c r="D32" s="138">
        <f t="shared" si="13"/>
        <v>0</v>
      </c>
      <c r="E32" s="139">
        <f t="shared" si="13"/>
        <v>0</v>
      </c>
      <c r="F32" s="140"/>
      <c r="G32" s="141"/>
      <c r="H32" s="140"/>
      <c r="I32" s="142"/>
      <c r="J32" s="140"/>
      <c r="K32" s="142"/>
      <c r="L32" s="140"/>
      <c r="M32" s="141"/>
      <c r="N32" s="143"/>
      <c r="O32" s="142"/>
      <c r="P32" s="143"/>
      <c r="Q32" s="142"/>
      <c r="R32" s="143"/>
      <c r="S32" s="142"/>
      <c r="T32" s="143"/>
      <c r="U32" s="142"/>
      <c r="V32" s="143"/>
      <c r="W32" s="142"/>
      <c r="X32" s="143"/>
      <c r="Y32" s="142"/>
      <c r="Z32" s="143"/>
      <c r="AA32" s="142"/>
      <c r="AB32" s="143"/>
      <c r="AC32" s="142"/>
      <c r="AD32" s="143"/>
      <c r="AE32" s="142"/>
      <c r="AF32" s="143"/>
      <c r="AG32" s="142"/>
      <c r="AH32" s="143"/>
      <c r="AI32" s="142"/>
      <c r="AJ32" s="143"/>
      <c r="AK32" s="142"/>
      <c r="AL32" s="143"/>
      <c r="AM32" s="144"/>
      <c r="AN32" s="145"/>
      <c r="AO32" s="146"/>
      <c r="AP32" s="143"/>
      <c r="AQ32" s="142"/>
      <c r="AR32" s="31" t="str">
        <f t="shared" si="14"/>
        <v/>
      </c>
      <c r="BW32" s="32"/>
      <c r="BX32" s="32"/>
      <c r="BY32" s="32"/>
      <c r="BZ32" s="32"/>
      <c r="CA32" s="123" t="str">
        <f t="shared" ref="CA32:CA50" si="15">IF(CG32=1," * El total de Ingresos debe ser igual a la suma de los Tipos de Estrategia. ","")</f>
        <v/>
      </c>
      <c r="CB32" s="124"/>
      <c r="CC32" s="124"/>
      <c r="CD32" s="124"/>
      <c r="CE32" s="124"/>
      <c r="CF32" s="124"/>
      <c r="CG32" s="112">
        <f t="shared" ref="CG32:CG48" si="16">IF(SUM(AN32:AQ32)=C32,0,1)</f>
        <v>0</v>
      </c>
      <c r="CH32" s="125"/>
      <c r="CI32" s="125"/>
      <c r="CJ32" s="125"/>
      <c r="CK32" s="125"/>
    </row>
    <row r="33" spans="1:89" customFormat="1" x14ac:dyDescent="0.25">
      <c r="A33" s="515"/>
      <c r="B33" s="147" t="s">
        <v>56</v>
      </c>
      <c r="C33" s="148">
        <f t="shared" si="12"/>
        <v>0</v>
      </c>
      <c r="D33" s="138">
        <f t="shared" si="13"/>
        <v>0</v>
      </c>
      <c r="E33" s="139">
        <f t="shared" si="13"/>
        <v>0</v>
      </c>
      <c r="F33" s="140"/>
      <c r="G33" s="141"/>
      <c r="H33" s="140"/>
      <c r="I33" s="142"/>
      <c r="J33" s="140"/>
      <c r="K33" s="142"/>
      <c r="L33" s="140"/>
      <c r="M33" s="141"/>
      <c r="N33" s="143"/>
      <c r="O33" s="142"/>
      <c r="P33" s="143"/>
      <c r="Q33" s="142"/>
      <c r="R33" s="143"/>
      <c r="S33" s="142"/>
      <c r="T33" s="143"/>
      <c r="U33" s="142"/>
      <c r="V33" s="143"/>
      <c r="W33" s="142"/>
      <c r="X33" s="143"/>
      <c r="Y33" s="142"/>
      <c r="Z33" s="143"/>
      <c r="AA33" s="142"/>
      <c r="AB33" s="143"/>
      <c r="AC33" s="142"/>
      <c r="AD33" s="143"/>
      <c r="AE33" s="142"/>
      <c r="AF33" s="143"/>
      <c r="AG33" s="142"/>
      <c r="AH33" s="143"/>
      <c r="AI33" s="142"/>
      <c r="AJ33" s="143"/>
      <c r="AK33" s="142"/>
      <c r="AL33" s="143"/>
      <c r="AM33" s="144"/>
      <c r="AN33" s="145"/>
      <c r="AO33" s="146"/>
      <c r="AP33" s="143"/>
      <c r="AQ33" s="142"/>
      <c r="AR33" s="31" t="str">
        <f t="shared" si="14"/>
        <v/>
      </c>
      <c r="BW33" s="32"/>
      <c r="BX33" s="32"/>
      <c r="BY33" s="32"/>
      <c r="BZ33" s="32"/>
      <c r="CA33" s="123" t="str">
        <f t="shared" si="15"/>
        <v/>
      </c>
      <c r="CB33" s="124"/>
      <c r="CC33" s="124"/>
      <c r="CD33" s="124"/>
      <c r="CE33" s="124"/>
      <c r="CF33" s="124"/>
      <c r="CG33" s="112">
        <f t="shared" si="16"/>
        <v>0</v>
      </c>
      <c r="CH33" s="125"/>
      <c r="CI33" s="125"/>
      <c r="CJ33" s="125"/>
      <c r="CK33" s="125"/>
    </row>
    <row r="34" spans="1:89" customFormat="1" x14ac:dyDescent="0.25">
      <c r="A34" s="515"/>
      <c r="B34" s="147" t="s">
        <v>57</v>
      </c>
      <c r="C34" s="148">
        <f t="shared" si="12"/>
        <v>0</v>
      </c>
      <c r="D34" s="138">
        <f t="shared" si="13"/>
        <v>0</v>
      </c>
      <c r="E34" s="139">
        <f t="shared" si="13"/>
        <v>0</v>
      </c>
      <c r="F34" s="140"/>
      <c r="G34" s="141"/>
      <c r="H34" s="140"/>
      <c r="I34" s="142"/>
      <c r="J34" s="140"/>
      <c r="K34" s="142"/>
      <c r="L34" s="140"/>
      <c r="M34" s="141"/>
      <c r="N34" s="143"/>
      <c r="O34" s="142"/>
      <c r="P34" s="143"/>
      <c r="Q34" s="142"/>
      <c r="R34" s="143"/>
      <c r="S34" s="142"/>
      <c r="T34" s="143"/>
      <c r="U34" s="142"/>
      <c r="V34" s="143"/>
      <c r="W34" s="142"/>
      <c r="X34" s="143"/>
      <c r="Y34" s="142"/>
      <c r="Z34" s="143"/>
      <c r="AA34" s="142"/>
      <c r="AB34" s="143"/>
      <c r="AC34" s="142"/>
      <c r="AD34" s="143"/>
      <c r="AE34" s="142"/>
      <c r="AF34" s="143"/>
      <c r="AG34" s="142"/>
      <c r="AH34" s="143"/>
      <c r="AI34" s="142"/>
      <c r="AJ34" s="143"/>
      <c r="AK34" s="142"/>
      <c r="AL34" s="143"/>
      <c r="AM34" s="144"/>
      <c r="AN34" s="145"/>
      <c r="AO34" s="146"/>
      <c r="AP34" s="143"/>
      <c r="AQ34" s="142"/>
      <c r="AR34" s="31" t="str">
        <f t="shared" si="14"/>
        <v/>
      </c>
      <c r="BW34" s="32"/>
      <c r="BX34" s="32"/>
      <c r="BY34" s="32"/>
      <c r="BZ34" s="32"/>
      <c r="CA34" s="123" t="str">
        <f t="shared" si="15"/>
        <v/>
      </c>
      <c r="CB34" s="124"/>
      <c r="CC34" s="124"/>
      <c r="CD34" s="124"/>
      <c r="CE34" s="124"/>
      <c r="CF34" s="124"/>
      <c r="CG34" s="112">
        <f t="shared" si="16"/>
        <v>0</v>
      </c>
      <c r="CH34" s="125"/>
      <c r="CI34" s="125"/>
      <c r="CJ34" s="125"/>
      <c r="CK34" s="125"/>
    </row>
    <row r="35" spans="1:89" customFormat="1" x14ac:dyDescent="0.25">
      <c r="A35" s="515"/>
      <c r="B35" s="147" t="s">
        <v>58</v>
      </c>
      <c r="C35" s="148">
        <f t="shared" si="12"/>
        <v>0</v>
      </c>
      <c r="D35" s="138">
        <f t="shared" si="13"/>
        <v>0</v>
      </c>
      <c r="E35" s="139">
        <f t="shared" si="13"/>
        <v>0</v>
      </c>
      <c r="F35" s="140"/>
      <c r="G35" s="141"/>
      <c r="H35" s="140"/>
      <c r="I35" s="142"/>
      <c r="J35" s="140"/>
      <c r="K35" s="142"/>
      <c r="L35" s="140"/>
      <c r="M35" s="141"/>
      <c r="N35" s="143"/>
      <c r="O35" s="142"/>
      <c r="P35" s="143"/>
      <c r="Q35" s="142"/>
      <c r="R35" s="143"/>
      <c r="S35" s="142"/>
      <c r="T35" s="143"/>
      <c r="U35" s="142"/>
      <c r="V35" s="143"/>
      <c r="W35" s="142"/>
      <c r="X35" s="143"/>
      <c r="Y35" s="142"/>
      <c r="Z35" s="143"/>
      <c r="AA35" s="142"/>
      <c r="AB35" s="143"/>
      <c r="AC35" s="142"/>
      <c r="AD35" s="143"/>
      <c r="AE35" s="142"/>
      <c r="AF35" s="143"/>
      <c r="AG35" s="142"/>
      <c r="AH35" s="143"/>
      <c r="AI35" s="142"/>
      <c r="AJ35" s="143"/>
      <c r="AK35" s="142"/>
      <c r="AL35" s="143"/>
      <c r="AM35" s="144"/>
      <c r="AN35" s="145"/>
      <c r="AO35" s="146"/>
      <c r="AP35" s="143"/>
      <c r="AQ35" s="142"/>
      <c r="AR35" s="31" t="str">
        <f t="shared" si="14"/>
        <v/>
      </c>
      <c r="BW35" s="32"/>
      <c r="BX35" s="32"/>
      <c r="BY35" s="32"/>
      <c r="BZ35" s="32"/>
      <c r="CA35" s="123" t="str">
        <f t="shared" si="15"/>
        <v/>
      </c>
      <c r="CB35" s="124"/>
      <c r="CC35" s="124"/>
      <c r="CD35" s="124"/>
      <c r="CE35" s="124"/>
      <c r="CF35" s="124"/>
      <c r="CG35" s="112">
        <f t="shared" si="16"/>
        <v>0</v>
      </c>
      <c r="CH35" s="125"/>
      <c r="CI35" s="125"/>
      <c r="CJ35" s="125"/>
      <c r="CK35" s="125"/>
    </row>
    <row r="36" spans="1:89" customFormat="1" x14ac:dyDescent="0.25">
      <c r="A36" s="515"/>
      <c r="B36" s="149" t="s">
        <v>59</v>
      </c>
      <c r="C36" s="150">
        <f t="shared" si="12"/>
        <v>0</v>
      </c>
      <c r="D36" s="138">
        <f t="shared" si="13"/>
        <v>0</v>
      </c>
      <c r="E36" s="139">
        <f t="shared" si="13"/>
        <v>0</v>
      </c>
      <c r="F36" s="140"/>
      <c r="G36" s="141"/>
      <c r="H36" s="140"/>
      <c r="I36" s="142"/>
      <c r="J36" s="140"/>
      <c r="K36" s="142"/>
      <c r="L36" s="140"/>
      <c r="M36" s="141"/>
      <c r="N36" s="143"/>
      <c r="O36" s="142"/>
      <c r="P36" s="143"/>
      <c r="Q36" s="142"/>
      <c r="R36" s="143"/>
      <c r="S36" s="142"/>
      <c r="T36" s="143"/>
      <c r="U36" s="142"/>
      <c r="V36" s="143"/>
      <c r="W36" s="142"/>
      <c r="X36" s="143"/>
      <c r="Y36" s="142"/>
      <c r="Z36" s="143"/>
      <c r="AA36" s="142"/>
      <c r="AB36" s="143"/>
      <c r="AC36" s="142"/>
      <c r="AD36" s="143"/>
      <c r="AE36" s="142"/>
      <c r="AF36" s="143"/>
      <c r="AG36" s="142"/>
      <c r="AH36" s="143"/>
      <c r="AI36" s="142"/>
      <c r="AJ36" s="143"/>
      <c r="AK36" s="142"/>
      <c r="AL36" s="143"/>
      <c r="AM36" s="144"/>
      <c r="AN36" s="145"/>
      <c r="AO36" s="146"/>
      <c r="AP36" s="143"/>
      <c r="AQ36" s="142"/>
      <c r="AR36" s="31" t="str">
        <f t="shared" si="14"/>
        <v/>
      </c>
      <c r="BW36" s="32"/>
      <c r="BX36" s="32"/>
      <c r="BY36" s="32"/>
      <c r="BZ36" s="32"/>
      <c r="CA36" s="123" t="str">
        <f t="shared" si="15"/>
        <v/>
      </c>
      <c r="CB36" s="124"/>
      <c r="CC36" s="124"/>
      <c r="CD36" s="124"/>
      <c r="CE36" s="124"/>
      <c r="CF36" s="124"/>
      <c r="CG36" s="112">
        <f t="shared" si="16"/>
        <v>0</v>
      </c>
      <c r="CH36" s="125"/>
      <c r="CI36" s="125"/>
      <c r="CJ36" s="125"/>
      <c r="CK36" s="125"/>
    </row>
    <row r="37" spans="1:89" customFormat="1" x14ac:dyDescent="0.25">
      <c r="A37" s="515"/>
      <c r="B37" s="151" t="s">
        <v>60</v>
      </c>
      <c r="C37" s="152">
        <f t="shared" si="12"/>
        <v>0</v>
      </c>
      <c r="D37" s="138">
        <f t="shared" si="13"/>
        <v>0</v>
      </c>
      <c r="E37" s="139">
        <f t="shared" si="13"/>
        <v>0</v>
      </c>
      <c r="F37" s="140"/>
      <c r="G37" s="141"/>
      <c r="H37" s="140"/>
      <c r="I37" s="142"/>
      <c r="J37" s="140"/>
      <c r="K37" s="142"/>
      <c r="L37" s="140"/>
      <c r="M37" s="141"/>
      <c r="N37" s="143"/>
      <c r="O37" s="142"/>
      <c r="P37" s="143"/>
      <c r="Q37" s="142"/>
      <c r="R37" s="143"/>
      <c r="S37" s="142"/>
      <c r="T37" s="143"/>
      <c r="U37" s="142"/>
      <c r="V37" s="143"/>
      <c r="W37" s="142"/>
      <c r="X37" s="143"/>
      <c r="Y37" s="142"/>
      <c r="Z37" s="143"/>
      <c r="AA37" s="142"/>
      <c r="AB37" s="143"/>
      <c r="AC37" s="142"/>
      <c r="AD37" s="143"/>
      <c r="AE37" s="142"/>
      <c r="AF37" s="143"/>
      <c r="AG37" s="142"/>
      <c r="AH37" s="143"/>
      <c r="AI37" s="142"/>
      <c r="AJ37" s="143"/>
      <c r="AK37" s="142"/>
      <c r="AL37" s="143"/>
      <c r="AM37" s="144"/>
      <c r="AN37" s="145"/>
      <c r="AO37" s="146"/>
      <c r="AP37" s="143"/>
      <c r="AQ37" s="142"/>
      <c r="AR37" s="31" t="str">
        <f t="shared" si="14"/>
        <v/>
      </c>
      <c r="BW37" s="32"/>
      <c r="BX37" s="32"/>
      <c r="BY37" s="32"/>
      <c r="BZ37" s="32"/>
      <c r="CA37" s="123" t="str">
        <f t="shared" si="15"/>
        <v/>
      </c>
      <c r="CB37" s="124"/>
      <c r="CC37" s="124"/>
      <c r="CD37" s="124"/>
      <c r="CE37" s="124"/>
      <c r="CF37" s="124"/>
      <c r="CG37" s="112">
        <f t="shared" si="16"/>
        <v>0</v>
      </c>
      <c r="CH37" s="125"/>
      <c r="CI37" s="125"/>
      <c r="CJ37" s="125"/>
      <c r="CK37" s="125"/>
    </row>
    <row r="38" spans="1:89" customFormat="1" x14ac:dyDescent="0.25">
      <c r="A38" s="515"/>
      <c r="B38" s="153" t="s">
        <v>61</v>
      </c>
      <c r="C38" s="154">
        <f t="shared" si="12"/>
        <v>0</v>
      </c>
      <c r="D38" s="138">
        <f t="shared" si="13"/>
        <v>0</v>
      </c>
      <c r="E38" s="139">
        <f t="shared" si="13"/>
        <v>0</v>
      </c>
      <c r="F38" s="140"/>
      <c r="G38" s="141"/>
      <c r="H38" s="140"/>
      <c r="I38" s="142"/>
      <c r="J38" s="140"/>
      <c r="K38" s="142"/>
      <c r="L38" s="140"/>
      <c r="M38" s="141"/>
      <c r="N38" s="143"/>
      <c r="O38" s="142"/>
      <c r="P38" s="143"/>
      <c r="Q38" s="142"/>
      <c r="R38" s="143"/>
      <c r="S38" s="142"/>
      <c r="T38" s="143"/>
      <c r="U38" s="142"/>
      <c r="V38" s="143"/>
      <c r="W38" s="142"/>
      <c r="X38" s="143"/>
      <c r="Y38" s="142"/>
      <c r="Z38" s="143"/>
      <c r="AA38" s="142"/>
      <c r="AB38" s="143"/>
      <c r="AC38" s="142"/>
      <c r="AD38" s="143"/>
      <c r="AE38" s="142"/>
      <c r="AF38" s="143"/>
      <c r="AG38" s="142"/>
      <c r="AH38" s="143"/>
      <c r="AI38" s="142"/>
      <c r="AJ38" s="143"/>
      <c r="AK38" s="142"/>
      <c r="AL38" s="143"/>
      <c r="AM38" s="144"/>
      <c r="AN38" s="145"/>
      <c r="AO38" s="146"/>
      <c r="AP38" s="143"/>
      <c r="AQ38" s="142"/>
      <c r="AR38" s="31" t="str">
        <f t="shared" si="14"/>
        <v/>
      </c>
      <c r="BW38" s="32"/>
      <c r="BX38" s="32"/>
      <c r="BY38" s="32"/>
      <c r="BZ38" s="32"/>
      <c r="CA38" s="123" t="str">
        <f t="shared" si="15"/>
        <v/>
      </c>
      <c r="CB38" s="124"/>
      <c r="CC38" s="124"/>
      <c r="CD38" s="124"/>
      <c r="CE38" s="124"/>
      <c r="CF38" s="124"/>
      <c r="CG38" s="112">
        <f t="shared" si="16"/>
        <v>0</v>
      </c>
      <c r="CH38" s="125"/>
      <c r="CI38" s="125"/>
      <c r="CJ38" s="125"/>
      <c r="CK38" s="125"/>
    </row>
    <row r="39" spans="1:89" customFormat="1" x14ac:dyDescent="0.25">
      <c r="A39" s="515"/>
      <c r="B39" s="151" t="s">
        <v>62</v>
      </c>
      <c r="C39" s="152">
        <f t="shared" si="12"/>
        <v>0</v>
      </c>
      <c r="D39" s="138">
        <f t="shared" si="13"/>
        <v>0</v>
      </c>
      <c r="E39" s="139">
        <f t="shared" si="13"/>
        <v>0</v>
      </c>
      <c r="F39" s="140"/>
      <c r="G39" s="141"/>
      <c r="H39" s="140"/>
      <c r="I39" s="142"/>
      <c r="J39" s="140"/>
      <c r="K39" s="142"/>
      <c r="L39" s="140"/>
      <c r="M39" s="141"/>
      <c r="N39" s="143"/>
      <c r="O39" s="142"/>
      <c r="P39" s="143"/>
      <c r="Q39" s="142"/>
      <c r="R39" s="143"/>
      <c r="S39" s="142"/>
      <c r="T39" s="143"/>
      <c r="U39" s="142"/>
      <c r="V39" s="143"/>
      <c r="W39" s="142"/>
      <c r="X39" s="143"/>
      <c r="Y39" s="142"/>
      <c r="Z39" s="143"/>
      <c r="AA39" s="142"/>
      <c r="AB39" s="143"/>
      <c r="AC39" s="142"/>
      <c r="AD39" s="143"/>
      <c r="AE39" s="142"/>
      <c r="AF39" s="143"/>
      <c r="AG39" s="142"/>
      <c r="AH39" s="143"/>
      <c r="AI39" s="142"/>
      <c r="AJ39" s="143"/>
      <c r="AK39" s="142"/>
      <c r="AL39" s="143"/>
      <c r="AM39" s="144"/>
      <c r="AN39" s="145"/>
      <c r="AO39" s="146"/>
      <c r="AP39" s="143"/>
      <c r="AQ39" s="142"/>
      <c r="AR39" s="31" t="str">
        <f t="shared" si="14"/>
        <v/>
      </c>
      <c r="BW39" s="32"/>
      <c r="BX39" s="32"/>
      <c r="BY39" s="32"/>
      <c r="BZ39" s="32"/>
      <c r="CA39" s="123" t="str">
        <f t="shared" si="15"/>
        <v/>
      </c>
      <c r="CB39" s="124"/>
      <c r="CC39" s="124"/>
      <c r="CD39" s="124"/>
      <c r="CE39" s="124"/>
      <c r="CF39" s="124"/>
      <c r="CG39" s="112">
        <f t="shared" si="16"/>
        <v>0</v>
      </c>
      <c r="CH39" s="125"/>
      <c r="CI39" s="125"/>
      <c r="CJ39" s="125"/>
      <c r="CK39" s="125"/>
    </row>
    <row r="40" spans="1:89" customFormat="1" x14ac:dyDescent="0.25">
      <c r="A40" s="515"/>
      <c r="B40" s="151" t="s">
        <v>63</v>
      </c>
      <c r="C40" s="152">
        <f t="shared" si="12"/>
        <v>0</v>
      </c>
      <c r="D40" s="138">
        <f t="shared" si="13"/>
        <v>0</v>
      </c>
      <c r="E40" s="139">
        <f t="shared" si="13"/>
        <v>0</v>
      </c>
      <c r="F40" s="140"/>
      <c r="G40" s="141"/>
      <c r="H40" s="140"/>
      <c r="I40" s="142"/>
      <c r="J40" s="140"/>
      <c r="K40" s="142"/>
      <c r="L40" s="140"/>
      <c r="M40" s="141"/>
      <c r="N40" s="143"/>
      <c r="O40" s="142"/>
      <c r="P40" s="143"/>
      <c r="Q40" s="142"/>
      <c r="R40" s="143"/>
      <c r="S40" s="142"/>
      <c r="T40" s="143"/>
      <c r="U40" s="142"/>
      <c r="V40" s="143"/>
      <c r="W40" s="142"/>
      <c r="X40" s="143"/>
      <c r="Y40" s="142"/>
      <c r="Z40" s="143"/>
      <c r="AA40" s="142"/>
      <c r="AB40" s="143"/>
      <c r="AC40" s="142"/>
      <c r="AD40" s="143"/>
      <c r="AE40" s="142"/>
      <c r="AF40" s="143"/>
      <c r="AG40" s="142"/>
      <c r="AH40" s="143"/>
      <c r="AI40" s="142"/>
      <c r="AJ40" s="143"/>
      <c r="AK40" s="142"/>
      <c r="AL40" s="143"/>
      <c r="AM40" s="144"/>
      <c r="AN40" s="145"/>
      <c r="AO40" s="146"/>
      <c r="AP40" s="143"/>
      <c r="AQ40" s="142"/>
      <c r="AR40" s="31" t="str">
        <f t="shared" si="14"/>
        <v/>
      </c>
      <c r="BW40" s="32"/>
      <c r="BX40" s="32"/>
      <c r="BY40" s="32"/>
      <c r="BZ40" s="32"/>
      <c r="CA40" s="123" t="str">
        <f t="shared" si="15"/>
        <v/>
      </c>
      <c r="CB40" s="124"/>
      <c r="CC40" s="124"/>
      <c r="CD40" s="124"/>
      <c r="CE40" s="124"/>
      <c r="CF40" s="124"/>
      <c r="CG40" s="112">
        <f t="shared" si="16"/>
        <v>0</v>
      </c>
      <c r="CH40" s="125"/>
      <c r="CI40" s="125"/>
      <c r="CJ40" s="125"/>
      <c r="CK40" s="125"/>
    </row>
    <row r="41" spans="1:89" customFormat="1" x14ac:dyDescent="0.25">
      <c r="A41" s="515"/>
      <c r="B41" s="155" t="s">
        <v>64</v>
      </c>
      <c r="C41" s="156">
        <f t="shared" si="12"/>
        <v>0</v>
      </c>
      <c r="D41" s="138">
        <f t="shared" si="13"/>
        <v>0</v>
      </c>
      <c r="E41" s="139">
        <f t="shared" si="13"/>
        <v>0</v>
      </c>
      <c r="F41" s="140"/>
      <c r="G41" s="141"/>
      <c r="H41" s="140"/>
      <c r="I41" s="142"/>
      <c r="J41" s="140"/>
      <c r="K41" s="142"/>
      <c r="L41" s="140"/>
      <c r="M41" s="141"/>
      <c r="N41" s="143"/>
      <c r="O41" s="142"/>
      <c r="P41" s="143"/>
      <c r="Q41" s="142"/>
      <c r="R41" s="143"/>
      <c r="S41" s="142"/>
      <c r="T41" s="143"/>
      <c r="U41" s="142"/>
      <c r="V41" s="143"/>
      <c r="W41" s="142"/>
      <c r="X41" s="143"/>
      <c r="Y41" s="142"/>
      <c r="Z41" s="143"/>
      <c r="AA41" s="142"/>
      <c r="AB41" s="143"/>
      <c r="AC41" s="142"/>
      <c r="AD41" s="143"/>
      <c r="AE41" s="142"/>
      <c r="AF41" s="143"/>
      <c r="AG41" s="142"/>
      <c r="AH41" s="143"/>
      <c r="AI41" s="142"/>
      <c r="AJ41" s="143"/>
      <c r="AK41" s="142"/>
      <c r="AL41" s="143"/>
      <c r="AM41" s="144"/>
      <c r="AN41" s="145"/>
      <c r="AO41" s="146"/>
      <c r="AP41" s="143"/>
      <c r="AQ41" s="142"/>
      <c r="AR41" s="31" t="str">
        <f t="shared" si="14"/>
        <v/>
      </c>
      <c r="BW41" s="32"/>
      <c r="BX41" s="32"/>
      <c r="BY41" s="32"/>
      <c r="BZ41" s="32"/>
      <c r="CA41" s="123" t="str">
        <f t="shared" si="15"/>
        <v/>
      </c>
      <c r="CB41" s="124"/>
      <c r="CC41" s="124"/>
      <c r="CD41" s="124"/>
      <c r="CE41" s="124"/>
      <c r="CF41" s="124"/>
      <c r="CG41" s="112">
        <f t="shared" si="16"/>
        <v>0</v>
      </c>
      <c r="CH41" s="125"/>
      <c r="CI41" s="125"/>
      <c r="CJ41" s="125"/>
      <c r="CK41" s="125"/>
    </row>
    <row r="42" spans="1:89" customFormat="1" x14ac:dyDescent="0.25">
      <c r="A42" s="515"/>
      <c r="B42" s="149" t="s">
        <v>65</v>
      </c>
      <c r="C42" s="157">
        <f t="shared" si="12"/>
        <v>0</v>
      </c>
      <c r="D42" s="158">
        <f t="shared" si="13"/>
        <v>0</v>
      </c>
      <c r="E42" s="159">
        <f t="shared" si="13"/>
        <v>0</v>
      </c>
      <c r="F42" s="140"/>
      <c r="G42" s="141"/>
      <c r="H42" s="140"/>
      <c r="I42" s="141"/>
      <c r="J42" s="140"/>
      <c r="K42" s="142"/>
      <c r="L42" s="140"/>
      <c r="M42" s="141"/>
      <c r="N42" s="143"/>
      <c r="O42" s="141"/>
      <c r="P42" s="146"/>
      <c r="Q42" s="141"/>
      <c r="R42" s="146"/>
      <c r="S42" s="141"/>
      <c r="T42" s="146"/>
      <c r="U42" s="141"/>
      <c r="V42" s="146"/>
      <c r="W42" s="141"/>
      <c r="X42" s="146"/>
      <c r="Y42" s="141"/>
      <c r="Z42" s="146"/>
      <c r="AA42" s="141"/>
      <c r="AB42" s="146"/>
      <c r="AC42" s="141"/>
      <c r="AD42" s="146"/>
      <c r="AE42" s="141"/>
      <c r="AF42" s="146"/>
      <c r="AG42" s="141"/>
      <c r="AH42" s="146"/>
      <c r="AI42" s="141"/>
      <c r="AJ42" s="146"/>
      <c r="AK42" s="141"/>
      <c r="AL42" s="146"/>
      <c r="AM42" s="160"/>
      <c r="AN42" s="145"/>
      <c r="AO42" s="146"/>
      <c r="AP42" s="146"/>
      <c r="AQ42" s="141"/>
      <c r="AR42" s="31" t="str">
        <f t="shared" si="14"/>
        <v/>
      </c>
      <c r="BW42" s="32"/>
      <c r="BX42" s="32"/>
      <c r="BY42" s="32"/>
      <c r="BZ42" s="32"/>
      <c r="CA42" s="123" t="str">
        <f t="shared" si="15"/>
        <v/>
      </c>
      <c r="CB42" s="124"/>
      <c r="CC42" s="124"/>
      <c r="CD42" s="124"/>
      <c r="CE42" s="124"/>
      <c r="CF42" s="124"/>
      <c r="CG42" s="112">
        <f t="shared" si="16"/>
        <v>0</v>
      </c>
      <c r="CH42" s="125"/>
      <c r="CI42" s="125"/>
      <c r="CJ42" s="125"/>
      <c r="CK42" s="125"/>
    </row>
    <row r="43" spans="1:89" customFormat="1" x14ac:dyDescent="0.25">
      <c r="A43" s="515"/>
      <c r="B43" s="161" t="s">
        <v>66</v>
      </c>
      <c r="C43" s="162">
        <f t="shared" si="12"/>
        <v>0</v>
      </c>
      <c r="D43" s="158">
        <f t="shared" si="13"/>
        <v>0</v>
      </c>
      <c r="E43" s="159">
        <f t="shared" si="13"/>
        <v>0</v>
      </c>
      <c r="F43" s="140"/>
      <c r="G43" s="141"/>
      <c r="H43" s="140"/>
      <c r="I43" s="141"/>
      <c r="J43" s="140"/>
      <c r="K43" s="142"/>
      <c r="L43" s="140"/>
      <c r="M43" s="141"/>
      <c r="N43" s="143"/>
      <c r="O43" s="141"/>
      <c r="P43" s="146"/>
      <c r="Q43" s="141"/>
      <c r="R43" s="146"/>
      <c r="S43" s="141"/>
      <c r="T43" s="146"/>
      <c r="U43" s="141"/>
      <c r="V43" s="146"/>
      <c r="W43" s="141"/>
      <c r="X43" s="146"/>
      <c r="Y43" s="141"/>
      <c r="Z43" s="146"/>
      <c r="AA43" s="141"/>
      <c r="AB43" s="146"/>
      <c r="AC43" s="141"/>
      <c r="AD43" s="146"/>
      <c r="AE43" s="141"/>
      <c r="AF43" s="146"/>
      <c r="AG43" s="141"/>
      <c r="AH43" s="146"/>
      <c r="AI43" s="141"/>
      <c r="AJ43" s="146"/>
      <c r="AK43" s="141"/>
      <c r="AL43" s="146"/>
      <c r="AM43" s="160"/>
      <c r="AN43" s="145"/>
      <c r="AO43" s="146"/>
      <c r="AP43" s="146"/>
      <c r="AQ43" s="141"/>
      <c r="AR43" s="31" t="str">
        <f t="shared" si="14"/>
        <v/>
      </c>
      <c r="BW43" s="32"/>
      <c r="BX43" s="32"/>
      <c r="BY43" s="32"/>
      <c r="BZ43" s="32"/>
      <c r="CA43" s="123" t="str">
        <f t="shared" si="15"/>
        <v/>
      </c>
      <c r="CB43" s="124"/>
      <c r="CC43" s="124"/>
      <c r="CD43" s="124"/>
      <c r="CE43" s="124"/>
      <c r="CF43" s="124"/>
      <c r="CG43" s="112">
        <f t="shared" si="16"/>
        <v>0</v>
      </c>
      <c r="CH43" s="125"/>
      <c r="CI43" s="125"/>
      <c r="CJ43" s="125"/>
      <c r="CK43" s="125"/>
    </row>
    <row r="44" spans="1:89" customFormat="1" x14ac:dyDescent="0.25">
      <c r="A44" s="515"/>
      <c r="B44" s="163" t="s">
        <v>67</v>
      </c>
      <c r="C44" s="162">
        <f t="shared" si="12"/>
        <v>0</v>
      </c>
      <c r="D44" s="158">
        <f t="shared" si="13"/>
        <v>0</v>
      </c>
      <c r="E44" s="159">
        <f t="shared" si="13"/>
        <v>0</v>
      </c>
      <c r="F44" s="140"/>
      <c r="G44" s="141"/>
      <c r="H44" s="140"/>
      <c r="I44" s="141"/>
      <c r="J44" s="140"/>
      <c r="K44" s="142"/>
      <c r="L44" s="140"/>
      <c r="M44" s="141"/>
      <c r="N44" s="143"/>
      <c r="O44" s="141"/>
      <c r="P44" s="146"/>
      <c r="Q44" s="141"/>
      <c r="R44" s="146"/>
      <c r="S44" s="141"/>
      <c r="T44" s="146"/>
      <c r="U44" s="141"/>
      <c r="V44" s="146"/>
      <c r="W44" s="141"/>
      <c r="X44" s="146"/>
      <c r="Y44" s="141"/>
      <c r="Z44" s="146"/>
      <c r="AA44" s="141"/>
      <c r="AB44" s="146"/>
      <c r="AC44" s="141"/>
      <c r="AD44" s="146"/>
      <c r="AE44" s="141"/>
      <c r="AF44" s="146"/>
      <c r="AG44" s="141"/>
      <c r="AH44" s="146"/>
      <c r="AI44" s="141"/>
      <c r="AJ44" s="146"/>
      <c r="AK44" s="141"/>
      <c r="AL44" s="146"/>
      <c r="AM44" s="160"/>
      <c r="AN44" s="145"/>
      <c r="AO44" s="146"/>
      <c r="AP44" s="146"/>
      <c r="AQ44" s="141"/>
      <c r="AR44" s="31" t="str">
        <f t="shared" si="14"/>
        <v/>
      </c>
      <c r="BW44" s="32"/>
      <c r="BX44" s="32"/>
      <c r="BY44" s="32"/>
      <c r="BZ44" s="32"/>
      <c r="CA44" s="123" t="str">
        <f t="shared" si="15"/>
        <v/>
      </c>
      <c r="CB44" s="124"/>
      <c r="CC44" s="124"/>
      <c r="CD44" s="124"/>
      <c r="CE44" s="124"/>
      <c r="CF44" s="124"/>
      <c r="CG44" s="112">
        <f t="shared" si="16"/>
        <v>0</v>
      </c>
      <c r="CH44" s="125"/>
      <c r="CI44" s="125"/>
      <c r="CJ44" s="125"/>
      <c r="CK44" s="125"/>
    </row>
    <row r="45" spans="1:89" customFormat="1" x14ac:dyDescent="0.25">
      <c r="A45" s="515"/>
      <c r="B45" s="161" t="s">
        <v>68</v>
      </c>
      <c r="C45" s="162">
        <f t="shared" si="12"/>
        <v>0</v>
      </c>
      <c r="D45" s="158">
        <f t="shared" si="13"/>
        <v>0</v>
      </c>
      <c r="E45" s="159">
        <f t="shared" si="13"/>
        <v>0</v>
      </c>
      <c r="F45" s="140"/>
      <c r="G45" s="141"/>
      <c r="H45" s="140"/>
      <c r="I45" s="141"/>
      <c r="J45" s="140"/>
      <c r="K45" s="142"/>
      <c r="L45" s="140"/>
      <c r="M45" s="141"/>
      <c r="N45" s="143"/>
      <c r="O45" s="141"/>
      <c r="P45" s="146"/>
      <c r="Q45" s="141"/>
      <c r="R45" s="146"/>
      <c r="S45" s="141"/>
      <c r="T45" s="146"/>
      <c r="U45" s="141"/>
      <c r="V45" s="146"/>
      <c r="W45" s="141"/>
      <c r="X45" s="146"/>
      <c r="Y45" s="141"/>
      <c r="Z45" s="146"/>
      <c r="AA45" s="141"/>
      <c r="AB45" s="146"/>
      <c r="AC45" s="141"/>
      <c r="AD45" s="146"/>
      <c r="AE45" s="141"/>
      <c r="AF45" s="146"/>
      <c r="AG45" s="141"/>
      <c r="AH45" s="146"/>
      <c r="AI45" s="141"/>
      <c r="AJ45" s="146"/>
      <c r="AK45" s="141"/>
      <c r="AL45" s="146"/>
      <c r="AM45" s="160"/>
      <c r="AN45" s="145"/>
      <c r="AO45" s="146"/>
      <c r="AP45" s="146"/>
      <c r="AQ45" s="141"/>
      <c r="AR45" s="31" t="str">
        <f t="shared" si="14"/>
        <v/>
      </c>
      <c r="BW45" s="32"/>
      <c r="BX45" s="32"/>
      <c r="BY45" s="32"/>
      <c r="BZ45" s="32"/>
      <c r="CA45" s="123" t="str">
        <f t="shared" si="15"/>
        <v/>
      </c>
      <c r="CB45" s="124"/>
      <c r="CC45" s="124"/>
      <c r="CD45" s="124"/>
      <c r="CE45" s="124"/>
      <c r="CF45" s="124"/>
      <c r="CG45" s="112">
        <f t="shared" si="16"/>
        <v>0</v>
      </c>
      <c r="CH45" s="125"/>
      <c r="CI45" s="125"/>
      <c r="CJ45" s="125"/>
      <c r="CK45" s="125"/>
    </row>
    <row r="46" spans="1:89" customFormat="1" x14ac:dyDescent="0.25">
      <c r="A46" s="515"/>
      <c r="B46" s="161" t="s">
        <v>69</v>
      </c>
      <c r="C46" s="162">
        <f t="shared" si="12"/>
        <v>0</v>
      </c>
      <c r="D46" s="158">
        <f t="shared" si="13"/>
        <v>0</v>
      </c>
      <c r="E46" s="159">
        <f t="shared" si="13"/>
        <v>0</v>
      </c>
      <c r="F46" s="140"/>
      <c r="G46" s="141"/>
      <c r="H46" s="140"/>
      <c r="I46" s="141"/>
      <c r="J46" s="140"/>
      <c r="K46" s="142"/>
      <c r="L46" s="140"/>
      <c r="M46" s="141"/>
      <c r="N46" s="143"/>
      <c r="O46" s="141"/>
      <c r="P46" s="146"/>
      <c r="Q46" s="141"/>
      <c r="R46" s="146"/>
      <c r="S46" s="141"/>
      <c r="T46" s="146"/>
      <c r="U46" s="141"/>
      <c r="V46" s="146"/>
      <c r="W46" s="141"/>
      <c r="X46" s="146"/>
      <c r="Y46" s="141"/>
      <c r="Z46" s="146"/>
      <c r="AA46" s="141"/>
      <c r="AB46" s="146"/>
      <c r="AC46" s="141"/>
      <c r="AD46" s="146"/>
      <c r="AE46" s="141"/>
      <c r="AF46" s="146"/>
      <c r="AG46" s="141"/>
      <c r="AH46" s="146"/>
      <c r="AI46" s="141"/>
      <c r="AJ46" s="146"/>
      <c r="AK46" s="141"/>
      <c r="AL46" s="146"/>
      <c r="AM46" s="160"/>
      <c r="AN46" s="145"/>
      <c r="AO46" s="146"/>
      <c r="AP46" s="146"/>
      <c r="AQ46" s="141"/>
      <c r="AR46" s="31" t="str">
        <f t="shared" si="14"/>
        <v/>
      </c>
      <c r="BW46" s="32"/>
      <c r="BX46" s="32"/>
      <c r="BY46" s="32"/>
      <c r="BZ46" s="32"/>
      <c r="CA46" s="123" t="str">
        <f t="shared" si="15"/>
        <v/>
      </c>
      <c r="CB46" s="124"/>
      <c r="CC46" s="124"/>
      <c r="CD46" s="124"/>
      <c r="CE46" s="124"/>
      <c r="CF46" s="124"/>
      <c r="CG46" s="112">
        <f t="shared" si="16"/>
        <v>0</v>
      </c>
      <c r="CH46" s="125"/>
      <c r="CI46" s="125"/>
      <c r="CJ46" s="125"/>
      <c r="CK46" s="125"/>
    </row>
    <row r="47" spans="1:89" customFormat="1" x14ac:dyDescent="0.25">
      <c r="A47" s="515"/>
      <c r="B47" s="161" t="s">
        <v>70</v>
      </c>
      <c r="C47" s="164">
        <f t="shared" si="12"/>
        <v>0</v>
      </c>
      <c r="D47" s="165">
        <f t="shared" si="13"/>
        <v>0</v>
      </c>
      <c r="E47" s="166">
        <f t="shared" si="13"/>
        <v>0</v>
      </c>
      <c r="F47" s="167"/>
      <c r="G47" s="168"/>
      <c r="H47" s="167"/>
      <c r="I47" s="168"/>
      <c r="J47" s="167"/>
      <c r="K47" s="169"/>
      <c r="L47" s="167"/>
      <c r="M47" s="168"/>
      <c r="N47" s="170"/>
      <c r="O47" s="168"/>
      <c r="P47" s="171"/>
      <c r="Q47" s="168"/>
      <c r="R47" s="171"/>
      <c r="S47" s="168"/>
      <c r="T47" s="171"/>
      <c r="U47" s="168"/>
      <c r="V47" s="171"/>
      <c r="W47" s="168"/>
      <c r="X47" s="171"/>
      <c r="Y47" s="168"/>
      <c r="Z47" s="171"/>
      <c r="AA47" s="168"/>
      <c r="AB47" s="171"/>
      <c r="AC47" s="168"/>
      <c r="AD47" s="171"/>
      <c r="AE47" s="168"/>
      <c r="AF47" s="171"/>
      <c r="AG47" s="168"/>
      <c r="AH47" s="171"/>
      <c r="AI47" s="168"/>
      <c r="AJ47" s="171"/>
      <c r="AK47" s="168"/>
      <c r="AL47" s="171"/>
      <c r="AM47" s="172"/>
      <c r="AN47" s="173"/>
      <c r="AO47" s="171"/>
      <c r="AP47" s="171"/>
      <c r="AQ47" s="168"/>
      <c r="AR47" s="31" t="str">
        <f t="shared" si="14"/>
        <v/>
      </c>
      <c r="BW47" s="32"/>
      <c r="BX47" s="32"/>
      <c r="BY47" s="32"/>
      <c r="BZ47" s="32"/>
      <c r="CA47" s="123" t="str">
        <f>IF(CG47=1," * El total de Ingresos debe ser igual a la suma de los Tipos de Estrategia. ","")</f>
        <v/>
      </c>
      <c r="CB47" s="124"/>
      <c r="CC47" s="124"/>
      <c r="CD47" s="124"/>
      <c r="CE47" s="124"/>
      <c r="CF47" s="124"/>
      <c r="CG47" s="112">
        <f t="shared" si="16"/>
        <v>0</v>
      </c>
      <c r="CH47" s="125"/>
      <c r="CI47" s="125"/>
      <c r="CJ47" s="125"/>
      <c r="CK47" s="125"/>
    </row>
    <row r="48" spans="1:89" customFormat="1" x14ac:dyDescent="0.25">
      <c r="A48" s="649"/>
      <c r="B48" s="174" t="s">
        <v>71</v>
      </c>
      <c r="C48" s="175">
        <f t="shared" si="12"/>
        <v>0</v>
      </c>
      <c r="D48" s="176">
        <f t="shared" si="13"/>
        <v>0</v>
      </c>
      <c r="E48" s="177">
        <f t="shared" si="13"/>
        <v>0</v>
      </c>
      <c r="F48" s="178"/>
      <c r="G48" s="179"/>
      <c r="H48" s="178"/>
      <c r="I48" s="179"/>
      <c r="J48" s="178"/>
      <c r="K48" s="180"/>
      <c r="L48" s="178"/>
      <c r="M48" s="179"/>
      <c r="N48" s="181"/>
      <c r="O48" s="179"/>
      <c r="P48" s="182"/>
      <c r="Q48" s="179"/>
      <c r="R48" s="182"/>
      <c r="S48" s="179"/>
      <c r="T48" s="182"/>
      <c r="U48" s="179"/>
      <c r="V48" s="182"/>
      <c r="W48" s="179"/>
      <c r="X48" s="182"/>
      <c r="Y48" s="179"/>
      <c r="Z48" s="182"/>
      <c r="AA48" s="179"/>
      <c r="AB48" s="182"/>
      <c r="AC48" s="179"/>
      <c r="AD48" s="182"/>
      <c r="AE48" s="179"/>
      <c r="AF48" s="182"/>
      <c r="AG48" s="179"/>
      <c r="AH48" s="182"/>
      <c r="AI48" s="179"/>
      <c r="AJ48" s="182"/>
      <c r="AK48" s="179"/>
      <c r="AL48" s="182"/>
      <c r="AM48" s="183"/>
      <c r="AN48" s="184"/>
      <c r="AO48" s="182"/>
      <c r="AP48" s="182"/>
      <c r="AQ48" s="179"/>
      <c r="AR48" s="31" t="str">
        <f t="shared" si="14"/>
        <v/>
      </c>
      <c r="BW48" s="32"/>
      <c r="BX48" s="32"/>
      <c r="BY48" s="32"/>
      <c r="BZ48" s="32"/>
      <c r="CA48" s="123" t="str">
        <f t="shared" si="15"/>
        <v/>
      </c>
      <c r="CB48" s="124"/>
      <c r="CC48" s="124"/>
      <c r="CD48" s="124"/>
      <c r="CE48" s="124"/>
      <c r="CF48" s="124"/>
      <c r="CG48" s="112">
        <f t="shared" si="16"/>
        <v>0</v>
      </c>
      <c r="CH48" s="125"/>
      <c r="CI48" s="125"/>
      <c r="CJ48" s="125"/>
      <c r="CK48" s="125"/>
    </row>
    <row r="49" spans="1:130" x14ac:dyDescent="0.25">
      <c r="A49" s="451" t="s">
        <v>72</v>
      </c>
      <c r="B49" s="186"/>
      <c r="C49" s="187">
        <f t="shared" si="12"/>
        <v>0</v>
      </c>
      <c r="D49" s="158">
        <f t="shared" si="13"/>
        <v>0</v>
      </c>
      <c r="E49" s="159">
        <f t="shared" si="13"/>
        <v>0</v>
      </c>
      <c r="F49" s="130"/>
      <c r="G49" s="131"/>
      <c r="H49" s="130"/>
      <c r="I49" s="132"/>
      <c r="J49" s="130"/>
      <c r="K49" s="132"/>
      <c r="L49" s="130"/>
      <c r="M49" s="131"/>
      <c r="N49" s="133"/>
      <c r="O49" s="132"/>
      <c r="P49" s="133"/>
      <c r="Q49" s="132"/>
      <c r="R49" s="133"/>
      <c r="S49" s="132"/>
      <c r="T49" s="133"/>
      <c r="U49" s="132"/>
      <c r="V49" s="133"/>
      <c r="W49" s="132"/>
      <c r="X49" s="133"/>
      <c r="Y49" s="132"/>
      <c r="Z49" s="133"/>
      <c r="AA49" s="132"/>
      <c r="AB49" s="133"/>
      <c r="AC49" s="132"/>
      <c r="AD49" s="133"/>
      <c r="AE49" s="132"/>
      <c r="AF49" s="133"/>
      <c r="AG49" s="132"/>
      <c r="AH49" s="133"/>
      <c r="AI49" s="132"/>
      <c r="AJ49" s="133"/>
      <c r="AK49" s="132"/>
      <c r="AL49" s="133"/>
      <c r="AM49" s="134"/>
      <c r="AN49" s="135"/>
      <c r="AO49" s="136"/>
      <c r="AP49" s="133"/>
      <c r="AQ49" s="132"/>
      <c r="AR49" s="31" t="str">
        <f t="shared" si="14"/>
        <v/>
      </c>
      <c r="BW49" s="32"/>
      <c r="BX49" s="32"/>
      <c r="BY49" s="32"/>
      <c r="BZ49" s="32"/>
      <c r="CA49" s="123" t="str">
        <f t="shared" si="15"/>
        <v/>
      </c>
      <c r="CB49" s="124"/>
      <c r="CC49" s="124"/>
      <c r="CD49" s="124"/>
      <c r="CE49" s="124"/>
      <c r="CF49" s="124"/>
      <c r="CG49" s="112">
        <f>IF(SUM(AN49:AQ49)=C49,0,1)</f>
        <v>0</v>
      </c>
      <c r="CH49" s="125"/>
      <c r="CI49" s="125"/>
      <c r="CJ49" s="125"/>
      <c r="CK49" s="125"/>
    </row>
    <row r="50" spans="1:130" x14ac:dyDescent="0.25">
      <c r="A50" s="188" t="s">
        <v>73</v>
      </c>
      <c r="B50" s="189"/>
      <c r="C50" s="190">
        <f t="shared" si="12"/>
        <v>0</v>
      </c>
      <c r="D50" s="176">
        <f t="shared" si="13"/>
        <v>0</v>
      </c>
      <c r="E50" s="177">
        <f t="shared" si="13"/>
        <v>0</v>
      </c>
      <c r="F50" s="178"/>
      <c r="G50" s="179"/>
      <c r="H50" s="178"/>
      <c r="I50" s="180"/>
      <c r="J50" s="178"/>
      <c r="K50" s="180"/>
      <c r="L50" s="178"/>
      <c r="M50" s="179"/>
      <c r="N50" s="181"/>
      <c r="O50" s="180"/>
      <c r="P50" s="181"/>
      <c r="Q50" s="180"/>
      <c r="R50" s="181"/>
      <c r="S50" s="180"/>
      <c r="T50" s="181"/>
      <c r="U50" s="180"/>
      <c r="V50" s="181"/>
      <c r="W50" s="180"/>
      <c r="X50" s="181"/>
      <c r="Y50" s="180"/>
      <c r="Z50" s="181"/>
      <c r="AA50" s="180"/>
      <c r="AB50" s="181"/>
      <c r="AC50" s="180"/>
      <c r="AD50" s="181"/>
      <c r="AE50" s="180"/>
      <c r="AF50" s="181"/>
      <c r="AG50" s="180"/>
      <c r="AH50" s="181"/>
      <c r="AI50" s="180"/>
      <c r="AJ50" s="181"/>
      <c r="AK50" s="180"/>
      <c r="AL50" s="181"/>
      <c r="AM50" s="191"/>
      <c r="AN50" s="184"/>
      <c r="AO50" s="182"/>
      <c r="AP50" s="181"/>
      <c r="AQ50" s="180"/>
      <c r="AR50" s="31" t="str">
        <f t="shared" si="14"/>
        <v/>
      </c>
      <c r="BW50" s="32"/>
      <c r="BX50" s="32"/>
      <c r="BY50" s="32"/>
      <c r="BZ50" s="32"/>
      <c r="CA50" s="123" t="str">
        <f t="shared" si="15"/>
        <v/>
      </c>
      <c r="CB50" s="124"/>
      <c r="CC50" s="124"/>
      <c r="CD50" s="124"/>
      <c r="CE50" s="124"/>
      <c r="CF50" s="124"/>
      <c r="CG50" s="112">
        <f>IF(SUM(AN50:AQ50)=C50,0,1)</f>
        <v>0</v>
      </c>
      <c r="CH50" s="125"/>
      <c r="CI50" s="125"/>
      <c r="CJ50" s="125"/>
      <c r="CK50" s="125"/>
    </row>
    <row r="51" spans="1:130" ht="18" customHeight="1" x14ac:dyDescent="0.25">
      <c r="A51" s="192" t="s">
        <v>74</v>
      </c>
      <c r="B51" s="193"/>
      <c r="C51" s="194"/>
      <c r="D51" s="193"/>
      <c r="E51" s="193"/>
      <c r="F51" s="193"/>
      <c r="G51" s="193"/>
      <c r="H51" s="193"/>
      <c r="CA51" s="195"/>
      <c r="CB51" s="196"/>
      <c r="CC51" s="196"/>
      <c r="CD51" s="196"/>
      <c r="CE51" s="196"/>
      <c r="CF51" s="196"/>
      <c r="CG51" s="195"/>
      <c r="CH51" s="196"/>
      <c r="CI51" s="196"/>
      <c r="CJ51" s="196"/>
      <c r="CK51" s="196"/>
    </row>
    <row r="52" spans="1:130" x14ac:dyDescent="0.25">
      <c r="A52" s="650" t="s">
        <v>75</v>
      </c>
      <c r="B52" s="606" t="s">
        <v>76</v>
      </c>
      <c r="C52" s="639" t="s">
        <v>77</v>
      </c>
      <c r="D52" s="639"/>
      <c r="E52" s="639"/>
      <c r="F52" s="601"/>
      <c r="G52" s="586" t="s">
        <v>78</v>
      </c>
      <c r="H52" s="587"/>
    </row>
    <row r="53" spans="1:130" ht="21" x14ac:dyDescent="0.25">
      <c r="A53" s="651"/>
      <c r="B53" s="614"/>
      <c r="C53" s="482" t="s">
        <v>50</v>
      </c>
      <c r="D53" s="483" t="s">
        <v>29</v>
      </c>
      <c r="E53" s="483" t="s">
        <v>30</v>
      </c>
      <c r="F53" s="484" t="s">
        <v>31</v>
      </c>
      <c r="G53" s="421" t="s">
        <v>79</v>
      </c>
      <c r="H53" s="423" t="s">
        <v>80</v>
      </c>
    </row>
    <row r="54" spans="1:130" x14ac:dyDescent="0.25">
      <c r="A54" s="201" t="s">
        <v>81</v>
      </c>
      <c r="B54" s="202">
        <f>SUM(C54:F54)</f>
        <v>0</v>
      </c>
      <c r="C54" s="203"/>
      <c r="D54" s="204"/>
      <c r="E54" s="204"/>
      <c r="F54" s="205"/>
      <c r="G54" s="206"/>
      <c r="H54" s="207"/>
    </row>
    <row r="55" spans="1:130" x14ac:dyDescent="0.25">
      <c r="A55" s="163" t="s">
        <v>82</v>
      </c>
      <c r="B55" s="202">
        <f>SUM(C55:F55)</f>
        <v>0</v>
      </c>
      <c r="C55" s="208"/>
      <c r="D55" s="209"/>
      <c r="E55" s="209"/>
      <c r="F55" s="210"/>
      <c r="G55" s="211"/>
      <c r="H55" s="212"/>
    </row>
    <row r="56" spans="1:130" x14ac:dyDescent="0.25">
      <c r="A56" s="163" t="s">
        <v>83</v>
      </c>
      <c r="B56" s="202">
        <f>SUM(C56:F56)</f>
        <v>0</v>
      </c>
      <c r="C56" s="208"/>
      <c r="D56" s="209"/>
      <c r="E56" s="209"/>
      <c r="F56" s="210"/>
      <c r="G56" s="211"/>
      <c r="H56" s="212"/>
    </row>
    <row r="57" spans="1:130" x14ac:dyDescent="0.25">
      <c r="A57" s="163" t="s">
        <v>84</v>
      </c>
      <c r="B57" s="202">
        <f>SUM(C57:F57)</f>
        <v>0</v>
      </c>
      <c r="C57" s="208"/>
      <c r="D57" s="209"/>
      <c r="E57" s="209"/>
      <c r="F57" s="210"/>
      <c r="G57" s="211"/>
      <c r="H57" s="212"/>
    </row>
    <row r="58" spans="1:130" x14ac:dyDescent="0.25">
      <c r="A58" s="163" t="s">
        <v>85</v>
      </c>
      <c r="B58" s="202">
        <f>SUM(C58:F58)</f>
        <v>0</v>
      </c>
      <c r="C58" s="213"/>
      <c r="D58" s="214"/>
      <c r="E58" s="214"/>
      <c r="F58" s="215"/>
      <c r="G58" s="216"/>
      <c r="H58" s="217"/>
    </row>
    <row r="59" spans="1:130" x14ac:dyDescent="0.25">
      <c r="A59" s="428" t="s">
        <v>5</v>
      </c>
      <c r="B59" s="452">
        <f t="shared" ref="B59:H59" si="17">SUM(B54:B58)</f>
        <v>0</v>
      </c>
      <c r="C59" s="220">
        <f t="shared" si="17"/>
        <v>0</v>
      </c>
      <c r="D59" s="221">
        <f t="shared" si="17"/>
        <v>0</v>
      </c>
      <c r="E59" s="221">
        <f t="shared" si="17"/>
        <v>0</v>
      </c>
      <c r="F59" s="222">
        <f t="shared" si="17"/>
        <v>0</v>
      </c>
      <c r="G59" s="223">
        <f t="shared" si="17"/>
        <v>0</v>
      </c>
      <c r="H59" s="224">
        <f t="shared" si="17"/>
        <v>0</v>
      </c>
    </row>
    <row r="60" spans="1:130" ht="18" customHeight="1" x14ac:dyDescent="0.25">
      <c r="A60" s="192" t="s">
        <v>86</v>
      </c>
      <c r="B60" s="12"/>
      <c r="C60" s="12"/>
      <c r="D60" s="11"/>
      <c r="E60" s="11"/>
      <c r="F60" s="11"/>
      <c r="G60" s="11"/>
      <c r="H60" s="11"/>
      <c r="I60" s="11"/>
      <c r="J60" s="11"/>
      <c r="K60" s="11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130" x14ac:dyDescent="0.25">
      <c r="A61" s="650" t="s">
        <v>75</v>
      </c>
      <c r="B61" s="493" t="s">
        <v>76</v>
      </c>
      <c r="C61" s="604" t="s">
        <v>87</v>
      </c>
      <c r="D61" s="604"/>
      <c r="E61" s="604"/>
      <c r="F61" s="604"/>
      <c r="G61" s="604"/>
      <c r="H61" s="604"/>
      <c r="I61" s="604"/>
      <c r="J61" s="604"/>
      <c r="K61" s="604"/>
      <c r="L61" s="604"/>
      <c r="M61" s="604"/>
      <c r="N61" s="604"/>
      <c r="O61" s="604"/>
      <c r="P61" s="604"/>
      <c r="Q61" s="604"/>
      <c r="R61" s="604"/>
      <c r="S61" s="605"/>
      <c r="T61" s="584" t="s">
        <v>7</v>
      </c>
      <c r="U61" s="639"/>
      <c r="V61" s="639"/>
      <c r="W61" s="601"/>
      <c r="X61" s="652" t="s">
        <v>88</v>
      </c>
      <c r="Y61" s="652"/>
      <c r="Z61" s="587"/>
    </row>
    <row r="62" spans="1:130" ht="21" x14ac:dyDescent="0.25">
      <c r="A62" s="651"/>
      <c r="B62" s="641"/>
      <c r="C62" s="485" t="s">
        <v>11</v>
      </c>
      <c r="D62" s="485" t="s">
        <v>12</v>
      </c>
      <c r="E62" s="485" t="s">
        <v>13</v>
      </c>
      <c r="F62" s="485" t="s">
        <v>14</v>
      </c>
      <c r="G62" s="485" t="s">
        <v>15</v>
      </c>
      <c r="H62" s="485" t="s">
        <v>16</v>
      </c>
      <c r="I62" s="485" t="s">
        <v>17</v>
      </c>
      <c r="J62" s="485" t="s">
        <v>18</v>
      </c>
      <c r="K62" s="485" t="s">
        <v>19</v>
      </c>
      <c r="L62" s="485" t="s">
        <v>20</v>
      </c>
      <c r="M62" s="485" t="s">
        <v>21</v>
      </c>
      <c r="N62" s="485" t="s">
        <v>22</v>
      </c>
      <c r="O62" s="485" t="s">
        <v>23</v>
      </c>
      <c r="P62" s="485" t="s">
        <v>24</v>
      </c>
      <c r="Q62" s="485" t="s">
        <v>25</v>
      </c>
      <c r="R62" s="485" t="s">
        <v>26</v>
      </c>
      <c r="S62" s="486" t="s">
        <v>27</v>
      </c>
      <c r="T62" s="394" t="s">
        <v>50</v>
      </c>
      <c r="U62" s="434" t="s">
        <v>29</v>
      </c>
      <c r="V62" s="483" t="s">
        <v>89</v>
      </c>
      <c r="W62" s="484" t="s">
        <v>31</v>
      </c>
      <c r="X62" s="421" t="s">
        <v>90</v>
      </c>
      <c r="Y62" s="483" t="s">
        <v>91</v>
      </c>
      <c r="Z62" s="395" t="s">
        <v>80</v>
      </c>
    </row>
    <row r="63" spans="1:130" x14ac:dyDescent="0.25">
      <c r="A63" s="163" t="s">
        <v>82</v>
      </c>
      <c r="B63" s="229">
        <f>SUM(C63:S63)</f>
        <v>0</v>
      </c>
      <c r="C63" s="230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2"/>
      <c r="T63" s="43"/>
      <c r="U63" s="44"/>
      <c r="V63" s="44"/>
      <c r="W63" s="233"/>
      <c r="X63" s="43"/>
      <c r="Y63" s="44"/>
      <c r="Z63" s="41"/>
      <c r="AA63" s="31" t="str">
        <f>CA63&amp;CB63&amp;CC63&amp;CD63</f>
        <v/>
      </c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234"/>
      <c r="CB63" s="234"/>
      <c r="CC63" s="33" t="str">
        <f>IF(T63+U63+V63+W63&lt;&gt;$B63,"* El número de "&amp;T$61&amp;""&amp;" no debe ser distinto del Total. ","")</f>
        <v/>
      </c>
      <c r="CD63" s="33" t="str">
        <f>IF(X63+Y63+Z63&gt;$B63,"* El número de "&amp;X$61&amp;""&amp;" no puede superar el Total. ","")</f>
        <v/>
      </c>
      <c r="CE63" s="32"/>
      <c r="CF63" s="32"/>
      <c r="CG63" s="34">
        <f>IF(T63+U63+V63+W63&lt;&gt;$B63,1,0)</f>
        <v>0</v>
      </c>
      <c r="CH63" s="34">
        <f>IF(X63+Y63+Z63&gt;$B63,1,0)</f>
        <v>0</v>
      </c>
      <c r="CI63" s="35"/>
      <c r="CJ63" s="35"/>
      <c r="CK63" s="35"/>
      <c r="CL63" s="35"/>
      <c r="CM63" s="35"/>
      <c r="CN63"/>
      <c r="CO63"/>
      <c r="CP63"/>
      <c r="CQ63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5">
      <c r="A64" s="163" t="s">
        <v>83</v>
      </c>
      <c r="B64" s="235">
        <f>SUM(C64:S64)</f>
        <v>0</v>
      </c>
      <c r="C64" s="230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2"/>
      <c r="T64" s="54"/>
      <c r="U64" s="55"/>
      <c r="V64" s="55"/>
      <c r="W64" s="236"/>
      <c r="X64" s="54"/>
      <c r="Y64" s="55"/>
      <c r="Z64" s="52"/>
      <c r="AA64" s="31" t="str">
        <f t="shared" ref="AA64:AA66" si="18">CA64&amp;CB64&amp;CC64&amp;CD64</f>
        <v/>
      </c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234"/>
      <c r="CB64" s="234"/>
      <c r="CC64" s="33" t="str">
        <f t="shared" ref="CC64:CC66" si="19">IF(T64+U64+V64+W64&lt;&gt;$B64,"* El número de "&amp;T$61&amp;""&amp;" no debe ser distinto del Total. ","")</f>
        <v/>
      </c>
      <c r="CD64" s="33" t="str">
        <f t="shared" ref="CD64:CD66" si="20">IF(X64+Y64+Z64&gt;$B64,"* El número de "&amp;X$61&amp;""&amp;" no puede superar el Total. ","")</f>
        <v/>
      </c>
      <c r="CE64" s="32"/>
      <c r="CF64" s="32"/>
      <c r="CG64" s="34">
        <f t="shared" ref="CG64:CG66" si="21">IF(T64+U64+V64+W64&lt;&gt;$B64,1,0)</f>
        <v>0</v>
      </c>
      <c r="CH64" s="34">
        <f t="shared" ref="CH64:CH66" si="22">IF(X64+Y64+Z64&gt;$B64,1,0)</f>
        <v>0</v>
      </c>
      <c r="CI64" s="35"/>
      <c r="CJ64" s="35"/>
      <c r="CK64" s="35"/>
      <c r="CL64" s="35"/>
      <c r="CM64" s="35"/>
    </row>
    <row r="65" spans="1:91" customFormat="1" x14ac:dyDescent="0.25">
      <c r="A65" s="163" t="s">
        <v>84</v>
      </c>
      <c r="B65" s="235">
        <f>SUM(C65:S65)</f>
        <v>0</v>
      </c>
      <c r="C65" s="230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2"/>
      <c r="T65" s="54"/>
      <c r="U65" s="55"/>
      <c r="V65" s="55"/>
      <c r="W65" s="236"/>
      <c r="X65" s="54"/>
      <c r="Y65" s="55"/>
      <c r="Z65" s="52"/>
      <c r="AA65" s="31" t="str">
        <f t="shared" si="18"/>
        <v/>
      </c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234"/>
      <c r="CB65" s="234"/>
      <c r="CC65" s="33" t="str">
        <f t="shared" si="19"/>
        <v/>
      </c>
      <c r="CD65" s="33" t="str">
        <f t="shared" si="20"/>
        <v/>
      </c>
      <c r="CE65" s="32"/>
      <c r="CF65" s="32"/>
      <c r="CG65" s="34">
        <f t="shared" si="21"/>
        <v>0</v>
      </c>
      <c r="CH65" s="34">
        <f t="shared" si="22"/>
        <v>0</v>
      </c>
      <c r="CI65" s="35"/>
      <c r="CJ65" s="35"/>
      <c r="CK65" s="35"/>
      <c r="CL65" s="35"/>
      <c r="CM65" s="35"/>
    </row>
    <row r="66" spans="1:91" customFormat="1" x14ac:dyDescent="0.25">
      <c r="A66" s="163" t="s">
        <v>85</v>
      </c>
      <c r="B66" s="237">
        <f>SUM(C66:S66)</f>
        <v>0</v>
      </c>
      <c r="C66" s="230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2"/>
      <c r="T66" s="75"/>
      <c r="U66" s="238"/>
      <c r="V66" s="238"/>
      <c r="W66" s="239"/>
      <c r="X66" s="75"/>
      <c r="Y66" s="238"/>
      <c r="Z66" s="240"/>
      <c r="AA66" s="31" t="str">
        <f t="shared" si="18"/>
        <v/>
      </c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234"/>
      <c r="CB66" s="234"/>
      <c r="CC66" s="33" t="str">
        <f t="shared" si="19"/>
        <v/>
      </c>
      <c r="CD66" s="33" t="str">
        <f t="shared" si="20"/>
        <v/>
      </c>
      <c r="CE66" s="32"/>
      <c r="CF66" s="32"/>
      <c r="CG66" s="34">
        <f t="shared" si="21"/>
        <v>0</v>
      </c>
      <c r="CH66" s="34">
        <f t="shared" si="22"/>
        <v>0</v>
      </c>
      <c r="CI66" s="35"/>
      <c r="CJ66" s="35"/>
      <c r="CK66" s="35"/>
      <c r="CL66" s="35"/>
      <c r="CM66" s="35"/>
    </row>
    <row r="67" spans="1:91" customFormat="1" x14ac:dyDescent="0.25">
      <c r="A67" s="428" t="s">
        <v>5</v>
      </c>
      <c r="B67" s="453">
        <f t="shared" ref="B67:Z67" si="23">SUM(B63:B66)</f>
        <v>0</v>
      </c>
      <c r="C67" s="425">
        <f t="shared" si="23"/>
        <v>0</v>
      </c>
      <c r="D67" s="425">
        <f t="shared" si="23"/>
        <v>0</v>
      </c>
      <c r="E67" s="425">
        <f t="shared" si="23"/>
        <v>0</v>
      </c>
      <c r="F67" s="425">
        <f t="shared" si="23"/>
        <v>0</v>
      </c>
      <c r="G67" s="425">
        <f t="shared" si="23"/>
        <v>0</v>
      </c>
      <c r="H67" s="425">
        <f t="shared" si="23"/>
        <v>0</v>
      </c>
      <c r="I67" s="425">
        <f t="shared" si="23"/>
        <v>0</v>
      </c>
      <c r="J67" s="425">
        <f t="shared" si="23"/>
        <v>0</v>
      </c>
      <c r="K67" s="425">
        <f t="shared" si="23"/>
        <v>0</v>
      </c>
      <c r="L67" s="425">
        <f t="shared" si="23"/>
        <v>0</v>
      </c>
      <c r="M67" s="425">
        <f t="shared" si="23"/>
        <v>0</v>
      </c>
      <c r="N67" s="425">
        <f t="shared" si="23"/>
        <v>0</v>
      </c>
      <c r="O67" s="425">
        <f t="shared" si="23"/>
        <v>0</v>
      </c>
      <c r="P67" s="425">
        <f t="shared" si="23"/>
        <v>0</v>
      </c>
      <c r="Q67" s="425">
        <f t="shared" si="23"/>
        <v>0</v>
      </c>
      <c r="R67" s="425">
        <f t="shared" si="23"/>
        <v>0</v>
      </c>
      <c r="S67" s="426">
        <f t="shared" si="23"/>
        <v>0</v>
      </c>
      <c r="T67" s="454">
        <f t="shared" si="23"/>
        <v>0</v>
      </c>
      <c r="U67" s="425">
        <f t="shared" si="23"/>
        <v>0</v>
      </c>
      <c r="V67" s="425">
        <f t="shared" si="23"/>
        <v>0</v>
      </c>
      <c r="W67" s="426">
        <f t="shared" si="23"/>
        <v>0</v>
      </c>
      <c r="X67" s="455">
        <f t="shared" si="23"/>
        <v>0</v>
      </c>
      <c r="Y67" s="456">
        <f t="shared" si="23"/>
        <v>0</v>
      </c>
      <c r="Z67" s="457">
        <f t="shared" si="23"/>
        <v>0</v>
      </c>
      <c r="CA67" s="248"/>
      <c r="CB67" s="248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</row>
    <row r="68" spans="1:91" customFormat="1" x14ac:dyDescent="0.25">
      <c r="A68" s="192" t="s">
        <v>92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CA68" s="248"/>
      <c r="CB68" s="248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</row>
    <row r="69" spans="1:91" customFormat="1" x14ac:dyDescent="0.25">
      <c r="A69" s="650" t="s">
        <v>75</v>
      </c>
      <c r="B69" s="606" t="s">
        <v>76</v>
      </c>
      <c r="C69" s="604" t="s">
        <v>87</v>
      </c>
      <c r="D69" s="604"/>
      <c r="E69" s="604"/>
      <c r="F69" s="604"/>
      <c r="G69" s="604"/>
      <c r="H69" s="604"/>
      <c r="I69" s="604"/>
      <c r="J69" s="604"/>
      <c r="K69" s="604"/>
      <c r="L69" s="604"/>
      <c r="M69" s="604"/>
      <c r="N69" s="604"/>
      <c r="O69" s="604"/>
      <c r="P69" s="604"/>
      <c r="Q69" s="604"/>
      <c r="R69" s="604"/>
      <c r="S69" s="605"/>
      <c r="T69" s="584" t="s">
        <v>7</v>
      </c>
      <c r="U69" s="639"/>
      <c r="V69" s="639"/>
      <c r="W69" s="601"/>
      <c r="X69" s="652" t="s">
        <v>88</v>
      </c>
      <c r="Y69" s="652"/>
      <c r="Z69" s="587"/>
      <c r="CA69" s="248"/>
      <c r="CB69" s="248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</row>
    <row r="70" spans="1:91" customFormat="1" ht="21" x14ac:dyDescent="0.25">
      <c r="A70" s="651"/>
      <c r="B70" s="614"/>
      <c r="C70" s="485" t="s">
        <v>11</v>
      </c>
      <c r="D70" s="485" t="s">
        <v>12</v>
      </c>
      <c r="E70" s="485" t="s">
        <v>13</v>
      </c>
      <c r="F70" s="485" t="s">
        <v>14</v>
      </c>
      <c r="G70" s="485" t="s">
        <v>15</v>
      </c>
      <c r="H70" s="485" t="s">
        <v>16</v>
      </c>
      <c r="I70" s="485" t="s">
        <v>17</v>
      </c>
      <c r="J70" s="485" t="s">
        <v>18</v>
      </c>
      <c r="K70" s="485" t="s">
        <v>19</v>
      </c>
      <c r="L70" s="485" t="s">
        <v>20</v>
      </c>
      <c r="M70" s="485" t="s">
        <v>21</v>
      </c>
      <c r="N70" s="485" t="s">
        <v>22</v>
      </c>
      <c r="O70" s="485" t="s">
        <v>23</v>
      </c>
      <c r="P70" s="485" t="s">
        <v>24</v>
      </c>
      <c r="Q70" s="485" t="s">
        <v>25</v>
      </c>
      <c r="R70" s="485" t="s">
        <v>26</v>
      </c>
      <c r="S70" s="486" t="s">
        <v>27</v>
      </c>
      <c r="T70" s="394" t="s">
        <v>50</v>
      </c>
      <c r="U70" s="434" t="s">
        <v>29</v>
      </c>
      <c r="V70" s="483" t="s">
        <v>89</v>
      </c>
      <c r="W70" s="484" t="s">
        <v>31</v>
      </c>
      <c r="X70" s="421" t="s">
        <v>90</v>
      </c>
      <c r="Y70" s="483" t="s">
        <v>91</v>
      </c>
      <c r="Z70" s="395" t="s">
        <v>80</v>
      </c>
      <c r="CA70" s="248"/>
      <c r="CB70" s="248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</row>
    <row r="71" spans="1:91" customFormat="1" x14ac:dyDescent="0.25">
      <c r="A71" s="163" t="s">
        <v>82</v>
      </c>
      <c r="B71" s="229">
        <f>SUM(C71:S71)</f>
        <v>0</v>
      </c>
      <c r="C71" s="230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2"/>
      <c r="T71" s="43"/>
      <c r="U71" s="249"/>
      <c r="V71" s="44"/>
      <c r="W71" s="42"/>
      <c r="X71" s="43"/>
      <c r="Y71" s="44"/>
      <c r="Z71" s="41"/>
      <c r="AA71" s="31" t="str">
        <f>CA71&amp;CB71&amp;CC71&amp;CD71</f>
        <v/>
      </c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234"/>
      <c r="CB71" s="234"/>
      <c r="CC71" s="33" t="str">
        <f t="shared" ref="CC71:CC74" si="24">IF(T71+U71+V71+W71&lt;&gt;$B71,"* El número de "&amp;T$61&amp;""&amp;" no debe ser distinto del Total. ","")</f>
        <v/>
      </c>
      <c r="CD71" s="33" t="str">
        <f>IF(X71+Y71+Z71&gt;$B71,"* El número de "&amp;X$61&amp;""&amp;" no puede superar el Total. ","")</f>
        <v/>
      </c>
      <c r="CE71" s="32"/>
      <c r="CF71" s="32"/>
      <c r="CG71" s="34">
        <f t="shared" ref="CG71:CG74" si="25">IF(T71+U71+V71+W71&lt;&gt;$B71,1,0)</f>
        <v>0</v>
      </c>
      <c r="CH71" s="34">
        <f t="shared" ref="CH71:CH74" si="26">IF(X71+Y71+Z71&gt;$B71,1,0)</f>
        <v>0</v>
      </c>
      <c r="CI71" s="35"/>
      <c r="CJ71" s="35"/>
      <c r="CK71" s="35"/>
      <c r="CL71" s="35"/>
      <c r="CM71" s="35"/>
    </row>
    <row r="72" spans="1:91" customFormat="1" x14ac:dyDescent="0.25">
      <c r="A72" s="163" t="s">
        <v>83</v>
      </c>
      <c r="B72" s="235">
        <f>SUM(C72:S72)</f>
        <v>0</v>
      </c>
      <c r="C72" s="230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2"/>
      <c r="T72" s="54"/>
      <c r="U72" s="250"/>
      <c r="V72" s="55"/>
      <c r="W72" s="53"/>
      <c r="X72" s="54"/>
      <c r="Y72" s="55"/>
      <c r="Z72" s="52"/>
      <c r="AA72" s="31" t="str">
        <f t="shared" ref="AA72:AA74" si="27">CA72&amp;CB72&amp;CC72&amp;CD72</f>
        <v/>
      </c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234"/>
      <c r="CB72" s="234"/>
      <c r="CC72" s="33" t="str">
        <f t="shared" si="24"/>
        <v/>
      </c>
      <c r="CD72" s="33" t="str">
        <f t="shared" ref="CD72:CD74" si="28">IF(X72+Y72+Z72&gt;$B72,"* El número de "&amp;X$61&amp;""&amp;" no puede superar el Total. ","")</f>
        <v/>
      </c>
      <c r="CE72" s="32"/>
      <c r="CF72" s="32"/>
      <c r="CG72" s="34">
        <f t="shared" si="25"/>
        <v>0</v>
      </c>
      <c r="CH72" s="34">
        <f t="shared" si="26"/>
        <v>0</v>
      </c>
      <c r="CI72" s="35"/>
      <c r="CJ72" s="35"/>
      <c r="CK72" s="35"/>
      <c r="CL72" s="35"/>
      <c r="CM72" s="35"/>
    </row>
    <row r="73" spans="1:91" customFormat="1" x14ac:dyDescent="0.25">
      <c r="A73" s="163" t="s">
        <v>84</v>
      </c>
      <c r="B73" s="235">
        <f>SUM(C73:S73)</f>
        <v>0</v>
      </c>
      <c r="C73" s="230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2"/>
      <c r="T73" s="54"/>
      <c r="U73" s="250"/>
      <c r="V73" s="55"/>
      <c r="W73" s="53"/>
      <c r="X73" s="54"/>
      <c r="Y73" s="55"/>
      <c r="Z73" s="52"/>
      <c r="AA73" s="31" t="str">
        <f t="shared" si="27"/>
        <v/>
      </c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234"/>
      <c r="CB73" s="234"/>
      <c r="CC73" s="33" t="str">
        <f t="shared" si="24"/>
        <v/>
      </c>
      <c r="CD73" s="33" t="str">
        <f t="shared" si="28"/>
        <v/>
      </c>
      <c r="CE73" s="32"/>
      <c r="CF73" s="32"/>
      <c r="CG73" s="34">
        <f t="shared" si="25"/>
        <v>0</v>
      </c>
      <c r="CH73" s="34">
        <f t="shared" si="26"/>
        <v>0</v>
      </c>
      <c r="CI73" s="35"/>
      <c r="CJ73" s="35"/>
      <c r="CK73" s="35"/>
      <c r="CL73" s="35"/>
      <c r="CM73" s="35"/>
    </row>
    <row r="74" spans="1:91" customFormat="1" x14ac:dyDescent="0.25">
      <c r="A74" s="163" t="s">
        <v>85</v>
      </c>
      <c r="B74" s="237">
        <f>SUM(C74:S74)</f>
        <v>0</v>
      </c>
      <c r="C74" s="230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2"/>
      <c r="T74" s="75"/>
      <c r="U74" s="251"/>
      <c r="V74" s="238"/>
      <c r="W74" s="252"/>
      <c r="X74" s="75"/>
      <c r="Y74" s="238"/>
      <c r="Z74" s="240"/>
      <c r="AA74" s="31" t="str">
        <f t="shared" si="27"/>
        <v/>
      </c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234"/>
      <c r="CB74" s="234"/>
      <c r="CC74" s="33" t="str">
        <f t="shared" si="24"/>
        <v/>
      </c>
      <c r="CD74" s="33" t="str">
        <f t="shared" si="28"/>
        <v/>
      </c>
      <c r="CE74" s="32"/>
      <c r="CF74" s="32"/>
      <c r="CG74" s="34">
        <f t="shared" si="25"/>
        <v>0</v>
      </c>
      <c r="CH74" s="34">
        <f t="shared" si="26"/>
        <v>0</v>
      </c>
      <c r="CI74" s="35"/>
      <c r="CJ74" s="35"/>
      <c r="CK74" s="35"/>
      <c r="CL74" s="35"/>
      <c r="CM74" s="35"/>
    </row>
    <row r="75" spans="1:91" customFormat="1" x14ac:dyDescent="0.25">
      <c r="A75" s="428" t="s">
        <v>5</v>
      </c>
      <c r="B75" s="453">
        <f t="shared" ref="B75:Z75" si="29">SUM(B71:B74)</f>
        <v>0</v>
      </c>
      <c r="C75" s="425">
        <f t="shared" si="29"/>
        <v>0</v>
      </c>
      <c r="D75" s="425">
        <f t="shared" si="29"/>
        <v>0</v>
      </c>
      <c r="E75" s="425">
        <f t="shared" si="29"/>
        <v>0</v>
      </c>
      <c r="F75" s="425">
        <f t="shared" si="29"/>
        <v>0</v>
      </c>
      <c r="G75" s="425">
        <f t="shared" si="29"/>
        <v>0</v>
      </c>
      <c r="H75" s="425">
        <f t="shared" si="29"/>
        <v>0</v>
      </c>
      <c r="I75" s="425">
        <f t="shared" si="29"/>
        <v>0</v>
      </c>
      <c r="J75" s="425">
        <f t="shared" si="29"/>
        <v>0</v>
      </c>
      <c r="K75" s="425">
        <f t="shared" si="29"/>
        <v>0</v>
      </c>
      <c r="L75" s="425">
        <f t="shared" si="29"/>
        <v>0</v>
      </c>
      <c r="M75" s="425">
        <f t="shared" si="29"/>
        <v>0</v>
      </c>
      <c r="N75" s="425">
        <f t="shared" si="29"/>
        <v>0</v>
      </c>
      <c r="O75" s="425">
        <f t="shared" si="29"/>
        <v>0</v>
      </c>
      <c r="P75" s="425">
        <f t="shared" si="29"/>
        <v>0</v>
      </c>
      <c r="Q75" s="425">
        <f t="shared" si="29"/>
        <v>0</v>
      </c>
      <c r="R75" s="425">
        <f t="shared" si="29"/>
        <v>0</v>
      </c>
      <c r="S75" s="426">
        <f t="shared" si="29"/>
        <v>0</v>
      </c>
      <c r="T75" s="458">
        <f t="shared" si="29"/>
        <v>0</v>
      </c>
      <c r="U75" s="459">
        <f t="shared" si="29"/>
        <v>0</v>
      </c>
      <c r="V75" s="459">
        <f t="shared" si="29"/>
        <v>0</v>
      </c>
      <c r="W75" s="460">
        <f t="shared" si="29"/>
        <v>0</v>
      </c>
      <c r="X75" s="461">
        <f t="shared" si="29"/>
        <v>0</v>
      </c>
      <c r="Y75" s="459">
        <f t="shared" si="29"/>
        <v>0</v>
      </c>
      <c r="Z75" s="453">
        <f t="shared" si="29"/>
        <v>0</v>
      </c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</row>
    <row r="76" spans="1:91" customFormat="1" x14ac:dyDescent="0.25">
      <c r="A76" s="257" t="s">
        <v>93</v>
      </c>
      <c r="B76" s="258"/>
      <c r="C76" s="12"/>
      <c r="D76" s="259"/>
      <c r="E76" s="1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</row>
    <row r="77" spans="1:91" customFormat="1" ht="31.5" x14ac:dyDescent="0.25">
      <c r="A77" s="429" t="s">
        <v>94</v>
      </c>
      <c r="B77" s="482" t="s">
        <v>50</v>
      </c>
      <c r="C77" s="462" t="s">
        <v>95</v>
      </c>
      <c r="D77" s="463" t="s">
        <v>96</v>
      </c>
      <c r="E77" s="464" t="s">
        <v>97</v>
      </c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</row>
    <row r="78" spans="1:91" customFormat="1" x14ac:dyDescent="0.25">
      <c r="A78" s="264" t="s">
        <v>98</v>
      </c>
      <c r="B78" s="39"/>
      <c r="C78" s="249"/>
      <c r="D78" s="44"/>
      <c r="E78" s="41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</row>
    <row r="79" spans="1:91" customFormat="1" x14ac:dyDescent="0.25">
      <c r="A79" s="264" t="s">
        <v>99</v>
      </c>
      <c r="B79" s="51"/>
      <c r="C79" s="250"/>
      <c r="D79" s="55"/>
      <c r="E79" s="5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</row>
    <row r="80" spans="1:91" customFormat="1" x14ac:dyDescent="0.25">
      <c r="A80" s="264" t="s">
        <v>100</v>
      </c>
      <c r="B80" s="51"/>
      <c r="C80" s="250"/>
      <c r="D80" s="55"/>
      <c r="E80" s="5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</row>
    <row r="81" spans="1:5" customFormat="1" ht="21" x14ac:dyDescent="0.25">
      <c r="A81" s="265" t="s">
        <v>101</v>
      </c>
      <c r="B81" s="51"/>
      <c r="C81" s="250"/>
      <c r="D81" s="55"/>
      <c r="E81" s="52"/>
    </row>
    <row r="82" spans="1:5" customFormat="1" x14ac:dyDescent="0.25">
      <c r="A82" s="264" t="s">
        <v>102</v>
      </c>
      <c r="B82" s="88"/>
      <c r="C82" s="266"/>
      <c r="D82" s="93"/>
      <c r="E82" s="90"/>
    </row>
    <row r="83" spans="1:5" customFormat="1" x14ac:dyDescent="0.25">
      <c r="A83" s="264" t="s">
        <v>103</v>
      </c>
      <c r="B83" s="88"/>
      <c r="C83" s="250"/>
      <c r="D83" s="93"/>
      <c r="E83" s="90"/>
    </row>
    <row r="84" spans="1:5" customFormat="1" x14ac:dyDescent="0.25">
      <c r="A84" s="264" t="s">
        <v>104</v>
      </c>
      <c r="B84" s="88"/>
      <c r="C84" s="250"/>
      <c r="D84" s="93"/>
      <c r="E84" s="90"/>
    </row>
    <row r="85" spans="1:5" customFormat="1" x14ac:dyDescent="0.25">
      <c r="A85" s="264" t="s">
        <v>105</v>
      </c>
      <c r="B85" s="88"/>
      <c r="C85" s="250"/>
      <c r="D85" s="93"/>
      <c r="E85" s="90"/>
    </row>
    <row r="86" spans="1:5" customFormat="1" x14ac:dyDescent="0.25">
      <c r="A86" s="264" t="s">
        <v>106</v>
      </c>
      <c r="B86" s="88"/>
      <c r="C86" s="250"/>
      <c r="D86" s="93"/>
      <c r="E86" s="90"/>
    </row>
    <row r="87" spans="1:5" customFormat="1" x14ac:dyDescent="0.25">
      <c r="A87" s="267" t="s">
        <v>107</v>
      </c>
      <c r="B87" s="88"/>
      <c r="C87" s="250"/>
      <c r="D87" s="93"/>
      <c r="E87" s="90"/>
    </row>
    <row r="88" spans="1:5" customFormat="1" x14ac:dyDescent="0.25">
      <c r="A88" s="264" t="s">
        <v>108</v>
      </c>
      <c r="B88" s="88"/>
      <c r="C88" s="250"/>
      <c r="D88" s="93"/>
      <c r="E88" s="90"/>
    </row>
    <row r="89" spans="1:5" customFormat="1" x14ac:dyDescent="0.25">
      <c r="A89" s="264" t="s">
        <v>109</v>
      </c>
      <c r="B89" s="88"/>
      <c r="C89" s="250"/>
      <c r="D89" s="93"/>
      <c r="E89" s="90"/>
    </row>
    <row r="90" spans="1:5" customFormat="1" x14ac:dyDescent="0.25">
      <c r="A90" s="265" t="s">
        <v>110</v>
      </c>
      <c r="B90" s="88"/>
      <c r="C90" s="250"/>
      <c r="D90" s="93"/>
      <c r="E90" s="90"/>
    </row>
    <row r="91" spans="1:5" customFormat="1" x14ac:dyDescent="0.25">
      <c r="A91" s="268" t="s">
        <v>111</v>
      </c>
      <c r="B91" s="88"/>
      <c r="C91" s="250"/>
      <c r="D91" s="93"/>
      <c r="E91" s="90"/>
    </row>
    <row r="92" spans="1:5" customFormat="1" x14ac:dyDescent="0.25">
      <c r="A92" s="269" t="s">
        <v>112</v>
      </c>
      <c r="B92" s="88"/>
      <c r="C92" s="250"/>
      <c r="D92" s="93"/>
      <c r="E92" s="90"/>
    </row>
    <row r="93" spans="1:5" customFormat="1" x14ac:dyDescent="0.25">
      <c r="A93" s="264" t="s">
        <v>113</v>
      </c>
      <c r="B93" s="88"/>
      <c r="C93" s="250"/>
      <c r="D93" s="93"/>
      <c r="E93" s="90"/>
    </row>
    <row r="94" spans="1:5" customFormat="1" x14ac:dyDescent="0.25">
      <c r="A94" s="264" t="s">
        <v>114</v>
      </c>
      <c r="B94" s="88"/>
      <c r="C94" s="250"/>
      <c r="D94" s="93"/>
      <c r="E94" s="90"/>
    </row>
    <row r="95" spans="1:5" customFormat="1" x14ac:dyDescent="0.25">
      <c r="A95" s="429" t="s">
        <v>5</v>
      </c>
      <c r="B95" s="459">
        <f>SUM(B78:B94)</f>
        <v>0</v>
      </c>
      <c r="C95" s="461">
        <f>SUM(C78:C94)</f>
        <v>0</v>
      </c>
      <c r="D95" s="465">
        <f>SUM(D78:D94)</f>
        <v>0</v>
      </c>
      <c r="E95" s="466">
        <f>SUM(E78:E94)</f>
        <v>0</v>
      </c>
    </row>
    <row r="96" spans="1:5" customFormat="1" x14ac:dyDescent="0.25">
      <c r="A96" s="272" t="s">
        <v>115</v>
      </c>
      <c r="B96" s="12"/>
      <c r="C96" s="12"/>
      <c r="D96" s="12"/>
      <c r="E96" s="12"/>
    </row>
    <row r="97" spans="1:8" customFormat="1" ht="31.5" x14ac:dyDescent="0.25">
      <c r="A97" s="467" t="s">
        <v>75</v>
      </c>
      <c r="B97" s="483" t="s">
        <v>50</v>
      </c>
      <c r="C97" s="462" t="s">
        <v>95</v>
      </c>
      <c r="D97" s="463" t="s">
        <v>96</v>
      </c>
      <c r="E97" s="464" t="s">
        <v>97</v>
      </c>
    </row>
    <row r="98" spans="1:8" customFormat="1" x14ac:dyDescent="0.25">
      <c r="A98" s="163" t="s">
        <v>82</v>
      </c>
      <c r="B98" s="55"/>
      <c r="C98" s="250"/>
      <c r="D98" s="55"/>
      <c r="E98" s="52"/>
    </row>
    <row r="99" spans="1:8" customFormat="1" x14ac:dyDescent="0.25">
      <c r="A99" s="163" t="s">
        <v>83</v>
      </c>
      <c r="B99" s="55"/>
      <c r="C99" s="250"/>
      <c r="D99" s="55"/>
      <c r="E99" s="52"/>
    </row>
    <row r="100" spans="1:8" customFormat="1" x14ac:dyDescent="0.25">
      <c r="A100" s="163" t="s">
        <v>84</v>
      </c>
      <c r="B100" s="55"/>
      <c r="C100" s="250"/>
      <c r="D100" s="55"/>
      <c r="E100" s="52"/>
    </row>
    <row r="101" spans="1:8" customFormat="1" x14ac:dyDescent="0.25">
      <c r="A101" s="163" t="s">
        <v>85</v>
      </c>
      <c r="B101" s="55"/>
      <c r="C101" s="250"/>
      <c r="D101" s="55"/>
      <c r="E101" s="52"/>
    </row>
    <row r="102" spans="1:8" customFormat="1" x14ac:dyDescent="0.25">
      <c r="A102" s="274" t="s">
        <v>116</v>
      </c>
      <c r="B102" s="238"/>
      <c r="C102" s="251"/>
      <c r="D102" s="238"/>
      <c r="E102" s="240"/>
    </row>
    <row r="103" spans="1:8" customFormat="1" x14ac:dyDescent="0.25">
      <c r="A103" s="468" t="s">
        <v>5</v>
      </c>
      <c r="B103" s="461">
        <f>SUM(B98:B102)</f>
        <v>0</v>
      </c>
      <c r="C103" s="461">
        <f>SUM(C98:C102)</f>
        <v>0</v>
      </c>
      <c r="D103" s="465">
        <f>SUM(D98:D102)</f>
        <v>0</v>
      </c>
      <c r="E103" s="466">
        <f>SUM(E98:E102)</f>
        <v>0</v>
      </c>
    </row>
    <row r="104" spans="1:8" customFormat="1" x14ac:dyDescent="0.25">
      <c r="A104" s="272" t="s">
        <v>117</v>
      </c>
      <c r="B104" s="12"/>
      <c r="C104" s="12"/>
      <c r="D104" s="12"/>
      <c r="E104" s="12"/>
    </row>
    <row r="105" spans="1:8" customFormat="1" ht="31.5" x14ac:dyDescent="0.25">
      <c r="A105" s="467" t="s">
        <v>75</v>
      </c>
      <c r="B105" s="483" t="s">
        <v>50</v>
      </c>
      <c r="C105" s="462" t="s">
        <v>95</v>
      </c>
      <c r="D105" s="463" t="s">
        <v>96</v>
      </c>
      <c r="E105" s="464" t="s">
        <v>97</v>
      </c>
    </row>
    <row r="106" spans="1:8" customFormat="1" x14ac:dyDescent="0.25">
      <c r="A106" s="163" t="s">
        <v>82</v>
      </c>
      <c r="B106" s="55"/>
      <c r="C106" s="250"/>
      <c r="D106" s="55"/>
      <c r="E106" s="52"/>
    </row>
    <row r="107" spans="1:8" customFormat="1" x14ac:dyDescent="0.25">
      <c r="A107" s="163" t="s">
        <v>83</v>
      </c>
      <c r="B107" s="55"/>
      <c r="C107" s="250"/>
      <c r="D107" s="55"/>
      <c r="E107" s="52"/>
    </row>
    <row r="108" spans="1:8" customFormat="1" x14ac:dyDescent="0.25">
      <c r="A108" s="163" t="s">
        <v>84</v>
      </c>
      <c r="B108" s="55"/>
      <c r="C108" s="250"/>
      <c r="D108" s="55"/>
      <c r="E108" s="52"/>
    </row>
    <row r="109" spans="1:8" customFormat="1" x14ac:dyDescent="0.25">
      <c r="A109" s="163" t="s">
        <v>85</v>
      </c>
      <c r="B109" s="55"/>
      <c r="C109" s="250"/>
      <c r="D109" s="55"/>
      <c r="E109" s="52"/>
    </row>
    <row r="110" spans="1:8" customFormat="1" x14ac:dyDescent="0.25">
      <c r="A110" s="274" t="s">
        <v>116</v>
      </c>
      <c r="B110" s="238"/>
      <c r="C110" s="251"/>
      <c r="D110" s="238"/>
      <c r="E110" s="240"/>
    </row>
    <row r="111" spans="1:8" customFormat="1" x14ac:dyDescent="0.25">
      <c r="A111" s="468" t="s">
        <v>5</v>
      </c>
      <c r="B111" s="461">
        <f>SUM(B106:B110)</f>
        <v>0</v>
      </c>
      <c r="C111" s="461">
        <f>SUM(C106:C110)</f>
        <v>0</v>
      </c>
      <c r="D111" s="465">
        <f>SUM(D106:D110)</f>
        <v>0</v>
      </c>
      <c r="E111" s="466">
        <f>SUM(E106:E110)</f>
        <v>0</v>
      </c>
    </row>
    <row r="112" spans="1:8" customFormat="1" x14ac:dyDescent="0.25">
      <c r="A112" s="257" t="s">
        <v>118</v>
      </c>
      <c r="B112" s="276"/>
      <c r="C112" s="276"/>
      <c r="D112" s="277"/>
      <c r="E112" s="12"/>
      <c r="F112" s="12"/>
      <c r="G112" s="12"/>
      <c r="H112" s="12"/>
    </row>
    <row r="113" spans="1:128" x14ac:dyDescent="0.25">
      <c r="A113" s="653" t="s">
        <v>119</v>
      </c>
      <c r="B113" s="654" t="s">
        <v>5</v>
      </c>
      <c r="C113" s="597" t="s">
        <v>120</v>
      </c>
      <c r="D113" s="639"/>
      <c r="E113" s="639"/>
      <c r="F113" s="601"/>
      <c r="G113" s="586" t="s">
        <v>121</v>
      </c>
      <c r="H113" s="587"/>
    </row>
    <row r="114" spans="1:128" ht="21" x14ac:dyDescent="0.25">
      <c r="A114" s="655"/>
      <c r="B114" s="656"/>
      <c r="C114" s="482" t="s">
        <v>50</v>
      </c>
      <c r="D114" s="434" t="s">
        <v>29</v>
      </c>
      <c r="E114" s="483" t="s">
        <v>30</v>
      </c>
      <c r="F114" s="484" t="s">
        <v>31</v>
      </c>
      <c r="G114" s="480" t="s">
        <v>90</v>
      </c>
      <c r="H114" s="480" t="s">
        <v>91</v>
      </c>
    </row>
    <row r="115" spans="1:128" x14ac:dyDescent="0.25">
      <c r="A115" s="469" t="s">
        <v>122</v>
      </c>
      <c r="B115" s="470">
        <f>SUM(C115:F115)</f>
        <v>0</v>
      </c>
      <c r="C115" s="398"/>
      <c r="D115" s="410"/>
      <c r="E115" s="389"/>
      <c r="F115" s="390"/>
      <c r="G115" s="399"/>
      <c r="H115" s="392"/>
    </row>
    <row r="116" spans="1:128" x14ac:dyDescent="0.25">
      <c r="A116" s="657" t="s">
        <v>123</v>
      </c>
      <c r="B116" s="658">
        <f>SUM(C116:F116)</f>
        <v>0</v>
      </c>
      <c r="C116" s="634"/>
      <c r="D116" s="659"/>
      <c r="E116" s="76"/>
      <c r="F116" s="74"/>
      <c r="G116" s="638"/>
      <c r="H116" s="73"/>
    </row>
    <row r="117" spans="1:128" x14ac:dyDescent="0.25">
      <c r="A117" s="14" t="s">
        <v>124</v>
      </c>
      <c r="B117" s="276"/>
      <c r="C117" s="276"/>
      <c r="D117" s="7"/>
      <c r="E117" s="660"/>
      <c r="F117" s="661"/>
      <c r="G117" s="662"/>
      <c r="H117" s="663"/>
      <c r="I117" s="293"/>
      <c r="J117" s="293"/>
      <c r="K117" s="293"/>
    </row>
    <row r="118" spans="1:128" x14ac:dyDescent="0.25">
      <c r="A118" s="650" t="s">
        <v>125</v>
      </c>
      <c r="B118" s="606" t="s">
        <v>5</v>
      </c>
      <c r="C118" s="581" t="s">
        <v>126</v>
      </c>
      <c r="D118" s="582"/>
      <c r="E118" s="582"/>
      <c r="F118" s="582" t="s">
        <v>127</v>
      </c>
      <c r="G118" s="583" t="s">
        <v>128</v>
      </c>
      <c r="H118" s="584" t="s">
        <v>120</v>
      </c>
      <c r="I118" s="639"/>
      <c r="J118" s="639"/>
      <c r="K118" s="585"/>
    </row>
    <row r="119" spans="1:128" ht="42" x14ac:dyDescent="0.25">
      <c r="A119" s="651"/>
      <c r="B119" s="614"/>
      <c r="C119" s="664" t="s">
        <v>129</v>
      </c>
      <c r="D119" s="295" t="s">
        <v>130</v>
      </c>
      <c r="E119" s="473" t="s">
        <v>131</v>
      </c>
      <c r="F119" s="582"/>
      <c r="G119" s="583"/>
      <c r="H119" s="394" t="s">
        <v>50</v>
      </c>
      <c r="I119" s="483" t="s">
        <v>29</v>
      </c>
      <c r="J119" s="483" t="s">
        <v>30</v>
      </c>
      <c r="K119" s="395" t="s">
        <v>31</v>
      </c>
    </row>
    <row r="120" spans="1:128" x14ac:dyDescent="0.25">
      <c r="A120" s="396" t="s">
        <v>52</v>
      </c>
      <c r="B120" s="397">
        <f>SUM(C120:G120)</f>
        <v>0</v>
      </c>
      <c r="C120" s="398"/>
      <c r="D120" s="389"/>
      <c r="E120" s="389"/>
      <c r="F120" s="389"/>
      <c r="G120" s="390"/>
      <c r="H120" s="391"/>
      <c r="I120" s="389"/>
      <c r="J120" s="389"/>
      <c r="K120" s="392"/>
      <c r="L120" s="31" t="str">
        <f>CA120&amp;CB120&amp;CC120</f>
        <v/>
      </c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234"/>
      <c r="CB120" s="300" t="str">
        <f>IF(H120+I120+J120+K120&lt;&gt;$B120,"* El número de "&amp;H$118&amp;""&amp;" no debe ser distinto del Total. ","")</f>
        <v/>
      </c>
      <c r="CC120" s="32"/>
      <c r="CD120" s="32"/>
      <c r="CE120" s="32"/>
      <c r="CF120" s="32"/>
      <c r="CG120" s="34">
        <f>IF(H120+I120+J120+K120&lt;&gt;$B120,1,0)</f>
        <v>0</v>
      </c>
      <c r="CH120" s="35"/>
      <c r="CI120" s="35"/>
      <c r="CJ120" s="35"/>
      <c r="CK120"/>
      <c r="CL120"/>
      <c r="CM120"/>
      <c r="CN120"/>
      <c r="CO120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</row>
    <row r="121" spans="1:128" x14ac:dyDescent="0.25">
      <c r="A121" s="265" t="s">
        <v>72</v>
      </c>
      <c r="B121" s="301">
        <f>SUM(C121:G121)</f>
        <v>0</v>
      </c>
      <c r="C121" s="51"/>
      <c r="D121" s="55"/>
      <c r="E121" s="55"/>
      <c r="F121" s="55"/>
      <c r="G121" s="53"/>
      <c r="H121" s="54"/>
      <c r="I121" s="55"/>
      <c r="J121" s="55"/>
      <c r="K121" s="52"/>
      <c r="L121" s="31" t="str">
        <f>CA121&amp;CB121&amp;CC121</f>
        <v/>
      </c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234"/>
      <c r="CB121" s="300" t="str">
        <f t="shared" ref="CB121:CB122" si="30">IF(H121+I121+J121+K121&lt;&gt;$B121,"* El número de "&amp;H$118&amp;""&amp;" no debe ser distinto del Total. ","")</f>
        <v/>
      </c>
      <c r="CC121" s="32"/>
      <c r="CD121" s="32"/>
      <c r="CE121" s="32"/>
      <c r="CF121" s="32"/>
      <c r="CG121" s="34">
        <f t="shared" ref="CG121:CG122" si="31">IF(H121+I121+J121+K121&lt;&gt;$B121,1,0)</f>
        <v>0</v>
      </c>
      <c r="CH121" s="35"/>
      <c r="CI121" s="35"/>
      <c r="CJ121" s="35"/>
      <c r="DJ121" s="2"/>
    </row>
    <row r="122" spans="1:128" x14ac:dyDescent="0.25">
      <c r="A122" s="302" t="s">
        <v>73</v>
      </c>
      <c r="B122" s="303">
        <f>SUM(C122:G122)</f>
        <v>0</v>
      </c>
      <c r="C122" s="304"/>
      <c r="D122" s="238"/>
      <c r="E122" s="238"/>
      <c r="F122" s="238"/>
      <c r="G122" s="252"/>
      <c r="H122" s="75"/>
      <c r="I122" s="238"/>
      <c r="J122" s="238"/>
      <c r="K122" s="240"/>
      <c r="L122" s="31" t="str">
        <f>CA122&amp;CB122&amp;CC122</f>
        <v/>
      </c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234"/>
      <c r="CB122" s="300" t="str">
        <f t="shared" si="30"/>
        <v/>
      </c>
      <c r="CC122" s="32"/>
      <c r="CD122" s="32"/>
      <c r="CE122" s="32"/>
      <c r="CF122" s="32"/>
      <c r="CG122" s="34">
        <f t="shared" si="31"/>
        <v>0</v>
      </c>
      <c r="CH122" s="35"/>
      <c r="CI122" s="35"/>
      <c r="CJ122" s="35"/>
      <c r="DJ122" s="2"/>
    </row>
    <row r="123" spans="1:128" x14ac:dyDescent="0.25">
      <c r="A123" s="272" t="s">
        <v>132</v>
      </c>
      <c r="B123" s="276"/>
      <c r="C123" s="276"/>
      <c r="D123" s="277"/>
      <c r="E123" s="277"/>
      <c r="F123" s="277"/>
      <c r="G123" s="277"/>
      <c r="H123" s="277"/>
      <c r="I123" s="277"/>
      <c r="J123" s="277"/>
      <c r="K123" s="277"/>
      <c r="L123" s="277"/>
    </row>
    <row r="124" spans="1:128" ht="15" customHeight="1" x14ac:dyDescent="0.25">
      <c r="A124" s="650" t="s">
        <v>133</v>
      </c>
      <c r="B124" s="606" t="s">
        <v>134</v>
      </c>
      <c r="C124" s="591" t="s">
        <v>135</v>
      </c>
      <c r="D124" s="592"/>
      <c r="E124" s="591" t="s">
        <v>136</v>
      </c>
      <c r="F124" s="592"/>
      <c r="G124" s="665" t="s">
        <v>137</v>
      </c>
      <c r="H124" s="592"/>
      <c r="I124" s="591" t="s">
        <v>138</v>
      </c>
      <c r="J124" s="593"/>
      <c r="K124" s="586" t="s">
        <v>139</v>
      </c>
      <c r="L124" s="587"/>
    </row>
    <row r="125" spans="1:128" ht="21" x14ac:dyDescent="0.25">
      <c r="A125" s="651"/>
      <c r="B125" s="614"/>
      <c r="C125" s="482" t="s">
        <v>140</v>
      </c>
      <c r="D125" s="480" t="s">
        <v>141</v>
      </c>
      <c r="E125" s="482" t="s">
        <v>140</v>
      </c>
      <c r="F125" s="480" t="s">
        <v>141</v>
      </c>
      <c r="G125" s="482" t="s">
        <v>140</v>
      </c>
      <c r="H125" s="472" t="s">
        <v>141</v>
      </c>
      <c r="I125" s="482" t="s">
        <v>140</v>
      </c>
      <c r="J125" s="481" t="s">
        <v>141</v>
      </c>
      <c r="K125" s="394" t="s">
        <v>90</v>
      </c>
      <c r="L125" s="395" t="s">
        <v>91</v>
      </c>
    </row>
    <row r="126" spans="1:128" x14ac:dyDescent="0.25">
      <c r="A126" s="666" t="s">
        <v>142</v>
      </c>
      <c r="B126" s="396" t="s">
        <v>143</v>
      </c>
      <c r="C126" s="398"/>
      <c r="D126" s="399"/>
      <c r="E126" s="398"/>
      <c r="F126" s="399"/>
      <c r="G126" s="398"/>
      <c r="H126" s="399"/>
      <c r="I126" s="398"/>
      <c r="J126" s="400"/>
      <c r="K126" s="54"/>
      <c r="L126" s="392"/>
    </row>
    <row r="127" spans="1:128" x14ac:dyDescent="0.25">
      <c r="A127" s="537"/>
      <c r="B127" s="265" t="s">
        <v>144</v>
      </c>
      <c r="C127" s="51"/>
      <c r="D127" s="56"/>
      <c r="E127" s="51"/>
      <c r="F127" s="56"/>
      <c r="G127" s="51"/>
      <c r="H127" s="56"/>
      <c r="I127" s="51"/>
      <c r="J127" s="236"/>
      <c r="K127" s="54"/>
      <c r="L127" s="52"/>
    </row>
    <row r="128" spans="1:128" x14ac:dyDescent="0.25">
      <c r="A128" s="537"/>
      <c r="B128" s="265" t="s">
        <v>145</v>
      </c>
      <c r="C128" s="51"/>
      <c r="D128" s="56"/>
      <c r="E128" s="51"/>
      <c r="F128" s="56"/>
      <c r="G128" s="51"/>
      <c r="H128" s="56"/>
      <c r="I128" s="51"/>
      <c r="J128" s="236"/>
      <c r="K128" s="54"/>
      <c r="L128" s="52"/>
    </row>
    <row r="129" spans="1:41" customFormat="1" x14ac:dyDescent="0.25">
      <c r="A129" s="667"/>
      <c r="B129" s="265" t="s">
        <v>146</v>
      </c>
      <c r="C129" s="304"/>
      <c r="D129" s="77"/>
      <c r="E129" s="304"/>
      <c r="F129" s="77"/>
      <c r="G129" s="304"/>
      <c r="H129" s="77"/>
      <c r="I129" s="304"/>
      <c r="J129" s="239"/>
      <c r="K129" s="75"/>
      <c r="L129" s="240"/>
    </row>
    <row r="130" spans="1:41" customFormat="1" x14ac:dyDescent="0.25">
      <c r="A130" s="588" t="s">
        <v>147</v>
      </c>
      <c r="B130" s="396" t="s">
        <v>143</v>
      </c>
      <c r="C130" s="398"/>
      <c r="D130" s="399"/>
      <c r="E130" s="398"/>
      <c r="F130" s="399"/>
      <c r="G130" s="398"/>
      <c r="H130" s="399"/>
      <c r="I130" s="398"/>
      <c r="J130" s="400"/>
      <c r="K130" s="391"/>
      <c r="L130" s="392"/>
    </row>
    <row r="131" spans="1:41" customFormat="1" x14ac:dyDescent="0.25">
      <c r="A131" s="589"/>
      <c r="B131" s="265" t="s">
        <v>148</v>
      </c>
      <c r="C131" s="51"/>
      <c r="D131" s="56"/>
      <c r="E131" s="51"/>
      <c r="F131" s="56"/>
      <c r="G131" s="51"/>
      <c r="H131" s="56"/>
      <c r="I131" s="51"/>
      <c r="J131" s="236"/>
      <c r="K131" s="54"/>
      <c r="L131" s="52"/>
    </row>
    <row r="132" spans="1:41" customFormat="1" x14ac:dyDescent="0.25">
      <c r="A132" s="589"/>
      <c r="B132" s="265" t="s">
        <v>146</v>
      </c>
      <c r="C132" s="51"/>
      <c r="D132" s="56"/>
      <c r="E132" s="51"/>
      <c r="F132" s="56"/>
      <c r="G132" s="51"/>
      <c r="H132" s="56"/>
      <c r="I132" s="51"/>
      <c r="J132" s="236"/>
      <c r="K132" s="54"/>
      <c r="L132" s="52"/>
    </row>
    <row r="133" spans="1:41" customFormat="1" x14ac:dyDescent="0.25">
      <c r="A133" s="589"/>
      <c r="B133" s="471" t="s">
        <v>149</v>
      </c>
      <c r="C133" s="88"/>
      <c r="D133" s="89"/>
      <c r="E133" s="88"/>
      <c r="F133" s="89"/>
      <c r="G133" s="88"/>
      <c r="H133" s="89"/>
      <c r="I133" s="88"/>
      <c r="J133" s="308"/>
      <c r="K133" s="63"/>
      <c r="L133" s="90"/>
    </row>
    <row r="134" spans="1:41" customFormat="1" x14ac:dyDescent="0.25">
      <c r="A134" s="589"/>
      <c r="B134" s="302" t="s">
        <v>150</v>
      </c>
      <c r="C134" s="304"/>
      <c r="D134" s="77"/>
      <c r="E134" s="304"/>
      <c r="F134" s="77"/>
      <c r="G134" s="304"/>
      <c r="H134" s="77"/>
      <c r="I134" s="304"/>
      <c r="J134" s="239"/>
      <c r="K134" s="75"/>
      <c r="L134" s="240"/>
    </row>
    <row r="135" spans="1:41" customFormat="1" ht="15" customHeight="1" x14ac:dyDescent="0.25">
      <c r="A135" s="666" t="s">
        <v>151</v>
      </c>
      <c r="B135" s="396" t="s">
        <v>152</v>
      </c>
      <c r="C135" s="398"/>
      <c r="D135" s="399"/>
      <c r="E135" s="398"/>
      <c r="F135" s="399"/>
      <c r="G135" s="398"/>
      <c r="H135" s="399"/>
      <c r="I135" s="398"/>
      <c r="J135" s="400"/>
      <c r="K135" s="391"/>
      <c r="L135" s="392"/>
    </row>
    <row r="136" spans="1:41" customFormat="1" x14ac:dyDescent="0.25">
      <c r="A136" s="537"/>
      <c r="B136" s="265" t="s">
        <v>148</v>
      </c>
      <c r="C136" s="51"/>
      <c r="D136" s="56"/>
      <c r="E136" s="51"/>
      <c r="F136" s="56"/>
      <c r="G136" s="51"/>
      <c r="H136" s="56"/>
      <c r="I136" s="51"/>
      <c r="J136" s="236"/>
      <c r="K136" s="54"/>
      <c r="L136" s="52"/>
    </row>
    <row r="137" spans="1:41" customFormat="1" x14ac:dyDescent="0.25">
      <c r="A137" s="537"/>
      <c r="B137" s="265" t="s">
        <v>146</v>
      </c>
      <c r="C137" s="51"/>
      <c r="D137" s="56"/>
      <c r="E137" s="51"/>
      <c r="F137" s="56"/>
      <c r="G137" s="51"/>
      <c r="H137" s="56"/>
      <c r="I137" s="51"/>
      <c r="J137" s="236"/>
      <c r="K137" s="54"/>
      <c r="L137" s="52"/>
    </row>
    <row r="138" spans="1:41" customFormat="1" x14ac:dyDescent="0.25">
      <c r="A138" s="537"/>
      <c r="B138" s="265" t="s">
        <v>153</v>
      </c>
      <c r="C138" s="51"/>
      <c r="D138" s="56"/>
      <c r="E138" s="51"/>
      <c r="F138" s="56"/>
      <c r="G138" s="51"/>
      <c r="H138" s="56"/>
      <c r="I138" s="51"/>
      <c r="J138" s="236"/>
      <c r="K138" s="54"/>
      <c r="L138" s="52"/>
    </row>
    <row r="139" spans="1:41" customFormat="1" x14ac:dyDescent="0.25">
      <c r="A139" s="537"/>
      <c r="B139" s="471" t="s">
        <v>149</v>
      </c>
      <c r="C139" s="51"/>
      <c r="D139" s="56"/>
      <c r="E139" s="51"/>
      <c r="F139" s="56"/>
      <c r="G139" s="51"/>
      <c r="H139" s="56"/>
      <c r="I139" s="51"/>
      <c r="J139" s="236"/>
      <c r="K139" s="54"/>
      <c r="L139" s="52"/>
    </row>
    <row r="140" spans="1:41" customFormat="1" x14ac:dyDescent="0.25">
      <c r="A140" s="667"/>
      <c r="B140" s="302" t="s">
        <v>150</v>
      </c>
      <c r="C140" s="62"/>
      <c r="D140" s="100"/>
      <c r="E140" s="62"/>
      <c r="F140" s="100"/>
      <c r="G140" s="62"/>
      <c r="H140" s="100"/>
      <c r="I140" s="62"/>
      <c r="J140" s="309"/>
      <c r="K140" s="103"/>
      <c r="L140" s="101"/>
    </row>
    <row r="141" spans="1:41" customFormat="1" x14ac:dyDescent="0.25">
      <c r="A141" s="479" t="s">
        <v>154</v>
      </c>
      <c r="B141" s="479" t="s">
        <v>145</v>
      </c>
      <c r="C141" s="401"/>
      <c r="D141" s="402"/>
      <c r="E141" s="401"/>
      <c r="F141" s="402"/>
      <c r="G141" s="401"/>
      <c r="H141" s="402"/>
      <c r="I141" s="401"/>
      <c r="J141" s="403"/>
      <c r="K141" s="404"/>
      <c r="L141" s="405"/>
    </row>
    <row r="142" spans="1:41" customFormat="1" x14ac:dyDescent="0.25">
      <c r="A142" s="11" t="s">
        <v>155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</row>
    <row r="143" spans="1:41" customFormat="1" x14ac:dyDescent="0.25">
      <c r="A143" s="192" t="s">
        <v>156</v>
      </c>
      <c r="B143" s="11"/>
      <c r="C143" s="12"/>
      <c r="D143" s="259"/>
      <c r="E143" s="668"/>
      <c r="F143" s="259"/>
      <c r="G143" s="668"/>
      <c r="H143" s="668"/>
      <c r="I143" s="259"/>
      <c r="J143" s="669"/>
      <c r="K143" s="669"/>
      <c r="L143" s="669"/>
      <c r="M143" s="669"/>
      <c r="N143" s="669"/>
      <c r="O143" s="669"/>
      <c r="P143" s="669"/>
      <c r="Q143" s="669"/>
      <c r="R143" s="668"/>
      <c r="S143" s="259"/>
      <c r="T143" s="669"/>
      <c r="U143" s="669"/>
      <c r="V143" s="668"/>
      <c r="W143" s="670"/>
      <c r="X143" s="259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</row>
    <row r="144" spans="1:41" customFormat="1" ht="15" customHeight="1" x14ac:dyDescent="0.25">
      <c r="A144" s="654" t="s">
        <v>157</v>
      </c>
      <c r="B144" s="491" t="s">
        <v>5</v>
      </c>
      <c r="C144" s="492"/>
      <c r="D144" s="493"/>
      <c r="E144" s="542" t="s">
        <v>6</v>
      </c>
      <c r="F144" s="543"/>
      <c r="G144" s="543"/>
      <c r="H144" s="543"/>
      <c r="I144" s="543"/>
      <c r="J144" s="543"/>
      <c r="K144" s="543"/>
      <c r="L144" s="543"/>
      <c r="M144" s="543"/>
      <c r="N144" s="543"/>
      <c r="O144" s="543"/>
      <c r="P144" s="543"/>
      <c r="Q144" s="543"/>
      <c r="R144" s="543"/>
      <c r="S144" s="543"/>
      <c r="T144" s="543"/>
      <c r="U144" s="543"/>
      <c r="V144" s="543"/>
      <c r="W144" s="543"/>
      <c r="X144" s="543"/>
      <c r="Y144" s="543"/>
      <c r="Z144" s="543"/>
      <c r="AA144" s="543"/>
      <c r="AB144" s="543"/>
      <c r="AC144" s="543"/>
      <c r="AD144" s="543"/>
      <c r="AE144" s="543"/>
      <c r="AF144" s="543"/>
      <c r="AG144" s="543"/>
      <c r="AH144" s="543"/>
      <c r="AI144" s="543"/>
      <c r="AJ144" s="543"/>
      <c r="AK144" s="543"/>
      <c r="AL144" s="543"/>
      <c r="AM144" s="594" t="s">
        <v>158</v>
      </c>
      <c r="AN144" s="671"/>
      <c r="AO144" s="595"/>
    </row>
    <row r="145" spans="1:117" x14ac:dyDescent="0.25">
      <c r="A145" s="541"/>
      <c r="B145" s="640"/>
      <c r="C145" s="620"/>
      <c r="D145" s="641"/>
      <c r="E145" s="590" t="s">
        <v>11</v>
      </c>
      <c r="F145" s="590"/>
      <c r="G145" s="590" t="s">
        <v>12</v>
      </c>
      <c r="H145" s="590"/>
      <c r="I145" s="590" t="s">
        <v>13</v>
      </c>
      <c r="J145" s="590"/>
      <c r="K145" s="596" t="s">
        <v>14</v>
      </c>
      <c r="L145" s="596"/>
      <c r="M145" s="590" t="s">
        <v>15</v>
      </c>
      <c r="N145" s="591"/>
      <c r="O145" s="590" t="s">
        <v>16</v>
      </c>
      <c r="P145" s="590"/>
      <c r="Q145" s="590" t="s">
        <v>17</v>
      </c>
      <c r="R145" s="590"/>
      <c r="S145" s="590" t="s">
        <v>18</v>
      </c>
      <c r="T145" s="590"/>
      <c r="U145" s="590" t="s">
        <v>19</v>
      </c>
      <c r="V145" s="590"/>
      <c r="W145" s="590" t="s">
        <v>20</v>
      </c>
      <c r="X145" s="590"/>
      <c r="Y145" s="590" t="s">
        <v>21</v>
      </c>
      <c r="Z145" s="590"/>
      <c r="AA145" s="590" t="s">
        <v>22</v>
      </c>
      <c r="AB145" s="590"/>
      <c r="AC145" s="590" t="s">
        <v>23</v>
      </c>
      <c r="AD145" s="591"/>
      <c r="AE145" s="590" t="s">
        <v>24</v>
      </c>
      <c r="AF145" s="590"/>
      <c r="AG145" s="590" t="s">
        <v>25</v>
      </c>
      <c r="AH145" s="590"/>
      <c r="AI145" s="590" t="s">
        <v>26</v>
      </c>
      <c r="AJ145" s="590"/>
      <c r="AK145" s="585" t="s">
        <v>27</v>
      </c>
      <c r="AL145" s="597"/>
      <c r="AM145" s="672" t="s">
        <v>159</v>
      </c>
      <c r="AN145" s="673" t="s">
        <v>160</v>
      </c>
      <c r="AO145" s="580"/>
    </row>
    <row r="146" spans="1:117" ht="31.5" x14ac:dyDescent="0.25">
      <c r="A146" s="656"/>
      <c r="B146" s="406" t="s">
        <v>32</v>
      </c>
      <c r="C146" s="407" t="s">
        <v>33</v>
      </c>
      <c r="D146" s="477" t="s">
        <v>34</v>
      </c>
      <c r="E146" s="674" t="s">
        <v>33</v>
      </c>
      <c r="F146" s="675" t="s">
        <v>34</v>
      </c>
      <c r="G146" s="674" t="s">
        <v>33</v>
      </c>
      <c r="H146" s="675" t="s">
        <v>34</v>
      </c>
      <c r="I146" s="674" t="s">
        <v>33</v>
      </c>
      <c r="J146" s="675" t="s">
        <v>34</v>
      </c>
      <c r="K146" s="674" t="s">
        <v>33</v>
      </c>
      <c r="L146" s="675" t="s">
        <v>34</v>
      </c>
      <c r="M146" s="674" t="s">
        <v>33</v>
      </c>
      <c r="N146" s="676" t="s">
        <v>34</v>
      </c>
      <c r="O146" s="674" t="s">
        <v>33</v>
      </c>
      <c r="P146" s="675" t="s">
        <v>34</v>
      </c>
      <c r="Q146" s="674" t="s">
        <v>33</v>
      </c>
      <c r="R146" s="675" t="s">
        <v>34</v>
      </c>
      <c r="S146" s="674" t="s">
        <v>33</v>
      </c>
      <c r="T146" s="675" t="s">
        <v>34</v>
      </c>
      <c r="U146" s="674" t="s">
        <v>33</v>
      </c>
      <c r="V146" s="675" t="s">
        <v>34</v>
      </c>
      <c r="W146" s="674" t="s">
        <v>33</v>
      </c>
      <c r="X146" s="675" t="s">
        <v>34</v>
      </c>
      <c r="Y146" s="674" t="s">
        <v>33</v>
      </c>
      <c r="Z146" s="675" t="s">
        <v>34</v>
      </c>
      <c r="AA146" s="674" t="s">
        <v>33</v>
      </c>
      <c r="AB146" s="675" t="s">
        <v>34</v>
      </c>
      <c r="AC146" s="674" t="s">
        <v>33</v>
      </c>
      <c r="AD146" s="676" t="s">
        <v>34</v>
      </c>
      <c r="AE146" s="674" t="s">
        <v>33</v>
      </c>
      <c r="AF146" s="675" t="s">
        <v>34</v>
      </c>
      <c r="AG146" s="674" t="s">
        <v>33</v>
      </c>
      <c r="AH146" s="675" t="s">
        <v>34</v>
      </c>
      <c r="AI146" s="674" t="s">
        <v>33</v>
      </c>
      <c r="AJ146" s="675" t="s">
        <v>34</v>
      </c>
      <c r="AK146" s="320" t="s">
        <v>33</v>
      </c>
      <c r="AL146" s="676" t="s">
        <v>34</v>
      </c>
      <c r="AM146" s="554"/>
      <c r="AN146" s="321" t="s">
        <v>161</v>
      </c>
      <c r="AO146" s="322" t="s">
        <v>162</v>
      </c>
    </row>
    <row r="147" spans="1:117" x14ac:dyDescent="0.25">
      <c r="A147" s="408" t="s">
        <v>163</v>
      </c>
      <c r="B147" s="324">
        <f t="shared" ref="B147:B175" si="32">SUM(C147:D147)</f>
        <v>231</v>
      </c>
      <c r="C147" s="325">
        <f t="shared" ref="C147:D175" si="33">E147+G147+I147+K147+M147+O147+Q147+S147+U147+W147+Y147+AA147+AC147+AE147+AG147+AI147+AK147</f>
        <v>100</v>
      </c>
      <c r="D147" s="409">
        <f t="shared" si="33"/>
        <v>131</v>
      </c>
      <c r="E147" s="398">
        <v>14</v>
      </c>
      <c r="F147" s="392">
        <v>16</v>
      </c>
      <c r="G147" s="398">
        <v>3</v>
      </c>
      <c r="H147" s="392">
        <v>3</v>
      </c>
      <c r="I147" s="398">
        <v>2</v>
      </c>
      <c r="J147" s="392">
        <v>3</v>
      </c>
      <c r="K147" s="398">
        <v>2</v>
      </c>
      <c r="L147" s="389">
        <v>2</v>
      </c>
      <c r="M147" s="389">
        <v>1</v>
      </c>
      <c r="N147" s="393">
        <v>9</v>
      </c>
      <c r="O147" s="398">
        <v>2</v>
      </c>
      <c r="P147" s="392">
        <v>8</v>
      </c>
      <c r="Q147" s="398">
        <v>2</v>
      </c>
      <c r="R147" s="392">
        <v>8</v>
      </c>
      <c r="S147" s="398">
        <v>1</v>
      </c>
      <c r="T147" s="392">
        <v>6</v>
      </c>
      <c r="U147" s="398">
        <v>1</v>
      </c>
      <c r="V147" s="392">
        <v>2</v>
      </c>
      <c r="W147" s="398">
        <v>3</v>
      </c>
      <c r="X147" s="392">
        <v>3</v>
      </c>
      <c r="Y147" s="398">
        <v>5</v>
      </c>
      <c r="Z147" s="392">
        <v>5</v>
      </c>
      <c r="AA147" s="398">
        <v>4</v>
      </c>
      <c r="AB147" s="392">
        <v>5</v>
      </c>
      <c r="AC147" s="398">
        <v>5</v>
      </c>
      <c r="AD147" s="393">
        <v>10</v>
      </c>
      <c r="AE147" s="398">
        <v>22</v>
      </c>
      <c r="AF147" s="392">
        <v>12</v>
      </c>
      <c r="AG147" s="398">
        <v>13</v>
      </c>
      <c r="AH147" s="392">
        <v>11</v>
      </c>
      <c r="AI147" s="398">
        <v>9</v>
      </c>
      <c r="AJ147" s="392">
        <v>14</v>
      </c>
      <c r="AK147" s="410">
        <v>11</v>
      </c>
      <c r="AL147" s="393">
        <v>14</v>
      </c>
      <c r="AM147" s="391">
        <v>74</v>
      </c>
      <c r="AN147" s="389">
        <v>93</v>
      </c>
      <c r="AO147" s="392">
        <v>64</v>
      </c>
      <c r="AP147" s="31" t="str">
        <f t="shared" ref="AP147:AP175" si="34">$CA147&amp;CB147</f>
        <v/>
      </c>
      <c r="BU147" s="32"/>
      <c r="BV147" s="32"/>
      <c r="BW147" s="32"/>
      <c r="BX147" s="32"/>
      <c r="BY147" s="32"/>
      <c r="BZ147" s="32"/>
      <c r="CA147" s="300"/>
      <c r="CB147" s="234" t="str">
        <f>IF(AM147+AN147+AO147&lt;&gt;$B147,"* El número de "&amp;AM$144&amp;""&amp;" no debe ser distinto del Total. ","")</f>
        <v/>
      </c>
      <c r="CC147" s="32"/>
      <c r="CD147" s="32"/>
      <c r="CE147" s="32"/>
      <c r="CF147" s="32"/>
      <c r="CG147" s="34">
        <f>IF(AM147+AN147+AO147&lt;&gt;$B147,1,0)</f>
        <v>0</v>
      </c>
      <c r="CH147" s="35"/>
      <c r="CI147" s="35"/>
      <c r="CJ147"/>
      <c r="CK147"/>
      <c r="CL147"/>
      <c r="CM147"/>
      <c r="DJ147" s="2"/>
      <c r="DK147" s="2"/>
      <c r="DL147" s="2"/>
      <c r="DM147" s="2"/>
    </row>
    <row r="148" spans="1:117" x14ac:dyDescent="0.25">
      <c r="A148" s="327" t="s">
        <v>164</v>
      </c>
      <c r="B148" s="324">
        <f t="shared" si="32"/>
        <v>0</v>
      </c>
      <c r="C148" s="325">
        <f t="shared" si="33"/>
        <v>0</v>
      </c>
      <c r="D148" s="325">
        <f t="shared" si="33"/>
        <v>0</v>
      </c>
      <c r="E148" s="51">
        <v>0</v>
      </c>
      <c r="F148" s="52">
        <v>0</v>
      </c>
      <c r="G148" s="51">
        <v>0</v>
      </c>
      <c r="H148" s="52">
        <v>0</v>
      </c>
      <c r="I148" s="51">
        <v>0</v>
      </c>
      <c r="J148" s="52">
        <v>0</v>
      </c>
      <c r="K148" s="51">
        <v>0</v>
      </c>
      <c r="L148" s="55">
        <v>0</v>
      </c>
      <c r="M148" s="55">
        <v>0</v>
      </c>
      <c r="N148" s="328">
        <v>0</v>
      </c>
      <c r="O148" s="51">
        <v>0</v>
      </c>
      <c r="P148" s="52">
        <v>0</v>
      </c>
      <c r="Q148" s="51">
        <v>0</v>
      </c>
      <c r="R148" s="52">
        <v>0</v>
      </c>
      <c r="S148" s="51">
        <v>0</v>
      </c>
      <c r="T148" s="52">
        <v>0</v>
      </c>
      <c r="U148" s="51">
        <v>0</v>
      </c>
      <c r="V148" s="52">
        <v>0</v>
      </c>
      <c r="W148" s="51">
        <v>0</v>
      </c>
      <c r="X148" s="52">
        <v>0</v>
      </c>
      <c r="Y148" s="51">
        <v>0</v>
      </c>
      <c r="Z148" s="52">
        <v>0</v>
      </c>
      <c r="AA148" s="51">
        <v>0</v>
      </c>
      <c r="AB148" s="52">
        <v>0</v>
      </c>
      <c r="AC148" s="51">
        <v>0</v>
      </c>
      <c r="AD148" s="328">
        <v>0</v>
      </c>
      <c r="AE148" s="51">
        <v>0</v>
      </c>
      <c r="AF148" s="52">
        <v>0</v>
      </c>
      <c r="AG148" s="51">
        <v>0</v>
      </c>
      <c r="AH148" s="52">
        <v>0</v>
      </c>
      <c r="AI148" s="51">
        <v>0</v>
      </c>
      <c r="AJ148" s="52">
        <v>0</v>
      </c>
      <c r="AK148" s="250">
        <v>0</v>
      </c>
      <c r="AL148" s="328">
        <v>0</v>
      </c>
      <c r="AM148" s="54">
        <v>0</v>
      </c>
      <c r="AN148" s="55">
        <v>0</v>
      </c>
      <c r="AO148" s="52">
        <v>0</v>
      </c>
      <c r="AP148" s="31" t="str">
        <f t="shared" si="34"/>
        <v/>
      </c>
      <c r="BU148" s="32"/>
      <c r="BV148" s="32"/>
      <c r="BW148" s="32"/>
      <c r="BX148" s="32"/>
      <c r="BY148" s="32"/>
      <c r="BZ148" s="32"/>
      <c r="CA148" s="300"/>
      <c r="CB148" s="234" t="str">
        <f t="shared" ref="CB148:CB181" si="35">IF(AM148+AN148+AO148&lt;&gt;$B148,"* El número de "&amp;AM$144&amp;""&amp;" no debe ser distinto del Total. ","")</f>
        <v/>
      </c>
      <c r="CC148" s="32"/>
      <c r="CD148" s="32"/>
      <c r="CE148" s="32"/>
      <c r="CF148" s="32"/>
      <c r="CG148" s="34">
        <f t="shared" ref="CG148:CG181" si="36">IF(AM148+AN148+AO148&lt;&gt;$B148,1,0)</f>
        <v>0</v>
      </c>
      <c r="CH148" s="35"/>
      <c r="CI148" s="35"/>
      <c r="DI148"/>
    </row>
    <row r="149" spans="1:117" x14ac:dyDescent="0.25">
      <c r="A149" s="161" t="s">
        <v>60</v>
      </c>
      <c r="B149" s="324">
        <f t="shared" si="32"/>
        <v>36</v>
      </c>
      <c r="C149" s="325">
        <f t="shared" si="33"/>
        <v>20</v>
      </c>
      <c r="D149" s="325">
        <f t="shared" si="33"/>
        <v>16</v>
      </c>
      <c r="E149" s="51">
        <v>0</v>
      </c>
      <c r="F149" s="52">
        <v>0</v>
      </c>
      <c r="G149" s="51">
        <v>0</v>
      </c>
      <c r="H149" s="52">
        <v>0</v>
      </c>
      <c r="I149" s="51">
        <v>0</v>
      </c>
      <c r="J149" s="52">
        <v>0</v>
      </c>
      <c r="K149" s="51">
        <v>0</v>
      </c>
      <c r="L149" s="55">
        <v>0</v>
      </c>
      <c r="M149" s="55">
        <v>0</v>
      </c>
      <c r="N149" s="328">
        <v>0</v>
      </c>
      <c r="O149" s="51">
        <v>0</v>
      </c>
      <c r="P149" s="52">
        <v>0</v>
      </c>
      <c r="Q149" s="51">
        <v>0</v>
      </c>
      <c r="R149" s="52">
        <v>0</v>
      </c>
      <c r="S149" s="51">
        <v>0</v>
      </c>
      <c r="T149" s="52">
        <v>0</v>
      </c>
      <c r="U149" s="51">
        <v>0</v>
      </c>
      <c r="V149" s="52">
        <v>1</v>
      </c>
      <c r="W149" s="51">
        <v>0</v>
      </c>
      <c r="X149" s="52">
        <v>0</v>
      </c>
      <c r="Y149" s="51">
        <v>2</v>
      </c>
      <c r="Z149" s="52">
        <v>1</v>
      </c>
      <c r="AA149" s="51">
        <v>1</v>
      </c>
      <c r="AB149" s="52">
        <v>3</v>
      </c>
      <c r="AC149" s="51">
        <v>2</v>
      </c>
      <c r="AD149" s="328">
        <v>1</v>
      </c>
      <c r="AE149" s="51">
        <v>5</v>
      </c>
      <c r="AF149" s="52">
        <v>1</v>
      </c>
      <c r="AG149" s="51">
        <v>4</v>
      </c>
      <c r="AH149" s="52">
        <v>2</v>
      </c>
      <c r="AI149" s="51">
        <v>1</v>
      </c>
      <c r="AJ149" s="52">
        <v>3</v>
      </c>
      <c r="AK149" s="250">
        <v>5</v>
      </c>
      <c r="AL149" s="328">
        <v>4</v>
      </c>
      <c r="AM149" s="54">
        <v>2</v>
      </c>
      <c r="AN149" s="55">
        <v>26</v>
      </c>
      <c r="AO149" s="52">
        <v>8</v>
      </c>
      <c r="AP149" s="31" t="str">
        <f t="shared" si="34"/>
        <v/>
      </c>
      <c r="BU149" s="32"/>
      <c r="BV149" s="32"/>
      <c r="BW149" s="32"/>
      <c r="BX149" s="32"/>
      <c r="BY149" s="32"/>
      <c r="BZ149" s="32"/>
      <c r="CA149" s="300"/>
      <c r="CB149" s="234" t="str">
        <f t="shared" si="35"/>
        <v/>
      </c>
      <c r="CC149" s="32"/>
      <c r="CD149" s="32"/>
      <c r="CE149" s="32"/>
      <c r="CF149" s="32"/>
      <c r="CG149" s="34">
        <f t="shared" si="36"/>
        <v>0</v>
      </c>
      <c r="CH149" s="35"/>
      <c r="CI149" s="35"/>
      <c r="DI149"/>
    </row>
    <row r="150" spans="1:117" x14ac:dyDescent="0.25">
      <c r="A150" s="161" t="s">
        <v>61</v>
      </c>
      <c r="B150" s="324">
        <f t="shared" si="32"/>
        <v>3</v>
      </c>
      <c r="C150" s="325">
        <f t="shared" si="33"/>
        <v>3</v>
      </c>
      <c r="D150" s="325">
        <f t="shared" si="33"/>
        <v>0</v>
      </c>
      <c r="E150" s="51">
        <v>0</v>
      </c>
      <c r="F150" s="52">
        <v>0</v>
      </c>
      <c r="G150" s="51">
        <v>0</v>
      </c>
      <c r="H150" s="52">
        <v>0</v>
      </c>
      <c r="I150" s="51">
        <v>0</v>
      </c>
      <c r="J150" s="52">
        <v>0</v>
      </c>
      <c r="K150" s="51">
        <v>0</v>
      </c>
      <c r="L150" s="55">
        <v>0</v>
      </c>
      <c r="M150" s="55">
        <v>0</v>
      </c>
      <c r="N150" s="328">
        <v>0</v>
      </c>
      <c r="O150" s="51">
        <v>0</v>
      </c>
      <c r="P150" s="52">
        <v>0</v>
      </c>
      <c r="Q150" s="51">
        <v>0</v>
      </c>
      <c r="R150" s="52">
        <v>0</v>
      </c>
      <c r="S150" s="51">
        <v>1</v>
      </c>
      <c r="T150" s="52">
        <v>0</v>
      </c>
      <c r="U150" s="51">
        <v>0</v>
      </c>
      <c r="V150" s="52">
        <v>0</v>
      </c>
      <c r="W150" s="51">
        <v>0</v>
      </c>
      <c r="X150" s="52">
        <v>0</v>
      </c>
      <c r="Y150" s="51">
        <v>1</v>
      </c>
      <c r="Z150" s="52">
        <v>0</v>
      </c>
      <c r="AA150" s="51">
        <v>0</v>
      </c>
      <c r="AB150" s="52">
        <v>0</v>
      </c>
      <c r="AC150" s="51">
        <v>1</v>
      </c>
      <c r="AD150" s="328">
        <v>0</v>
      </c>
      <c r="AE150" s="51">
        <v>0</v>
      </c>
      <c r="AF150" s="52">
        <v>0</v>
      </c>
      <c r="AG150" s="51">
        <v>0</v>
      </c>
      <c r="AH150" s="52">
        <v>0</v>
      </c>
      <c r="AI150" s="51">
        <v>0</v>
      </c>
      <c r="AJ150" s="52">
        <v>0</v>
      </c>
      <c r="AK150" s="250">
        <v>0</v>
      </c>
      <c r="AL150" s="328">
        <v>0</v>
      </c>
      <c r="AM150" s="54">
        <v>0</v>
      </c>
      <c r="AN150" s="55">
        <v>3</v>
      </c>
      <c r="AO150" s="52">
        <v>0</v>
      </c>
      <c r="AP150" s="31" t="str">
        <f t="shared" si="34"/>
        <v/>
      </c>
      <c r="BU150" s="32"/>
      <c r="BV150" s="32"/>
      <c r="BW150" s="32"/>
      <c r="BX150" s="32"/>
      <c r="BY150" s="32"/>
      <c r="BZ150" s="32"/>
      <c r="CA150" s="300"/>
      <c r="CB150" s="234" t="str">
        <f t="shared" si="35"/>
        <v/>
      </c>
      <c r="CC150" s="32"/>
      <c r="CD150" s="32"/>
      <c r="CE150" s="32"/>
      <c r="CF150" s="32"/>
      <c r="CG150" s="34">
        <f t="shared" si="36"/>
        <v>0</v>
      </c>
      <c r="CH150" s="35"/>
      <c r="CI150" s="35"/>
      <c r="DI150"/>
    </row>
    <row r="151" spans="1:117" x14ac:dyDescent="0.25">
      <c r="A151" s="161" t="s">
        <v>62</v>
      </c>
      <c r="B151" s="324">
        <f t="shared" si="32"/>
        <v>0</v>
      </c>
      <c r="C151" s="325">
        <f t="shared" si="33"/>
        <v>0</v>
      </c>
      <c r="D151" s="325">
        <f t="shared" si="33"/>
        <v>0</v>
      </c>
      <c r="E151" s="51">
        <v>0</v>
      </c>
      <c r="F151" s="52">
        <v>0</v>
      </c>
      <c r="G151" s="51">
        <v>0</v>
      </c>
      <c r="H151" s="52">
        <v>0</v>
      </c>
      <c r="I151" s="51">
        <v>0</v>
      </c>
      <c r="J151" s="52">
        <v>0</v>
      </c>
      <c r="K151" s="51">
        <v>0</v>
      </c>
      <c r="L151" s="55">
        <v>0</v>
      </c>
      <c r="M151" s="55">
        <v>0</v>
      </c>
      <c r="N151" s="328">
        <v>0</v>
      </c>
      <c r="O151" s="51">
        <v>0</v>
      </c>
      <c r="P151" s="52">
        <v>0</v>
      </c>
      <c r="Q151" s="51">
        <v>0</v>
      </c>
      <c r="R151" s="52">
        <v>0</v>
      </c>
      <c r="S151" s="51">
        <v>0</v>
      </c>
      <c r="T151" s="52">
        <v>0</v>
      </c>
      <c r="U151" s="51">
        <v>0</v>
      </c>
      <c r="V151" s="52">
        <v>0</v>
      </c>
      <c r="W151" s="51">
        <v>0</v>
      </c>
      <c r="X151" s="52">
        <v>0</v>
      </c>
      <c r="Y151" s="51">
        <v>0</v>
      </c>
      <c r="Z151" s="52">
        <v>0</v>
      </c>
      <c r="AA151" s="51">
        <v>0</v>
      </c>
      <c r="AB151" s="52">
        <v>0</v>
      </c>
      <c r="AC151" s="51">
        <v>0</v>
      </c>
      <c r="AD151" s="328">
        <v>0</v>
      </c>
      <c r="AE151" s="51">
        <v>0</v>
      </c>
      <c r="AF151" s="52">
        <v>0</v>
      </c>
      <c r="AG151" s="51">
        <v>0</v>
      </c>
      <c r="AH151" s="52">
        <v>0</v>
      </c>
      <c r="AI151" s="51">
        <v>0</v>
      </c>
      <c r="AJ151" s="52">
        <v>0</v>
      </c>
      <c r="AK151" s="250">
        <v>0</v>
      </c>
      <c r="AL151" s="328">
        <v>0</v>
      </c>
      <c r="AM151" s="54">
        <v>0</v>
      </c>
      <c r="AN151" s="55">
        <v>0</v>
      </c>
      <c r="AO151" s="52">
        <v>0</v>
      </c>
      <c r="AP151" s="31" t="str">
        <f t="shared" si="34"/>
        <v/>
      </c>
      <c r="BU151" s="32"/>
      <c r="BV151" s="32"/>
      <c r="BW151" s="32"/>
      <c r="BX151" s="32"/>
      <c r="BY151" s="32"/>
      <c r="BZ151" s="32"/>
      <c r="CA151" s="300"/>
      <c r="CB151" s="234" t="str">
        <f t="shared" si="35"/>
        <v/>
      </c>
      <c r="CC151" s="32"/>
      <c r="CD151" s="32"/>
      <c r="CE151" s="32"/>
      <c r="CF151" s="32"/>
      <c r="CG151" s="34">
        <f t="shared" si="36"/>
        <v>0</v>
      </c>
      <c r="CH151" s="35"/>
      <c r="CI151" s="35"/>
      <c r="DI151"/>
    </row>
    <row r="152" spans="1:117" x14ac:dyDescent="0.25">
      <c r="A152" s="161" t="s">
        <v>165</v>
      </c>
      <c r="B152" s="324">
        <f t="shared" si="32"/>
        <v>1</v>
      </c>
      <c r="C152" s="325">
        <f t="shared" si="33"/>
        <v>1</v>
      </c>
      <c r="D152" s="325">
        <f t="shared" si="33"/>
        <v>0</v>
      </c>
      <c r="E152" s="51">
        <v>0</v>
      </c>
      <c r="F152" s="52">
        <v>0</v>
      </c>
      <c r="G152" s="51">
        <v>0</v>
      </c>
      <c r="H152" s="52">
        <v>0</v>
      </c>
      <c r="I152" s="51">
        <v>0</v>
      </c>
      <c r="J152" s="52">
        <v>0</v>
      </c>
      <c r="K152" s="51">
        <v>0</v>
      </c>
      <c r="L152" s="55">
        <v>0</v>
      </c>
      <c r="M152" s="55">
        <v>0</v>
      </c>
      <c r="N152" s="328">
        <v>0</v>
      </c>
      <c r="O152" s="51">
        <v>0</v>
      </c>
      <c r="P152" s="52">
        <v>0</v>
      </c>
      <c r="Q152" s="51">
        <v>0</v>
      </c>
      <c r="R152" s="52">
        <v>0</v>
      </c>
      <c r="S152" s="51">
        <v>0</v>
      </c>
      <c r="T152" s="52">
        <v>0</v>
      </c>
      <c r="U152" s="51">
        <v>0</v>
      </c>
      <c r="V152" s="52">
        <v>0</v>
      </c>
      <c r="W152" s="51">
        <v>0</v>
      </c>
      <c r="X152" s="52">
        <v>0</v>
      </c>
      <c r="Y152" s="51">
        <v>0</v>
      </c>
      <c r="Z152" s="52">
        <v>0</v>
      </c>
      <c r="AA152" s="51">
        <v>0</v>
      </c>
      <c r="AB152" s="52">
        <v>0</v>
      </c>
      <c r="AC152" s="51">
        <v>1</v>
      </c>
      <c r="AD152" s="328">
        <v>0</v>
      </c>
      <c r="AE152" s="51">
        <v>0</v>
      </c>
      <c r="AF152" s="52">
        <v>0</v>
      </c>
      <c r="AG152" s="51">
        <v>0</v>
      </c>
      <c r="AH152" s="52">
        <v>0</v>
      </c>
      <c r="AI152" s="51">
        <v>0</v>
      </c>
      <c r="AJ152" s="52">
        <v>0</v>
      </c>
      <c r="AK152" s="250">
        <v>0</v>
      </c>
      <c r="AL152" s="328">
        <v>0</v>
      </c>
      <c r="AM152" s="54">
        <v>0</v>
      </c>
      <c r="AN152" s="55">
        <v>0</v>
      </c>
      <c r="AO152" s="52">
        <v>1</v>
      </c>
      <c r="AP152" s="31" t="str">
        <f t="shared" si="34"/>
        <v/>
      </c>
      <c r="BU152" s="32"/>
      <c r="BV152" s="32"/>
      <c r="BW152" s="32"/>
      <c r="BX152" s="32"/>
      <c r="BY152" s="32"/>
      <c r="BZ152" s="32"/>
      <c r="CA152" s="300"/>
      <c r="CB152" s="234" t="str">
        <f t="shared" si="35"/>
        <v/>
      </c>
      <c r="CC152" s="32"/>
      <c r="CD152" s="32"/>
      <c r="CE152" s="32"/>
      <c r="CF152" s="32"/>
      <c r="CG152" s="34">
        <f t="shared" si="36"/>
        <v>0</v>
      </c>
      <c r="CH152" s="35"/>
      <c r="CI152" s="35"/>
      <c r="DI152"/>
    </row>
    <row r="153" spans="1:117" x14ac:dyDescent="0.25">
      <c r="A153" s="161" t="s">
        <v>166</v>
      </c>
      <c r="B153" s="324">
        <f t="shared" si="32"/>
        <v>0</v>
      </c>
      <c r="C153" s="325">
        <f t="shared" si="33"/>
        <v>0</v>
      </c>
      <c r="D153" s="325">
        <f t="shared" si="33"/>
        <v>0</v>
      </c>
      <c r="E153" s="51">
        <v>0</v>
      </c>
      <c r="F153" s="52">
        <v>0</v>
      </c>
      <c r="G153" s="51">
        <v>0</v>
      </c>
      <c r="H153" s="52">
        <v>0</v>
      </c>
      <c r="I153" s="51">
        <v>0</v>
      </c>
      <c r="J153" s="52">
        <v>0</v>
      </c>
      <c r="K153" s="51">
        <v>0</v>
      </c>
      <c r="L153" s="55">
        <v>0</v>
      </c>
      <c r="M153" s="55">
        <v>0</v>
      </c>
      <c r="N153" s="328">
        <v>0</v>
      </c>
      <c r="O153" s="51">
        <v>0</v>
      </c>
      <c r="P153" s="52">
        <v>0</v>
      </c>
      <c r="Q153" s="51">
        <v>0</v>
      </c>
      <c r="R153" s="52">
        <v>0</v>
      </c>
      <c r="S153" s="51">
        <v>0</v>
      </c>
      <c r="T153" s="52">
        <v>0</v>
      </c>
      <c r="U153" s="51">
        <v>0</v>
      </c>
      <c r="V153" s="52">
        <v>0</v>
      </c>
      <c r="W153" s="51">
        <v>0</v>
      </c>
      <c r="X153" s="52">
        <v>0</v>
      </c>
      <c r="Y153" s="51">
        <v>0</v>
      </c>
      <c r="Z153" s="52">
        <v>0</v>
      </c>
      <c r="AA153" s="51">
        <v>0</v>
      </c>
      <c r="AB153" s="52">
        <v>0</v>
      </c>
      <c r="AC153" s="51">
        <v>0</v>
      </c>
      <c r="AD153" s="328">
        <v>0</v>
      </c>
      <c r="AE153" s="51">
        <v>0</v>
      </c>
      <c r="AF153" s="52">
        <v>0</v>
      </c>
      <c r="AG153" s="51">
        <v>0</v>
      </c>
      <c r="AH153" s="52">
        <v>0</v>
      </c>
      <c r="AI153" s="51">
        <v>0</v>
      </c>
      <c r="AJ153" s="52">
        <v>0</v>
      </c>
      <c r="AK153" s="250">
        <v>0</v>
      </c>
      <c r="AL153" s="328">
        <v>0</v>
      </c>
      <c r="AM153" s="54">
        <v>0</v>
      </c>
      <c r="AN153" s="55">
        <v>0</v>
      </c>
      <c r="AO153" s="52">
        <v>0</v>
      </c>
      <c r="AP153" s="31" t="str">
        <f t="shared" si="34"/>
        <v/>
      </c>
      <c r="BU153" s="32"/>
      <c r="BV153" s="32"/>
      <c r="BW153" s="32"/>
      <c r="BX153" s="32"/>
      <c r="BY153" s="32"/>
      <c r="BZ153" s="32"/>
      <c r="CA153" s="300"/>
      <c r="CB153" s="234" t="str">
        <f t="shared" si="35"/>
        <v/>
      </c>
      <c r="CC153" s="32"/>
      <c r="CD153" s="32"/>
      <c r="CE153" s="32"/>
      <c r="CF153" s="32"/>
      <c r="CG153" s="34">
        <f t="shared" si="36"/>
        <v>0</v>
      </c>
      <c r="CH153" s="35"/>
      <c r="CI153" s="35"/>
      <c r="DI153"/>
    </row>
    <row r="154" spans="1:117" x14ac:dyDescent="0.25">
      <c r="A154" s="161" t="s">
        <v>66</v>
      </c>
      <c r="B154" s="324">
        <f t="shared" si="32"/>
        <v>0</v>
      </c>
      <c r="C154" s="325">
        <f t="shared" si="33"/>
        <v>0</v>
      </c>
      <c r="D154" s="325">
        <f t="shared" si="33"/>
        <v>0</v>
      </c>
      <c r="E154" s="51">
        <v>0</v>
      </c>
      <c r="F154" s="52">
        <v>0</v>
      </c>
      <c r="G154" s="51">
        <v>0</v>
      </c>
      <c r="H154" s="52">
        <v>0</v>
      </c>
      <c r="I154" s="51">
        <v>0</v>
      </c>
      <c r="J154" s="52">
        <v>0</v>
      </c>
      <c r="K154" s="51">
        <v>0</v>
      </c>
      <c r="L154" s="55">
        <v>0</v>
      </c>
      <c r="M154" s="55">
        <v>0</v>
      </c>
      <c r="N154" s="328">
        <v>0</v>
      </c>
      <c r="O154" s="51">
        <v>0</v>
      </c>
      <c r="P154" s="52">
        <v>0</v>
      </c>
      <c r="Q154" s="51">
        <v>0</v>
      </c>
      <c r="R154" s="52">
        <v>0</v>
      </c>
      <c r="S154" s="51">
        <v>0</v>
      </c>
      <c r="T154" s="52">
        <v>0</v>
      </c>
      <c r="U154" s="51">
        <v>0</v>
      </c>
      <c r="V154" s="52">
        <v>0</v>
      </c>
      <c r="W154" s="51">
        <v>0</v>
      </c>
      <c r="X154" s="52">
        <v>0</v>
      </c>
      <c r="Y154" s="51">
        <v>0</v>
      </c>
      <c r="Z154" s="52">
        <v>0</v>
      </c>
      <c r="AA154" s="51">
        <v>0</v>
      </c>
      <c r="AB154" s="52">
        <v>0</v>
      </c>
      <c r="AC154" s="51">
        <v>0</v>
      </c>
      <c r="AD154" s="328">
        <v>0</v>
      </c>
      <c r="AE154" s="51">
        <v>0</v>
      </c>
      <c r="AF154" s="52">
        <v>0</v>
      </c>
      <c r="AG154" s="51">
        <v>0</v>
      </c>
      <c r="AH154" s="52">
        <v>0</v>
      </c>
      <c r="AI154" s="51">
        <v>0</v>
      </c>
      <c r="AJ154" s="52">
        <v>0</v>
      </c>
      <c r="AK154" s="250">
        <v>0</v>
      </c>
      <c r="AL154" s="328">
        <v>0</v>
      </c>
      <c r="AM154" s="54">
        <v>0</v>
      </c>
      <c r="AN154" s="55">
        <v>0</v>
      </c>
      <c r="AO154" s="52">
        <v>0</v>
      </c>
      <c r="AP154" s="31" t="str">
        <f t="shared" si="34"/>
        <v/>
      </c>
      <c r="BU154" s="32"/>
      <c r="BV154" s="32"/>
      <c r="BW154" s="32"/>
      <c r="BX154" s="32"/>
      <c r="BY154" s="32"/>
      <c r="BZ154" s="32"/>
      <c r="CA154" s="300"/>
      <c r="CB154" s="234" t="str">
        <f t="shared" si="35"/>
        <v/>
      </c>
      <c r="CC154" s="32"/>
      <c r="CD154" s="32"/>
      <c r="CE154" s="32"/>
      <c r="CF154" s="32"/>
      <c r="CG154" s="34">
        <f t="shared" si="36"/>
        <v>0</v>
      </c>
      <c r="CH154" s="35"/>
      <c r="CI154" s="35"/>
      <c r="DI154"/>
    </row>
    <row r="155" spans="1:117" x14ac:dyDescent="0.25">
      <c r="A155" s="161" t="s">
        <v>167</v>
      </c>
      <c r="B155" s="324">
        <f t="shared" si="32"/>
        <v>5</v>
      </c>
      <c r="C155" s="325">
        <f t="shared" si="33"/>
        <v>0</v>
      </c>
      <c r="D155" s="325">
        <f t="shared" si="33"/>
        <v>5</v>
      </c>
      <c r="E155" s="51">
        <v>0</v>
      </c>
      <c r="F155" s="52">
        <v>0</v>
      </c>
      <c r="G155" s="51">
        <v>0</v>
      </c>
      <c r="H155" s="52">
        <v>0</v>
      </c>
      <c r="I155" s="51">
        <v>0</v>
      </c>
      <c r="J155" s="52">
        <v>0</v>
      </c>
      <c r="K155" s="51">
        <v>0</v>
      </c>
      <c r="L155" s="55">
        <v>0</v>
      </c>
      <c r="M155" s="55">
        <v>0</v>
      </c>
      <c r="N155" s="328">
        <v>1</v>
      </c>
      <c r="O155" s="51">
        <v>0</v>
      </c>
      <c r="P155" s="52">
        <v>0</v>
      </c>
      <c r="Q155" s="51">
        <v>0</v>
      </c>
      <c r="R155" s="52">
        <v>0</v>
      </c>
      <c r="S155" s="51">
        <v>0</v>
      </c>
      <c r="T155" s="52">
        <v>0</v>
      </c>
      <c r="U155" s="51">
        <v>0</v>
      </c>
      <c r="V155" s="52">
        <v>0</v>
      </c>
      <c r="W155" s="51">
        <v>0</v>
      </c>
      <c r="X155" s="52">
        <v>2</v>
      </c>
      <c r="Y155" s="51">
        <v>0</v>
      </c>
      <c r="Z155" s="52">
        <v>0</v>
      </c>
      <c r="AA155" s="51">
        <v>0</v>
      </c>
      <c r="AB155" s="52">
        <v>0</v>
      </c>
      <c r="AC155" s="51">
        <v>0</v>
      </c>
      <c r="AD155" s="328">
        <v>1</v>
      </c>
      <c r="AE155" s="51">
        <v>0</v>
      </c>
      <c r="AF155" s="52">
        <v>1</v>
      </c>
      <c r="AG155" s="51">
        <v>0</v>
      </c>
      <c r="AH155" s="52">
        <v>0</v>
      </c>
      <c r="AI155" s="51">
        <v>0</v>
      </c>
      <c r="AJ155" s="52">
        <v>0</v>
      </c>
      <c r="AK155" s="250">
        <v>0</v>
      </c>
      <c r="AL155" s="328">
        <v>0</v>
      </c>
      <c r="AM155" s="54">
        <v>2</v>
      </c>
      <c r="AN155" s="55">
        <v>2</v>
      </c>
      <c r="AO155" s="52">
        <v>1</v>
      </c>
      <c r="AP155" s="31" t="str">
        <f t="shared" si="34"/>
        <v/>
      </c>
      <c r="BU155" s="32"/>
      <c r="BV155" s="32"/>
      <c r="BW155" s="32"/>
      <c r="BX155" s="32"/>
      <c r="BY155" s="32"/>
      <c r="BZ155" s="32"/>
      <c r="CA155" s="300"/>
      <c r="CB155" s="234" t="str">
        <f t="shared" si="35"/>
        <v/>
      </c>
      <c r="CC155" s="32"/>
      <c r="CD155" s="32"/>
      <c r="CE155" s="32"/>
      <c r="CF155" s="32"/>
      <c r="CG155" s="34">
        <f t="shared" si="36"/>
        <v>0</v>
      </c>
      <c r="CH155" s="35"/>
      <c r="CI155" s="35"/>
      <c r="DI155"/>
    </row>
    <row r="156" spans="1:117" x14ac:dyDescent="0.25">
      <c r="A156" s="161" t="s">
        <v>168</v>
      </c>
      <c r="B156" s="324">
        <f t="shared" si="32"/>
        <v>0</v>
      </c>
      <c r="C156" s="325">
        <f t="shared" si="33"/>
        <v>0</v>
      </c>
      <c r="D156" s="325">
        <f t="shared" si="33"/>
        <v>0</v>
      </c>
      <c r="E156" s="51">
        <v>0</v>
      </c>
      <c r="F156" s="52">
        <v>0</v>
      </c>
      <c r="G156" s="51">
        <v>0</v>
      </c>
      <c r="H156" s="52">
        <v>0</v>
      </c>
      <c r="I156" s="51">
        <v>0</v>
      </c>
      <c r="J156" s="52">
        <v>0</v>
      </c>
      <c r="K156" s="51">
        <v>0</v>
      </c>
      <c r="L156" s="55">
        <v>0</v>
      </c>
      <c r="M156" s="55">
        <v>0</v>
      </c>
      <c r="N156" s="328">
        <v>0</v>
      </c>
      <c r="O156" s="51">
        <v>0</v>
      </c>
      <c r="P156" s="52">
        <v>0</v>
      </c>
      <c r="Q156" s="51">
        <v>0</v>
      </c>
      <c r="R156" s="52">
        <v>0</v>
      </c>
      <c r="S156" s="51">
        <v>0</v>
      </c>
      <c r="T156" s="52">
        <v>0</v>
      </c>
      <c r="U156" s="51">
        <v>0</v>
      </c>
      <c r="V156" s="52">
        <v>0</v>
      </c>
      <c r="W156" s="51">
        <v>0</v>
      </c>
      <c r="X156" s="52">
        <v>0</v>
      </c>
      <c r="Y156" s="51">
        <v>0</v>
      </c>
      <c r="Z156" s="52">
        <v>0</v>
      </c>
      <c r="AA156" s="51">
        <v>0</v>
      </c>
      <c r="AB156" s="52">
        <v>0</v>
      </c>
      <c r="AC156" s="51">
        <v>0</v>
      </c>
      <c r="AD156" s="328">
        <v>0</v>
      </c>
      <c r="AE156" s="51">
        <v>0</v>
      </c>
      <c r="AF156" s="52">
        <v>0</v>
      </c>
      <c r="AG156" s="51">
        <v>0</v>
      </c>
      <c r="AH156" s="52">
        <v>0</v>
      </c>
      <c r="AI156" s="51">
        <v>0</v>
      </c>
      <c r="AJ156" s="52">
        <v>0</v>
      </c>
      <c r="AK156" s="250">
        <v>0</v>
      </c>
      <c r="AL156" s="328">
        <v>0</v>
      </c>
      <c r="AM156" s="54">
        <v>0</v>
      </c>
      <c r="AN156" s="55">
        <v>0</v>
      </c>
      <c r="AO156" s="52">
        <v>0</v>
      </c>
      <c r="AP156" s="31" t="str">
        <f t="shared" si="34"/>
        <v/>
      </c>
      <c r="BU156" s="32"/>
      <c r="BV156" s="32"/>
      <c r="BW156" s="32"/>
      <c r="BX156" s="32"/>
      <c r="BY156" s="32"/>
      <c r="BZ156" s="32"/>
      <c r="CA156" s="300"/>
      <c r="CB156" s="234" t="str">
        <f t="shared" si="35"/>
        <v/>
      </c>
      <c r="CC156" s="32"/>
      <c r="CD156" s="32"/>
      <c r="CE156" s="32"/>
      <c r="CF156" s="32"/>
      <c r="CG156" s="34">
        <f t="shared" si="36"/>
        <v>0</v>
      </c>
      <c r="CH156" s="35"/>
      <c r="CI156" s="35"/>
      <c r="DI156"/>
    </row>
    <row r="157" spans="1:117" x14ac:dyDescent="0.25">
      <c r="A157" s="161" t="s">
        <v>169</v>
      </c>
      <c r="B157" s="324">
        <f t="shared" si="32"/>
        <v>0</v>
      </c>
      <c r="C157" s="325">
        <f t="shared" si="33"/>
        <v>0</v>
      </c>
      <c r="D157" s="325">
        <f t="shared" si="33"/>
        <v>0</v>
      </c>
      <c r="E157" s="51">
        <v>0</v>
      </c>
      <c r="F157" s="52">
        <v>0</v>
      </c>
      <c r="G157" s="51">
        <v>0</v>
      </c>
      <c r="H157" s="52">
        <v>0</v>
      </c>
      <c r="I157" s="51">
        <v>0</v>
      </c>
      <c r="J157" s="52">
        <v>0</v>
      </c>
      <c r="K157" s="51">
        <v>0</v>
      </c>
      <c r="L157" s="55">
        <v>0</v>
      </c>
      <c r="M157" s="55">
        <v>0</v>
      </c>
      <c r="N157" s="328">
        <v>0</v>
      </c>
      <c r="O157" s="51">
        <v>0</v>
      </c>
      <c r="P157" s="52">
        <v>0</v>
      </c>
      <c r="Q157" s="51">
        <v>0</v>
      </c>
      <c r="R157" s="52">
        <v>0</v>
      </c>
      <c r="S157" s="51">
        <v>0</v>
      </c>
      <c r="T157" s="52">
        <v>0</v>
      </c>
      <c r="U157" s="51">
        <v>0</v>
      </c>
      <c r="V157" s="52">
        <v>0</v>
      </c>
      <c r="W157" s="51">
        <v>0</v>
      </c>
      <c r="X157" s="52">
        <v>0</v>
      </c>
      <c r="Y157" s="51">
        <v>0</v>
      </c>
      <c r="Z157" s="52">
        <v>0</v>
      </c>
      <c r="AA157" s="51">
        <v>0</v>
      </c>
      <c r="AB157" s="52">
        <v>0</v>
      </c>
      <c r="AC157" s="51">
        <v>0</v>
      </c>
      <c r="AD157" s="328">
        <v>0</v>
      </c>
      <c r="AE157" s="51">
        <v>0</v>
      </c>
      <c r="AF157" s="52">
        <v>0</v>
      </c>
      <c r="AG157" s="51">
        <v>0</v>
      </c>
      <c r="AH157" s="52">
        <v>0</v>
      </c>
      <c r="AI157" s="51">
        <v>0</v>
      </c>
      <c r="AJ157" s="52">
        <v>0</v>
      </c>
      <c r="AK157" s="250">
        <v>0</v>
      </c>
      <c r="AL157" s="328">
        <v>0</v>
      </c>
      <c r="AM157" s="54">
        <v>0</v>
      </c>
      <c r="AN157" s="55">
        <v>0</v>
      </c>
      <c r="AO157" s="52">
        <v>0</v>
      </c>
      <c r="AP157" s="31" t="str">
        <f t="shared" si="34"/>
        <v/>
      </c>
      <c r="BU157" s="32"/>
      <c r="BV157" s="32"/>
      <c r="BW157" s="32"/>
      <c r="BX157" s="32"/>
      <c r="BY157" s="32"/>
      <c r="BZ157" s="32"/>
      <c r="CA157" s="300"/>
      <c r="CB157" s="234" t="str">
        <f t="shared" si="35"/>
        <v/>
      </c>
      <c r="CC157" s="32"/>
      <c r="CD157" s="32"/>
      <c r="CE157" s="32"/>
      <c r="CF157" s="32"/>
      <c r="CG157" s="34">
        <f t="shared" si="36"/>
        <v>0</v>
      </c>
      <c r="CH157" s="35"/>
      <c r="CI157" s="35"/>
      <c r="DI157"/>
    </row>
    <row r="158" spans="1:117" x14ac:dyDescent="0.25">
      <c r="A158" s="161" t="s">
        <v>170</v>
      </c>
      <c r="B158" s="324">
        <f t="shared" si="32"/>
        <v>0</v>
      </c>
      <c r="C158" s="325">
        <f t="shared" si="33"/>
        <v>0</v>
      </c>
      <c r="D158" s="325">
        <f t="shared" si="33"/>
        <v>0</v>
      </c>
      <c r="E158" s="51">
        <v>0</v>
      </c>
      <c r="F158" s="52">
        <v>0</v>
      </c>
      <c r="G158" s="51">
        <v>0</v>
      </c>
      <c r="H158" s="52">
        <v>0</v>
      </c>
      <c r="I158" s="51">
        <v>0</v>
      </c>
      <c r="J158" s="52">
        <v>0</v>
      </c>
      <c r="K158" s="51">
        <v>0</v>
      </c>
      <c r="L158" s="55">
        <v>0</v>
      </c>
      <c r="M158" s="55">
        <v>0</v>
      </c>
      <c r="N158" s="328">
        <v>0</v>
      </c>
      <c r="O158" s="51">
        <v>0</v>
      </c>
      <c r="P158" s="52">
        <v>0</v>
      </c>
      <c r="Q158" s="51">
        <v>0</v>
      </c>
      <c r="R158" s="52">
        <v>0</v>
      </c>
      <c r="S158" s="51">
        <v>0</v>
      </c>
      <c r="T158" s="52">
        <v>0</v>
      </c>
      <c r="U158" s="51">
        <v>0</v>
      </c>
      <c r="V158" s="52">
        <v>0</v>
      </c>
      <c r="W158" s="51">
        <v>0</v>
      </c>
      <c r="X158" s="52">
        <v>0</v>
      </c>
      <c r="Y158" s="51">
        <v>0</v>
      </c>
      <c r="Z158" s="52">
        <v>0</v>
      </c>
      <c r="AA158" s="51">
        <v>0</v>
      </c>
      <c r="AB158" s="52">
        <v>0</v>
      </c>
      <c r="AC158" s="51">
        <v>0</v>
      </c>
      <c r="AD158" s="328">
        <v>0</v>
      </c>
      <c r="AE158" s="51">
        <v>0</v>
      </c>
      <c r="AF158" s="52">
        <v>0</v>
      </c>
      <c r="AG158" s="51">
        <v>0</v>
      </c>
      <c r="AH158" s="52">
        <v>0</v>
      </c>
      <c r="AI158" s="51">
        <v>0</v>
      </c>
      <c r="AJ158" s="52">
        <v>0</v>
      </c>
      <c r="AK158" s="250">
        <v>0</v>
      </c>
      <c r="AL158" s="328">
        <v>0</v>
      </c>
      <c r="AM158" s="54">
        <v>0</v>
      </c>
      <c r="AN158" s="55">
        <v>0</v>
      </c>
      <c r="AO158" s="52">
        <v>0</v>
      </c>
      <c r="AP158" s="31" t="str">
        <f t="shared" si="34"/>
        <v/>
      </c>
      <c r="BU158" s="32"/>
      <c r="BV158" s="32"/>
      <c r="BW158" s="32"/>
      <c r="BX158" s="32"/>
      <c r="BY158" s="32"/>
      <c r="BZ158" s="32"/>
      <c r="CA158" s="300"/>
      <c r="CB158" s="234" t="str">
        <f t="shared" si="35"/>
        <v/>
      </c>
      <c r="CC158" s="32"/>
      <c r="CD158" s="32"/>
      <c r="CE158" s="32"/>
      <c r="CF158" s="32"/>
      <c r="CG158" s="34">
        <f t="shared" si="36"/>
        <v>0</v>
      </c>
      <c r="CH158" s="35"/>
      <c r="CI158" s="35"/>
      <c r="DI158"/>
    </row>
    <row r="159" spans="1:117" x14ac:dyDescent="0.25">
      <c r="A159" s="161" t="s">
        <v>171</v>
      </c>
      <c r="B159" s="324">
        <f t="shared" si="32"/>
        <v>0</v>
      </c>
      <c r="C159" s="325">
        <f t="shared" si="33"/>
        <v>0</v>
      </c>
      <c r="D159" s="325">
        <f t="shared" si="33"/>
        <v>0</v>
      </c>
      <c r="E159" s="51">
        <v>0</v>
      </c>
      <c r="F159" s="52">
        <v>0</v>
      </c>
      <c r="G159" s="51">
        <v>0</v>
      </c>
      <c r="H159" s="52">
        <v>0</v>
      </c>
      <c r="I159" s="51">
        <v>0</v>
      </c>
      <c r="J159" s="52">
        <v>0</v>
      </c>
      <c r="K159" s="51">
        <v>0</v>
      </c>
      <c r="L159" s="55">
        <v>0</v>
      </c>
      <c r="M159" s="55">
        <v>0</v>
      </c>
      <c r="N159" s="328">
        <v>0</v>
      </c>
      <c r="O159" s="51">
        <v>0</v>
      </c>
      <c r="P159" s="52">
        <v>0</v>
      </c>
      <c r="Q159" s="51">
        <v>0</v>
      </c>
      <c r="R159" s="52">
        <v>0</v>
      </c>
      <c r="S159" s="51">
        <v>0</v>
      </c>
      <c r="T159" s="52">
        <v>0</v>
      </c>
      <c r="U159" s="51">
        <v>0</v>
      </c>
      <c r="V159" s="52">
        <v>0</v>
      </c>
      <c r="W159" s="51">
        <v>0</v>
      </c>
      <c r="X159" s="52">
        <v>0</v>
      </c>
      <c r="Y159" s="51">
        <v>0</v>
      </c>
      <c r="Z159" s="52">
        <v>0</v>
      </c>
      <c r="AA159" s="51">
        <v>0</v>
      </c>
      <c r="AB159" s="52">
        <v>0</v>
      </c>
      <c r="AC159" s="51">
        <v>0</v>
      </c>
      <c r="AD159" s="328">
        <v>0</v>
      </c>
      <c r="AE159" s="51">
        <v>0</v>
      </c>
      <c r="AF159" s="52">
        <v>0</v>
      </c>
      <c r="AG159" s="51">
        <v>0</v>
      </c>
      <c r="AH159" s="52">
        <v>0</v>
      </c>
      <c r="AI159" s="51">
        <v>0</v>
      </c>
      <c r="AJ159" s="52">
        <v>0</v>
      </c>
      <c r="AK159" s="250">
        <v>0</v>
      </c>
      <c r="AL159" s="328">
        <v>0</v>
      </c>
      <c r="AM159" s="54">
        <v>0</v>
      </c>
      <c r="AN159" s="55">
        <v>0</v>
      </c>
      <c r="AO159" s="52">
        <v>0</v>
      </c>
      <c r="AP159" s="31" t="str">
        <f t="shared" si="34"/>
        <v/>
      </c>
      <c r="BU159" s="32"/>
      <c r="BV159" s="32"/>
      <c r="BW159" s="32"/>
      <c r="BX159" s="32"/>
      <c r="BY159" s="32"/>
      <c r="BZ159" s="32"/>
      <c r="CA159" s="300"/>
      <c r="CB159" s="234" t="str">
        <f t="shared" si="35"/>
        <v/>
      </c>
      <c r="CC159" s="32"/>
      <c r="CD159" s="32"/>
      <c r="CE159" s="32"/>
      <c r="CF159" s="32"/>
      <c r="CG159" s="34">
        <f t="shared" si="36"/>
        <v>0</v>
      </c>
      <c r="CH159" s="35"/>
      <c r="CI159" s="35"/>
      <c r="DI159"/>
    </row>
    <row r="160" spans="1:117" x14ac:dyDescent="0.25">
      <c r="A160" s="161" t="s">
        <v>70</v>
      </c>
      <c r="B160" s="324">
        <f t="shared" si="32"/>
        <v>0</v>
      </c>
      <c r="C160" s="325">
        <f t="shared" si="33"/>
        <v>0</v>
      </c>
      <c r="D160" s="325">
        <f t="shared" si="33"/>
        <v>0</v>
      </c>
      <c r="E160" s="51">
        <v>0</v>
      </c>
      <c r="F160" s="52">
        <v>0</v>
      </c>
      <c r="G160" s="51">
        <v>0</v>
      </c>
      <c r="H160" s="52">
        <v>0</v>
      </c>
      <c r="I160" s="51">
        <v>0</v>
      </c>
      <c r="J160" s="52">
        <v>0</v>
      </c>
      <c r="K160" s="51">
        <v>0</v>
      </c>
      <c r="L160" s="55">
        <v>0</v>
      </c>
      <c r="M160" s="55">
        <v>0</v>
      </c>
      <c r="N160" s="328">
        <v>0</v>
      </c>
      <c r="O160" s="51">
        <v>0</v>
      </c>
      <c r="P160" s="52">
        <v>0</v>
      </c>
      <c r="Q160" s="51">
        <v>0</v>
      </c>
      <c r="R160" s="52">
        <v>0</v>
      </c>
      <c r="S160" s="51">
        <v>0</v>
      </c>
      <c r="T160" s="52">
        <v>0</v>
      </c>
      <c r="U160" s="51">
        <v>0</v>
      </c>
      <c r="V160" s="52">
        <v>0</v>
      </c>
      <c r="W160" s="51">
        <v>0</v>
      </c>
      <c r="X160" s="52">
        <v>0</v>
      </c>
      <c r="Y160" s="51">
        <v>0</v>
      </c>
      <c r="Z160" s="52">
        <v>0</v>
      </c>
      <c r="AA160" s="51">
        <v>0</v>
      </c>
      <c r="AB160" s="52">
        <v>0</v>
      </c>
      <c r="AC160" s="51">
        <v>0</v>
      </c>
      <c r="AD160" s="328">
        <v>0</v>
      </c>
      <c r="AE160" s="51">
        <v>0</v>
      </c>
      <c r="AF160" s="52">
        <v>0</v>
      </c>
      <c r="AG160" s="51">
        <v>0</v>
      </c>
      <c r="AH160" s="52">
        <v>0</v>
      </c>
      <c r="AI160" s="51">
        <v>0</v>
      </c>
      <c r="AJ160" s="52">
        <v>0</v>
      </c>
      <c r="AK160" s="250">
        <v>0</v>
      </c>
      <c r="AL160" s="328">
        <v>0</v>
      </c>
      <c r="AM160" s="54">
        <v>0</v>
      </c>
      <c r="AN160" s="55">
        <v>0</v>
      </c>
      <c r="AO160" s="52">
        <v>0</v>
      </c>
      <c r="AP160" s="31" t="str">
        <f t="shared" si="34"/>
        <v/>
      </c>
      <c r="BU160" s="32"/>
      <c r="BV160" s="32"/>
      <c r="BW160" s="32"/>
      <c r="BX160" s="32"/>
      <c r="BY160" s="32"/>
      <c r="BZ160" s="32"/>
      <c r="CA160" s="300"/>
      <c r="CB160" s="234" t="str">
        <f t="shared" si="35"/>
        <v/>
      </c>
      <c r="CC160" s="32"/>
      <c r="CD160" s="32"/>
      <c r="CE160" s="32"/>
      <c r="CF160" s="32"/>
      <c r="CG160" s="34">
        <f t="shared" si="36"/>
        <v>0</v>
      </c>
      <c r="CH160" s="35"/>
      <c r="CI160" s="35"/>
      <c r="DI160"/>
    </row>
    <row r="161" spans="1:113" x14ac:dyDescent="0.25">
      <c r="A161" s="161" t="s">
        <v>172</v>
      </c>
      <c r="B161" s="324">
        <f t="shared" si="32"/>
        <v>34</v>
      </c>
      <c r="C161" s="325">
        <f t="shared" si="33"/>
        <v>16</v>
      </c>
      <c r="D161" s="325">
        <f t="shared" si="33"/>
        <v>18</v>
      </c>
      <c r="E161" s="51">
        <v>2</v>
      </c>
      <c r="F161" s="52">
        <v>7</v>
      </c>
      <c r="G161" s="51">
        <v>0</v>
      </c>
      <c r="H161" s="52">
        <v>1</v>
      </c>
      <c r="I161" s="51">
        <v>0</v>
      </c>
      <c r="J161" s="52">
        <v>1</v>
      </c>
      <c r="K161" s="51">
        <v>1</v>
      </c>
      <c r="L161" s="55">
        <v>0</v>
      </c>
      <c r="M161" s="55">
        <v>0</v>
      </c>
      <c r="N161" s="328">
        <v>0</v>
      </c>
      <c r="O161" s="51">
        <v>0</v>
      </c>
      <c r="P161" s="52">
        <v>0</v>
      </c>
      <c r="Q161" s="51">
        <v>0</v>
      </c>
      <c r="R161" s="52">
        <v>0</v>
      </c>
      <c r="S161" s="51">
        <v>0</v>
      </c>
      <c r="T161" s="52">
        <v>1</v>
      </c>
      <c r="U161" s="51">
        <v>0</v>
      </c>
      <c r="V161" s="52">
        <v>0</v>
      </c>
      <c r="W161" s="51">
        <v>0</v>
      </c>
      <c r="X161" s="52">
        <v>0</v>
      </c>
      <c r="Y161" s="51">
        <v>0</v>
      </c>
      <c r="Z161" s="52">
        <v>0</v>
      </c>
      <c r="AA161" s="51">
        <v>1</v>
      </c>
      <c r="AB161" s="52">
        <v>0</v>
      </c>
      <c r="AC161" s="51">
        <v>0</v>
      </c>
      <c r="AD161" s="328">
        <v>1</v>
      </c>
      <c r="AE161" s="51">
        <v>4</v>
      </c>
      <c r="AF161" s="52">
        <v>0</v>
      </c>
      <c r="AG161" s="51">
        <v>2</v>
      </c>
      <c r="AH161" s="52">
        <v>2</v>
      </c>
      <c r="AI161" s="51">
        <v>3</v>
      </c>
      <c r="AJ161" s="52">
        <v>2</v>
      </c>
      <c r="AK161" s="250">
        <v>3</v>
      </c>
      <c r="AL161" s="328">
        <v>3</v>
      </c>
      <c r="AM161" s="54">
        <v>3</v>
      </c>
      <c r="AN161" s="55">
        <v>17</v>
      </c>
      <c r="AO161" s="52">
        <v>14</v>
      </c>
      <c r="AP161" s="31" t="str">
        <f t="shared" si="34"/>
        <v/>
      </c>
      <c r="BU161" s="32"/>
      <c r="BV161" s="32"/>
      <c r="BW161" s="32"/>
      <c r="BX161" s="32"/>
      <c r="BY161" s="32"/>
      <c r="BZ161" s="32"/>
      <c r="CA161" s="300"/>
      <c r="CB161" s="234" t="str">
        <f t="shared" si="35"/>
        <v/>
      </c>
      <c r="CC161" s="32"/>
      <c r="CD161" s="32"/>
      <c r="CE161" s="32"/>
      <c r="CF161" s="32"/>
      <c r="CG161" s="34">
        <f t="shared" si="36"/>
        <v>0</v>
      </c>
      <c r="CH161" s="35"/>
      <c r="CI161" s="35"/>
      <c r="DI161"/>
    </row>
    <row r="162" spans="1:113" x14ac:dyDescent="0.25">
      <c r="A162" s="161" t="s">
        <v>173</v>
      </c>
      <c r="B162" s="324">
        <f t="shared" si="32"/>
        <v>5</v>
      </c>
      <c r="C162" s="325">
        <f t="shared" si="33"/>
        <v>3</v>
      </c>
      <c r="D162" s="325">
        <f t="shared" si="33"/>
        <v>2</v>
      </c>
      <c r="E162" s="51">
        <v>0</v>
      </c>
      <c r="F162" s="52">
        <v>0</v>
      </c>
      <c r="G162" s="51">
        <v>0</v>
      </c>
      <c r="H162" s="52">
        <v>0</v>
      </c>
      <c r="I162" s="51">
        <v>0</v>
      </c>
      <c r="J162" s="52">
        <v>0</v>
      </c>
      <c r="K162" s="51">
        <v>0</v>
      </c>
      <c r="L162" s="55">
        <v>0</v>
      </c>
      <c r="M162" s="55">
        <v>0</v>
      </c>
      <c r="N162" s="328">
        <v>0</v>
      </c>
      <c r="O162" s="51">
        <v>0</v>
      </c>
      <c r="P162" s="52">
        <v>0</v>
      </c>
      <c r="Q162" s="51">
        <v>0</v>
      </c>
      <c r="R162" s="52">
        <v>0</v>
      </c>
      <c r="S162" s="51">
        <v>0</v>
      </c>
      <c r="T162" s="52">
        <v>0</v>
      </c>
      <c r="U162" s="51">
        <v>0</v>
      </c>
      <c r="V162" s="52">
        <v>0</v>
      </c>
      <c r="W162" s="51">
        <v>0</v>
      </c>
      <c r="X162" s="52">
        <v>0</v>
      </c>
      <c r="Y162" s="51">
        <v>0</v>
      </c>
      <c r="Z162" s="52">
        <v>0</v>
      </c>
      <c r="AA162" s="51">
        <v>0</v>
      </c>
      <c r="AB162" s="52">
        <v>0</v>
      </c>
      <c r="AC162" s="51">
        <v>0</v>
      </c>
      <c r="AD162" s="328">
        <v>0</v>
      </c>
      <c r="AE162" s="51">
        <v>0</v>
      </c>
      <c r="AF162" s="52">
        <v>0</v>
      </c>
      <c r="AG162" s="51">
        <v>2</v>
      </c>
      <c r="AH162" s="52">
        <v>0</v>
      </c>
      <c r="AI162" s="51">
        <v>0</v>
      </c>
      <c r="AJ162" s="52">
        <v>1</v>
      </c>
      <c r="AK162" s="250">
        <v>1</v>
      </c>
      <c r="AL162" s="328">
        <v>1</v>
      </c>
      <c r="AM162" s="54">
        <v>0</v>
      </c>
      <c r="AN162" s="55">
        <v>1</v>
      </c>
      <c r="AO162" s="52">
        <v>4</v>
      </c>
      <c r="AP162" s="31" t="str">
        <f t="shared" si="34"/>
        <v/>
      </c>
      <c r="BU162" s="32"/>
      <c r="BV162" s="32"/>
      <c r="BW162" s="32"/>
      <c r="BX162" s="32"/>
      <c r="BY162" s="32"/>
      <c r="BZ162" s="32"/>
      <c r="CA162" s="300"/>
      <c r="CB162" s="234" t="str">
        <f t="shared" si="35"/>
        <v/>
      </c>
      <c r="CC162" s="32"/>
      <c r="CD162" s="32"/>
      <c r="CE162" s="32"/>
      <c r="CF162" s="32"/>
      <c r="CG162" s="34">
        <f t="shared" si="36"/>
        <v>0</v>
      </c>
      <c r="CH162" s="35"/>
      <c r="CI162" s="35"/>
      <c r="DI162"/>
    </row>
    <row r="163" spans="1:113" x14ac:dyDescent="0.25">
      <c r="A163" s="161" t="s">
        <v>174</v>
      </c>
      <c r="B163" s="324">
        <f t="shared" si="32"/>
        <v>0</v>
      </c>
      <c r="C163" s="325">
        <f t="shared" si="33"/>
        <v>0</v>
      </c>
      <c r="D163" s="325">
        <f t="shared" si="33"/>
        <v>0</v>
      </c>
      <c r="E163" s="51">
        <v>0</v>
      </c>
      <c r="F163" s="52">
        <v>0</v>
      </c>
      <c r="G163" s="51">
        <v>0</v>
      </c>
      <c r="H163" s="52">
        <v>0</v>
      </c>
      <c r="I163" s="51">
        <v>0</v>
      </c>
      <c r="J163" s="52">
        <v>0</v>
      </c>
      <c r="K163" s="51">
        <v>0</v>
      </c>
      <c r="L163" s="55">
        <v>0</v>
      </c>
      <c r="M163" s="55">
        <v>0</v>
      </c>
      <c r="N163" s="328">
        <v>0</v>
      </c>
      <c r="O163" s="51">
        <v>0</v>
      </c>
      <c r="P163" s="52">
        <v>0</v>
      </c>
      <c r="Q163" s="51">
        <v>0</v>
      </c>
      <c r="R163" s="52">
        <v>0</v>
      </c>
      <c r="S163" s="51">
        <v>0</v>
      </c>
      <c r="T163" s="52">
        <v>0</v>
      </c>
      <c r="U163" s="51">
        <v>0</v>
      </c>
      <c r="V163" s="52">
        <v>0</v>
      </c>
      <c r="W163" s="51">
        <v>0</v>
      </c>
      <c r="X163" s="52">
        <v>0</v>
      </c>
      <c r="Y163" s="51">
        <v>0</v>
      </c>
      <c r="Z163" s="52">
        <v>0</v>
      </c>
      <c r="AA163" s="51">
        <v>0</v>
      </c>
      <c r="AB163" s="52">
        <v>0</v>
      </c>
      <c r="AC163" s="51">
        <v>0</v>
      </c>
      <c r="AD163" s="328">
        <v>0</v>
      </c>
      <c r="AE163" s="51">
        <v>0</v>
      </c>
      <c r="AF163" s="52">
        <v>0</v>
      </c>
      <c r="AG163" s="51">
        <v>0</v>
      </c>
      <c r="AH163" s="52">
        <v>0</v>
      </c>
      <c r="AI163" s="51">
        <v>0</v>
      </c>
      <c r="AJ163" s="52">
        <v>0</v>
      </c>
      <c r="AK163" s="250">
        <v>0</v>
      </c>
      <c r="AL163" s="328">
        <v>0</v>
      </c>
      <c r="AM163" s="54">
        <v>0</v>
      </c>
      <c r="AN163" s="55">
        <v>0</v>
      </c>
      <c r="AO163" s="52">
        <v>0</v>
      </c>
      <c r="AP163" s="31" t="str">
        <f t="shared" si="34"/>
        <v/>
      </c>
      <c r="BU163" s="32"/>
      <c r="BV163" s="32"/>
      <c r="BW163" s="32"/>
      <c r="BX163" s="32"/>
      <c r="BY163" s="32"/>
      <c r="BZ163" s="32"/>
      <c r="CA163" s="300"/>
      <c r="CB163" s="234" t="str">
        <f t="shared" si="35"/>
        <v/>
      </c>
      <c r="CC163" s="32"/>
      <c r="CD163" s="32"/>
      <c r="CE163" s="32"/>
      <c r="CF163" s="32"/>
      <c r="CG163" s="34">
        <f t="shared" si="36"/>
        <v>0</v>
      </c>
      <c r="CH163" s="35"/>
      <c r="CI163" s="35"/>
      <c r="DI163"/>
    </row>
    <row r="164" spans="1:113" x14ac:dyDescent="0.25">
      <c r="A164" s="161" t="s">
        <v>58</v>
      </c>
      <c r="B164" s="324">
        <f t="shared" si="32"/>
        <v>0</v>
      </c>
      <c r="C164" s="325">
        <f t="shared" si="33"/>
        <v>0</v>
      </c>
      <c r="D164" s="325">
        <f t="shared" si="33"/>
        <v>0</v>
      </c>
      <c r="E164" s="51">
        <v>0</v>
      </c>
      <c r="F164" s="52">
        <v>0</v>
      </c>
      <c r="G164" s="51">
        <v>0</v>
      </c>
      <c r="H164" s="52">
        <v>0</v>
      </c>
      <c r="I164" s="51">
        <v>0</v>
      </c>
      <c r="J164" s="52">
        <v>0</v>
      </c>
      <c r="K164" s="51">
        <v>0</v>
      </c>
      <c r="L164" s="55">
        <v>0</v>
      </c>
      <c r="M164" s="55">
        <v>0</v>
      </c>
      <c r="N164" s="328">
        <v>0</v>
      </c>
      <c r="O164" s="51">
        <v>0</v>
      </c>
      <c r="P164" s="52">
        <v>0</v>
      </c>
      <c r="Q164" s="51">
        <v>0</v>
      </c>
      <c r="R164" s="52">
        <v>0</v>
      </c>
      <c r="S164" s="51">
        <v>0</v>
      </c>
      <c r="T164" s="52">
        <v>0</v>
      </c>
      <c r="U164" s="51">
        <v>0</v>
      </c>
      <c r="V164" s="52">
        <v>0</v>
      </c>
      <c r="W164" s="51">
        <v>0</v>
      </c>
      <c r="X164" s="52">
        <v>0</v>
      </c>
      <c r="Y164" s="51">
        <v>0</v>
      </c>
      <c r="Z164" s="52">
        <v>0</v>
      </c>
      <c r="AA164" s="51">
        <v>0</v>
      </c>
      <c r="AB164" s="52">
        <v>0</v>
      </c>
      <c r="AC164" s="51">
        <v>0</v>
      </c>
      <c r="AD164" s="328">
        <v>0</v>
      </c>
      <c r="AE164" s="51">
        <v>0</v>
      </c>
      <c r="AF164" s="52">
        <v>0</v>
      </c>
      <c r="AG164" s="51">
        <v>0</v>
      </c>
      <c r="AH164" s="52">
        <v>0</v>
      </c>
      <c r="AI164" s="51">
        <v>0</v>
      </c>
      <c r="AJ164" s="52">
        <v>0</v>
      </c>
      <c r="AK164" s="250">
        <v>0</v>
      </c>
      <c r="AL164" s="328">
        <v>0</v>
      </c>
      <c r="AM164" s="54">
        <v>0</v>
      </c>
      <c r="AN164" s="55">
        <v>0</v>
      </c>
      <c r="AO164" s="52">
        <v>0</v>
      </c>
      <c r="AP164" s="31" t="str">
        <f t="shared" si="34"/>
        <v/>
      </c>
      <c r="BU164" s="32"/>
      <c r="BV164" s="32"/>
      <c r="BW164" s="32"/>
      <c r="BX164" s="32"/>
      <c r="BY164" s="32"/>
      <c r="BZ164" s="32"/>
      <c r="CA164" s="300"/>
      <c r="CB164" s="234" t="str">
        <f t="shared" si="35"/>
        <v/>
      </c>
      <c r="CC164" s="32"/>
      <c r="CD164" s="32"/>
      <c r="CE164" s="32"/>
      <c r="CF164" s="32"/>
      <c r="CG164" s="34">
        <f t="shared" si="36"/>
        <v>0</v>
      </c>
      <c r="CH164" s="35"/>
      <c r="CI164" s="35"/>
      <c r="DI164"/>
    </row>
    <row r="165" spans="1:113" x14ac:dyDescent="0.25">
      <c r="A165" s="161" t="s">
        <v>175</v>
      </c>
      <c r="B165" s="324">
        <f t="shared" si="32"/>
        <v>0</v>
      </c>
      <c r="C165" s="325">
        <f t="shared" si="33"/>
        <v>0</v>
      </c>
      <c r="D165" s="325">
        <f t="shared" si="33"/>
        <v>0</v>
      </c>
      <c r="E165" s="51">
        <v>0</v>
      </c>
      <c r="F165" s="52">
        <v>0</v>
      </c>
      <c r="G165" s="51">
        <v>0</v>
      </c>
      <c r="H165" s="52">
        <v>0</v>
      </c>
      <c r="I165" s="51">
        <v>0</v>
      </c>
      <c r="J165" s="52">
        <v>0</v>
      </c>
      <c r="K165" s="51">
        <v>0</v>
      </c>
      <c r="L165" s="55">
        <v>0</v>
      </c>
      <c r="M165" s="55">
        <v>0</v>
      </c>
      <c r="N165" s="328">
        <v>0</v>
      </c>
      <c r="O165" s="51">
        <v>0</v>
      </c>
      <c r="P165" s="52">
        <v>0</v>
      </c>
      <c r="Q165" s="51">
        <v>0</v>
      </c>
      <c r="R165" s="52">
        <v>0</v>
      </c>
      <c r="S165" s="51">
        <v>0</v>
      </c>
      <c r="T165" s="52">
        <v>0</v>
      </c>
      <c r="U165" s="51">
        <v>0</v>
      </c>
      <c r="V165" s="52">
        <v>0</v>
      </c>
      <c r="W165" s="51">
        <v>0</v>
      </c>
      <c r="X165" s="52">
        <v>0</v>
      </c>
      <c r="Y165" s="51">
        <v>0</v>
      </c>
      <c r="Z165" s="52">
        <v>0</v>
      </c>
      <c r="AA165" s="51">
        <v>0</v>
      </c>
      <c r="AB165" s="52">
        <v>0</v>
      </c>
      <c r="AC165" s="51">
        <v>0</v>
      </c>
      <c r="AD165" s="328">
        <v>0</v>
      </c>
      <c r="AE165" s="51">
        <v>0</v>
      </c>
      <c r="AF165" s="52">
        <v>0</v>
      </c>
      <c r="AG165" s="51">
        <v>0</v>
      </c>
      <c r="AH165" s="52">
        <v>0</v>
      </c>
      <c r="AI165" s="51">
        <v>0</v>
      </c>
      <c r="AJ165" s="52">
        <v>0</v>
      </c>
      <c r="AK165" s="250">
        <v>0</v>
      </c>
      <c r="AL165" s="328">
        <v>0</v>
      </c>
      <c r="AM165" s="54">
        <v>0</v>
      </c>
      <c r="AN165" s="55">
        <v>0</v>
      </c>
      <c r="AO165" s="52">
        <v>0</v>
      </c>
      <c r="AP165" s="31" t="str">
        <f t="shared" si="34"/>
        <v/>
      </c>
      <c r="BU165" s="32"/>
      <c r="BV165" s="32"/>
      <c r="BW165" s="32"/>
      <c r="BX165" s="32"/>
      <c r="BY165" s="32"/>
      <c r="BZ165" s="32"/>
      <c r="CA165" s="300"/>
      <c r="CB165" s="234" t="str">
        <f t="shared" si="35"/>
        <v/>
      </c>
      <c r="CC165" s="32"/>
      <c r="CD165" s="32"/>
      <c r="CE165" s="32"/>
      <c r="CF165" s="32"/>
      <c r="CG165" s="34">
        <f t="shared" si="36"/>
        <v>0</v>
      </c>
      <c r="CH165" s="35"/>
      <c r="CI165" s="35"/>
      <c r="DI165"/>
    </row>
    <row r="166" spans="1:113" x14ac:dyDescent="0.25">
      <c r="A166" s="161" t="s">
        <v>176</v>
      </c>
      <c r="B166" s="324">
        <f t="shared" si="32"/>
        <v>42</v>
      </c>
      <c r="C166" s="325">
        <f t="shared" si="33"/>
        <v>19</v>
      </c>
      <c r="D166" s="325">
        <f t="shared" si="33"/>
        <v>23</v>
      </c>
      <c r="E166" s="51">
        <v>0</v>
      </c>
      <c r="F166" s="52">
        <v>0</v>
      </c>
      <c r="G166" s="51">
        <v>0</v>
      </c>
      <c r="H166" s="52">
        <v>0</v>
      </c>
      <c r="I166" s="51">
        <v>1</v>
      </c>
      <c r="J166" s="52">
        <v>1</v>
      </c>
      <c r="K166" s="51">
        <v>0</v>
      </c>
      <c r="L166" s="55">
        <v>0</v>
      </c>
      <c r="M166" s="55">
        <v>1</v>
      </c>
      <c r="N166" s="328">
        <v>1</v>
      </c>
      <c r="O166" s="51">
        <v>1</v>
      </c>
      <c r="P166" s="52">
        <v>0</v>
      </c>
      <c r="Q166" s="51">
        <v>2</v>
      </c>
      <c r="R166" s="52">
        <v>0</v>
      </c>
      <c r="S166" s="51">
        <v>0</v>
      </c>
      <c r="T166" s="52">
        <v>1</v>
      </c>
      <c r="U166" s="51">
        <v>0</v>
      </c>
      <c r="V166" s="52">
        <v>0</v>
      </c>
      <c r="W166" s="51">
        <v>3</v>
      </c>
      <c r="X166" s="52">
        <v>1</v>
      </c>
      <c r="Y166" s="51">
        <v>1</v>
      </c>
      <c r="Z166" s="52">
        <v>3</v>
      </c>
      <c r="AA166" s="51">
        <v>0</v>
      </c>
      <c r="AB166" s="52">
        <v>2</v>
      </c>
      <c r="AC166" s="51">
        <v>0</v>
      </c>
      <c r="AD166" s="328">
        <v>3</v>
      </c>
      <c r="AE166" s="51">
        <v>4</v>
      </c>
      <c r="AF166" s="52">
        <v>4</v>
      </c>
      <c r="AG166" s="51">
        <v>2</v>
      </c>
      <c r="AH166" s="52">
        <v>2</v>
      </c>
      <c r="AI166" s="51">
        <v>3</v>
      </c>
      <c r="AJ166" s="52">
        <v>4</v>
      </c>
      <c r="AK166" s="250">
        <v>1</v>
      </c>
      <c r="AL166" s="328">
        <v>1</v>
      </c>
      <c r="AM166" s="54">
        <v>40</v>
      </c>
      <c r="AN166" s="55">
        <v>2</v>
      </c>
      <c r="AO166" s="52">
        <v>0</v>
      </c>
      <c r="AP166" s="31" t="str">
        <f t="shared" si="34"/>
        <v/>
      </c>
      <c r="BU166" s="32"/>
      <c r="BV166" s="32"/>
      <c r="BW166" s="32"/>
      <c r="BX166" s="32"/>
      <c r="BY166" s="32"/>
      <c r="BZ166" s="32"/>
      <c r="CA166" s="300"/>
      <c r="CB166" s="234" t="str">
        <f t="shared" si="35"/>
        <v/>
      </c>
      <c r="CC166" s="32"/>
      <c r="CD166" s="32"/>
      <c r="CE166" s="32"/>
      <c r="CF166" s="32"/>
      <c r="CG166" s="34">
        <f t="shared" si="36"/>
        <v>0</v>
      </c>
      <c r="CH166" s="35"/>
      <c r="CI166" s="35"/>
      <c r="DI166"/>
    </row>
    <row r="167" spans="1:113" x14ac:dyDescent="0.25">
      <c r="A167" s="161" t="s">
        <v>177</v>
      </c>
      <c r="B167" s="324">
        <f t="shared" si="32"/>
        <v>0</v>
      </c>
      <c r="C167" s="325">
        <f t="shared" si="33"/>
        <v>0</v>
      </c>
      <c r="D167" s="325">
        <f t="shared" si="33"/>
        <v>0</v>
      </c>
      <c r="E167" s="51">
        <v>0</v>
      </c>
      <c r="F167" s="52">
        <v>0</v>
      </c>
      <c r="G167" s="51">
        <v>0</v>
      </c>
      <c r="H167" s="52">
        <v>0</v>
      </c>
      <c r="I167" s="51">
        <v>0</v>
      </c>
      <c r="J167" s="52">
        <v>0</v>
      </c>
      <c r="K167" s="51">
        <v>0</v>
      </c>
      <c r="L167" s="55">
        <v>0</v>
      </c>
      <c r="M167" s="55">
        <v>0</v>
      </c>
      <c r="N167" s="328">
        <v>0</v>
      </c>
      <c r="O167" s="51">
        <v>0</v>
      </c>
      <c r="P167" s="52">
        <v>0</v>
      </c>
      <c r="Q167" s="51">
        <v>0</v>
      </c>
      <c r="R167" s="52">
        <v>0</v>
      </c>
      <c r="S167" s="51">
        <v>0</v>
      </c>
      <c r="T167" s="52">
        <v>0</v>
      </c>
      <c r="U167" s="51">
        <v>0</v>
      </c>
      <c r="V167" s="52">
        <v>0</v>
      </c>
      <c r="W167" s="51">
        <v>0</v>
      </c>
      <c r="X167" s="52">
        <v>0</v>
      </c>
      <c r="Y167" s="51">
        <v>0</v>
      </c>
      <c r="Z167" s="52">
        <v>0</v>
      </c>
      <c r="AA167" s="51">
        <v>0</v>
      </c>
      <c r="AB167" s="52">
        <v>0</v>
      </c>
      <c r="AC167" s="51">
        <v>0</v>
      </c>
      <c r="AD167" s="328">
        <v>0</v>
      </c>
      <c r="AE167" s="51">
        <v>0</v>
      </c>
      <c r="AF167" s="52">
        <v>0</v>
      </c>
      <c r="AG167" s="51">
        <v>0</v>
      </c>
      <c r="AH167" s="52">
        <v>0</v>
      </c>
      <c r="AI167" s="51">
        <v>0</v>
      </c>
      <c r="AJ167" s="52">
        <v>0</v>
      </c>
      <c r="AK167" s="250">
        <v>0</v>
      </c>
      <c r="AL167" s="328">
        <v>0</v>
      </c>
      <c r="AM167" s="54">
        <v>0</v>
      </c>
      <c r="AN167" s="55">
        <v>0</v>
      </c>
      <c r="AO167" s="52">
        <v>0</v>
      </c>
      <c r="AP167" s="31" t="str">
        <f t="shared" si="34"/>
        <v/>
      </c>
      <c r="BU167" s="32"/>
      <c r="BV167" s="32"/>
      <c r="BW167" s="32"/>
      <c r="BX167" s="32"/>
      <c r="BY167" s="32"/>
      <c r="BZ167" s="32"/>
      <c r="CA167" s="300"/>
      <c r="CB167" s="234" t="str">
        <f t="shared" si="35"/>
        <v/>
      </c>
      <c r="CC167" s="32"/>
      <c r="CD167" s="32"/>
      <c r="CE167" s="32"/>
      <c r="CF167" s="32"/>
      <c r="CG167" s="34">
        <f t="shared" si="36"/>
        <v>0</v>
      </c>
      <c r="CH167" s="35"/>
      <c r="CI167" s="35"/>
      <c r="DI167"/>
    </row>
    <row r="168" spans="1:113" x14ac:dyDescent="0.25">
      <c r="A168" s="161" t="s">
        <v>178</v>
      </c>
      <c r="B168" s="324">
        <f t="shared" si="32"/>
        <v>6</v>
      </c>
      <c r="C168" s="325">
        <f t="shared" si="33"/>
        <v>1</v>
      </c>
      <c r="D168" s="325">
        <f t="shared" si="33"/>
        <v>5</v>
      </c>
      <c r="E168" s="51">
        <v>0</v>
      </c>
      <c r="F168" s="52">
        <v>0</v>
      </c>
      <c r="G168" s="51">
        <v>0</v>
      </c>
      <c r="H168" s="52">
        <v>0</v>
      </c>
      <c r="I168" s="51">
        <v>0</v>
      </c>
      <c r="J168" s="52">
        <v>0</v>
      </c>
      <c r="K168" s="51">
        <v>0</v>
      </c>
      <c r="L168" s="55">
        <v>0</v>
      </c>
      <c r="M168" s="55">
        <v>0</v>
      </c>
      <c r="N168" s="328">
        <v>0</v>
      </c>
      <c r="O168" s="51">
        <v>0</v>
      </c>
      <c r="P168" s="52">
        <v>0</v>
      </c>
      <c r="Q168" s="51">
        <v>0</v>
      </c>
      <c r="R168" s="52">
        <v>0</v>
      </c>
      <c r="S168" s="51">
        <v>0</v>
      </c>
      <c r="T168" s="52">
        <v>0</v>
      </c>
      <c r="U168" s="51">
        <v>0</v>
      </c>
      <c r="V168" s="52">
        <v>0</v>
      </c>
      <c r="W168" s="51">
        <v>0</v>
      </c>
      <c r="X168" s="52">
        <v>0</v>
      </c>
      <c r="Y168" s="51">
        <v>0</v>
      </c>
      <c r="Z168" s="52">
        <v>0</v>
      </c>
      <c r="AA168" s="51">
        <v>0</v>
      </c>
      <c r="AB168" s="52">
        <v>0</v>
      </c>
      <c r="AC168" s="51">
        <v>0</v>
      </c>
      <c r="AD168" s="328">
        <v>2</v>
      </c>
      <c r="AE168" s="51">
        <v>0</v>
      </c>
      <c r="AF168" s="52">
        <v>0</v>
      </c>
      <c r="AG168" s="51">
        <v>0</v>
      </c>
      <c r="AH168" s="52">
        <v>2</v>
      </c>
      <c r="AI168" s="51">
        <v>1</v>
      </c>
      <c r="AJ168" s="52">
        <v>1</v>
      </c>
      <c r="AK168" s="250">
        <v>0</v>
      </c>
      <c r="AL168" s="328">
        <v>0</v>
      </c>
      <c r="AM168" s="54">
        <v>6</v>
      </c>
      <c r="AN168" s="55">
        <v>0</v>
      </c>
      <c r="AO168" s="52">
        <v>0</v>
      </c>
      <c r="AP168" s="31" t="str">
        <f t="shared" si="34"/>
        <v/>
      </c>
      <c r="BU168" s="32"/>
      <c r="BV168" s="32"/>
      <c r="BW168" s="32"/>
      <c r="BX168" s="32"/>
      <c r="BY168" s="32"/>
      <c r="BZ168" s="32"/>
      <c r="CA168" s="300"/>
      <c r="CB168" s="234" t="str">
        <f t="shared" si="35"/>
        <v/>
      </c>
      <c r="CC168" s="32"/>
      <c r="CD168" s="32"/>
      <c r="CE168" s="32"/>
      <c r="CF168" s="32"/>
      <c r="CG168" s="34">
        <f t="shared" si="36"/>
        <v>0</v>
      </c>
      <c r="CH168" s="35"/>
      <c r="CI168" s="35"/>
      <c r="DI168"/>
    </row>
    <row r="169" spans="1:113" x14ac:dyDescent="0.25">
      <c r="A169" s="161" t="s">
        <v>179</v>
      </c>
      <c r="B169" s="324">
        <f t="shared" si="32"/>
        <v>0</v>
      </c>
      <c r="C169" s="325">
        <f t="shared" si="33"/>
        <v>0</v>
      </c>
      <c r="D169" s="325">
        <f t="shared" si="33"/>
        <v>0</v>
      </c>
      <c r="E169" s="51">
        <v>0</v>
      </c>
      <c r="F169" s="52">
        <v>0</v>
      </c>
      <c r="G169" s="51">
        <v>0</v>
      </c>
      <c r="H169" s="52">
        <v>0</v>
      </c>
      <c r="I169" s="51">
        <v>0</v>
      </c>
      <c r="J169" s="52">
        <v>0</v>
      </c>
      <c r="K169" s="51">
        <v>0</v>
      </c>
      <c r="L169" s="55">
        <v>0</v>
      </c>
      <c r="M169" s="55">
        <v>0</v>
      </c>
      <c r="N169" s="328">
        <v>0</v>
      </c>
      <c r="O169" s="51">
        <v>0</v>
      </c>
      <c r="P169" s="52">
        <v>0</v>
      </c>
      <c r="Q169" s="51">
        <v>0</v>
      </c>
      <c r="R169" s="52">
        <v>0</v>
      </c>
      <c r="S169" s="51">
        <v>0</v>
      </c>
      <c r="T169" s="52">
        <v>0</v>
      </c>
      <c r="U169" s="51">
        <v>0</v>
      </c>
      <c r="V169" s="52">
        <v>0</v>
      </c>
      <c r="W169" s="51">
        <v>0</v>
      </c>
      <c r="X169" s="52">
        <v>0</v>
      </c>
      <c r="Y169" s="51">
        <v>0</v>
      </c>
      <c r="Z169" s="52">
        <v>0</v>
      </c>
      <c r="AA169" s="51">
        <v>0</v>
      </c>
      <c r="AB169" s="52">
        <v>0</v>
      </c>
      <c r="AC169" s="51">
        <v>0</v>
      </c>
      <c r="AD169" s="328">
        <v>0</v>
      </c>
      <c r="AE169" s="51">
        <v>0</v>
      </c>
      <c r="AF169" s="52">
        <v>0</v>
      </c>
      <c r="AG169" s="51">
        <v>0</v>
      </c>
      <c r="AH169" s="52">
        <v>0</v>
      </c>
      <c r="AI169" s="51">
        <v>0</v>
      </c>
      <c r="AJ169" s="52">
        <v>0</v>
      </c>
      <c r="AK169" s="250">
        <v>0</v>
      </c>
      <c r="AL169" s="328">
        <v>0</v>
      </c>
      <c r="AM169" s="54">
        <v>0</v>
      </c>
      <c r="AN169" s="55">
        <v>0</v>
      </c>
      <c r="AO169" s="52">
        <v>0</v>
      </c>
      <c r="AP169" s="31" t="str">
        <f t="shared" si="34"/>
        <v/>
      </c>
      <c r="BU169" s="32"/>
      <c r="BV169" s="32"/>
      <c r="BW169" s="32"/>
      <c r="BX169" s="32"/>
      <c r="BY169" s="32"/>
      <c r="BZ169" s="32"/>
      <c r="CA169" s="300"/>
      <c r="CB169" s="234" t="str">
        <f t="shared" si="35"/>
        <v/>
      </c>
      <c r="CC169" s="32"/>
      <c r="CD169" s="32"/>
      <c r="CE169" s="32"/>
      <c r="CF169" s="32"/>
      <c r="CG169" s="34">
        <f t="shared" si="36"/>
        <v>0</v>
      </c>
      <c r="CH169" s="35"/>
      <c r="CI169" s="35"/>
      <c r="DI169"/>
    </row>
    <row r="170" spans="1:113" x14ac:dyDescent="0.25">
      <c r="A170" s="161" t="s">
        <v>68</v>
      </c>
      <c r="B170" s="324">
        <f t="shared" si="32"/>
        <v>1</v>
      </c>
      <c r="C170" s="325">
        <f t="shared" si="33"/>
        <v>1</v>
      </c>
      <c r="D170" s="325">
        <f t="shared" si="33"/>
        <v>0</v>
      </c>
      <c r="E170" s="51">
        <v>0</v>
      </c>
      <c r="F170" s="52">
        <v>0</v>
      </c>
      <c r="G170" s="51">
        <v>0</v>
      </c>
      <c r="H170" s="52">
        <v>0</v>
      </c>
      <c r="I170" s="51">
        <v>0</v>
      </c>
      <c r="J170" s="52">
        <v>0</v>
      </c>
      <c r="K170" s="51">
        <v>0</v>
      </c>
      <c r="L170" s="55">
        <v>0</v>
      </c>
      <c r="M170" s="55">
        <v>0</v>
      </c>
      <c r="N170" s="328">
        <v>0</v>
      </c>
      <c r="O170" s="51">
        <v>0</v>
      </c>
      <c r="P170" s="52">
        <v>0</v>
      </c>
      <c r="Q170" s="51">
        <v>0</v>
      </c>
      <c r="R170" s="52">
        <v>0</v>
      </c>
      <c r="S170" s="51">
        <v>0</v>
      </c>
      <c r="T170" s="52">
        <v>0</v>
      </c>
      <c r="U170" s="51">
        <v>0</v>
      </c>
      <c r="V170" s="52">
        <v>0</v>
      </c>
      <c r="W170" s="51">
        <v>0</v>
      </c>
      <c r="X170" s="52">
        <v>0</v>
      </c>
      <c r="Y170" s="51">
        <v>0</v>
      </c>
      <c r="Z170" s="52">
        <v>0</v>
      </c>
      <c r="AA170" s="51">
        <v>0</v>
      </c>
      <c r="AB170" s="52">
        <v>0</v>
      </c>
      <c r="AC170" s="51">
        <v>0</v>
      </c>
      <c r="AD170" s="328">
        <v>0</v>
      </c>
      <c r="AE170" s="51">
        <v>1</v>
      </c>
      <c r="AF170" s="52">
        <v>0</v>
      </c>
      <c r="AG170" s="51">
        <v>0</v>
      </c>
      <c r="AH170" s="52">
        <v>0</v>
      </c>
      <c r="AI170" s="51">
        <v>0</v>
      </c>
      <c r="AJ170" s="52">
        <v>0</v>
      </c>
      <c r="AK170" s="250">
        <v>0</v>
      </c>
      <c r="AL170" s="328">
        <v>0</v>
      </c>
      <c r="AM170" s="54">
        <v>1</v>
      </c>
      <c r="AN170" s="55">
        <v>0</v>
      </c>
      <c r="AO170" s="52">
        <v>0</v>
      </c>
      <c r="AP170" s="31" t="str">
        <f t="shared" si="34"/>
        <v/>
      </c>
      <c r="BU170" s="32"/>
      <c r="BV170" s="32"/>
      <c r="BW170" s="32"/>
      <c r="BX170" s="32"/>
      <c r="BY170" s="32"/>
      <c r="BZ170" s="32"/>
      <c r="CA170" s="300"/>
      <c r="CB170" s="234" t="str">
        <f t="shared" si="35"/>
        <v/>
      </c>
      <c r="CC170" s="32"/>
      <c r="CD170" s="32"/>
      <c r="CE170" s="32"/>
      <c r="CF170" s="32"/>
      <c r="CG170" s="34">
        <f t="shared" si="36"/>
        <v>0</v>
      </c>
      <c r="CH170" s="35"/>
      <c r="CI170" s="35"/>
      <c r="DI170"/>
    </row>
    <row r="171" spans="1:113" x14ac:dyDescent="0.25">
      <c r="A171" s="161" t="s">
        <v>69</v>
      </c>
      <c r="B171" s="324">
        <f t="shared" si="32"/>
        <v>0</v>
      </c>
      <c r="C171" s="325">
        <f t="shared" si="33"/>
        <v>0</v>
      </c>
      <c r="D171" s="325">
        <f t="shared" si="33"/>
        <v>0</v>
      </c>
      <c r="E171" s="51">
        <v>0</v>
      </c>
      <c r="F171" s="52">
        <v>0</v>
      </c>
      <c r="G171" s="51">
        <v>0</v>
      </c>
      <c r="H171" s="52">
        <v>0</v>
      </c>
      <c r="I171" s="51">
        <v>0</v>
      </c>
      <c r="J171" s="52">
        <v>0</v>
      </c>
      <c r="K171" s="51">
        <v>0</v>
      </c>
      <c r="L171" s="55">
        <v>0</v>
      </c>
      <c r="M171" s="55">
        <v>0</v>
      </c>
      <c r="N171" s="328">
        <v>0</v>
      </c>
      <c r="O171" s="51">
        <v>0</v>
      </c>
      <c r="P171" s="52">
        <v>0</v>
      </c>
      <c r="Q171" s="51">
        <v>0</v>
      </c>
      <c r="R171" s="52">
        <v>0</v>
      </c>
      <c r="S171" s="51">
        <v>0</v>
      </c>
      <c r="T171" s="52">
        <v>0</v>
      </c>
      <c r="U171" s="51">
        <v>0</v>
      </c>
      <c r="V171" s="52">
        <v>0</v>
      </c>
      <c r="W171" s="51">
        <v>0</v>
      </c>
      <c r="X171" s="52">
        <v>0</v>
      </c>
      <c r="Y171" s="51">
        <v>0</v>
      </c>
      <c r="Z171" s="52">
        <v>0</v>
      </c>
      <c r="AA171" s="51">
        <v>0</v>
      </c>
      <c r="AB171" s="52">
        <v>0</v>
      </c>
      <c r="AC171" s="51">
        <v>0</v>
      </c>
      <c r="AD171" s="328">
        <v>0</v>
      </c>
      <c r="AE171" s="51">
        <v>0</v>
      </c>
      <c r="AF171" s="52">
        <v>0</v>
      </c>
      <c r="AG171" s="51">
        <v>0</v>
      </c>
      <c r="AH171" s="52">
        <v>0</v>
      </c>
      <c r="AI171" s="51">
        <v>0</v>
      </c>
      <c r="AJ171" s="52">
        <v>0</v>
      </c>
      <c r="AK171" s="250">
        <v>0</v>
      </c>
      <c r="AL171" s="328">
        <v>0</v>
      </c>
      <c r="AM171" s="54">
        <v>0</v>
      </c>
      <c r="AN171" s="55">
        <v>0</v>
      </c>
      <c r="AO171" s="52">
        <v>0</v>
      </c>
      <c r="AP171" s="31" t="str">
        <f t="shared" si="34"/>
        <v/>
      </c>
      <c r="BU171" s="32"/>
      <c r="BV171" s="32"/>
      <c r="BW171" s="32"/>
      <c r="BX171" s="32"/>
      <c r="BY171" s="32"/>
      <c r="BZ171" s="32"/>
      <c r="CA171" s="300"/>
      <c r="CB171" s="234" t="str">
        <f t="shared" si="35"/>
        <v/>
      </c>
      <c r="CC171" s="32"/>
      <c r="CD171" s="32"/>
      <c r="CE171" s="32"/>
      <c r="CF171" s="32"/>
      <c r="CG171" s="34">
        <f t="shared" si="36"/>
        <v>0</v>
      </c>
      <c r="CH171" s="35"/>
      <c r="CI171" s="35"/>
      <c r="DI171"/>
    </row>
    <row r="172" spans="1:113" x14ac:dyDescent="0.25">
      <c r="A172" s="161" t="s">
        <v>180</v>
      </c>
      <c r="B172" s="324">
        <f t="shared" si="32"/>
        <v>0</v>
      </c>
      <c r="C172" s="325">
        <f t="shared" si="33"/>
        <v>0</v>
      </c>
      <c r="D172" s="325">
        <f t="shared" si="33"/>
        <v>0</v>
      </c>
      <c r="E172" s="51">
        <v>0</v>
      </c>
      <c r="F172" s="52">
        <v>0</v>
      </c>
      <c r="G172" s="51">
        <v>0</v>
      </c>
      <c r="H172" s="52">
        <v>0</v>
      </c>
      <c r="I172" s="51">
        <v>0</v>
      </c>
      <c r="J172" s="52">
        <v>0</v>
      </c>
      <c r="K172" s="51">
        <v>0</v>
      </c>
      <c r="L172" s="55">
        <v>0</v>
      </c>
      <c r="M172" s="55">
        <v>0</v>
      </c>
      <c r="N172" s="328">
        <v>0</v>
      </c>
      <c r="O172" s="51">
        <v>0</v>
      </c>
      <c r="P172" s="52">
        <v>0</v>
      </c>
      <c r="Q172" s="51">
        <v>0</v>
      </c>
      <c r="R172" s="52">
        <v>0</v>
      </c>
      <c r="S172" s="51">
        <v>0</v>
      </c>
      <c r="T172" s="52">
        <v>0</v>
      </c>
      <c r="U172" s="51">
        <v>0</v>
      </c>
      <c r="V172" s="52">
        <v>0</v>
      </c>
      <c r="W172" s="51">
        <v>0</v>
      </c>
      <c r="X172" s="52">
        <v>0</v>
      </c>
      <c r="Y172" s="51">
        <v>0</v>
      </c>
      <c r="Z172" s="52">
        <v>0</v>
      </c>
      <c r="AA172" s="51">
        <v>0</v>
      </c>
      <c r="AB172" s="52">
        <v>0</v>
      </c>
      <c r="AC172" s="51">
        <v>0</v>
      </c>
      <c r="AD172" s="328">
        <v>0</v>
      </c>
      <c r="AE172" s="51">
        <v>0</v>
      </c>
      <c r="AF172" s="52">
        <v>0</v>
      </c>
      <c r="AG172" s="51">
        <v>0</v>
      </c>
      <c r="AH172" s="52">
        <v>0</v>
      </c>
      <c r="AI172" s="51">
        <v>0</v>
      </c>
      <c r="AJ172" s="52">
        <v>0</v>
      </c>
      <c r="AK172" s="250">
        <v>0</v>
      </c>
      <c r="AL172" s="328">
        <v>0</v>
      </c>
      <c r="AM172" s="54">
        <v>0</v>
      </c>
      <c r="AN172" s="55">
        <v>0</v>
      </c>
      <c r="AO172" s="52">
        <v>0</v>
      </c>
      <c r="AP172" s="31" t="str">
        <f t="shared" si="34"/>
        <v/>
      </c>
      <c r="BU172" s="32"/>
      <c r="BV172" s="32"/>
      <c r="BW172" s="32"/>
      <c r="BX172" s="32"/>
      <c r="BY172" s="32"/>
      <c r="BZ172" s="32"/>
      <c r="CA172" s="300"/>
      <c r="CB172" s="234" t="str">
        <f t="shared" si="35"/>
        <v/>
      </c>
      <c r="CC172" s="32"/>
      <c r="CD172" s="32"/>
      <c r="CE172" s="32"/>
      <c r="CF172" s="32"/>
      <c r="CG172" s="34">
        <f t="shared" si="36"/>
        <v>0</v>
      </c>
      <c r="CH172" s="35"/>
      <c r="CI172" s="35"/>
      <c r="DI172"/>
    </row>
    <row r="173" spans="1:113" x14ac:dyDescent="0.25">
      <c r="A173" s="161" t="s">
        <v>181</v>
      </c>
      <c r="B173" s="324">
        <f t="shared" si="32"/>
        <v>0</v>
      </c>
      <c r="C173" s="325">
        <f t="shared" si="33"/>
        <v>0</v>
      </c>
      <c r="D173" s="325">
        <f t="shared" si="33"/>
        <v>0</v>
      </c>
      <c r="E173" s="51">
        <v>0</v>
      </c>
      <c r="F173" s="52">
        <v>0</v>
      </c>
      <c r="G173" s="51">
        <v>0</v>
      </c>
      <c r="H173" s="52">
        <v>0</v>
      </c>
      <c r="I173" s="51">
        <v>0</v>
      </c>
      <c r="J173" s="52">
        <v>0</v>
      </c>
      <c r="K173" s="51">
        <v>0</v>
      </c>
      <c r="L173" s="55">
        <v>0</v>
      </c>
      <c r="M173" s="55">
        <v>0</v>
      </c>
      <c r="N173" s="328">
        <v>0</v>
      </c>
      <c r="O173" s="51">
        <v>0</v>
      </c>
      <c r="P173" s="52">
        <v>0</v>
      </c>
      <c r="Q173" s="51">
        <v>0</v>
      </c>
      <c r="R173" s="52">
        <v>0</v>
      </c>
      <c r="S173" s="51">
        <v>0</v>
      </c>
      <c r="T173" s="52">
        <v>0</v>
      </c>
      <c r="U173" s="51">
        <v>0</v>
      </c>
      <c r="V173" s="52">
        <v>0</v>
      </c>
      <c r="W173" s="51">
        <v>0</v>
      </c>
      <c r="X173" s="52">
        <v>0</v>
      </c>
      <c r="Y173" s="51">
        <v>0</v>
      </c>
      <c r="Z173" s="52">
        <v>0</v>
      </c>
      <c r="AA173" s="51">
        <v>0</v>
      </c>
      <c r="AB173" s="52">
        <v>0</v>
      </c>
      <c r="AC173" s="51">
        <v>0</v>
      </c>
      <c r="AD173" s="328">
        <v>0</v>
      </c>
      <c r="AE173" s="51">
        <v>0</v>
      </c>
      <c r="AF173" s="52">
        <v>0</v>
      </c>
      <c r="AG173" s="51">
        <v>0</v>
      </c>
      <c r="AH173" s="52">
        <v>0</v>
      </c>
      <c r="AI173" s="51">
        <v>0</v>
      </c>
      <c r="AJ173" s="52">
        <v>0</v>
      </c>
      <c r="AK173" s="250">
        <v>0</v>
      </c>
      <c r="AL173" s="328">
        <v>0</v>
      </c>
      <c r="AM173" s="54">
        <v>0</v>
      </c>
      <c r="AN173" s="55">
        <v>0</v>
      </c>
      <c r="AO173" s="52">
        <v>0</v>
      </c>
      <c r="AP173" s="31" t="str">
        <f t="shared" si="34"/>
        <v/>
      </c>
      <c r="BU173" s="32"/>
      <c r="BV173" s="32"/>
      <c r="BW173" s="32"/>
      <c r="BX173" s="32"/>
      <c r="BY173" s="32"/>
      <c r="BZ173" s="32"/>
      <c r="CA173" s="300"/>
      <c r="CB173" s="234" t="str">
        <f t="shared" si="35"/>
        <v/>
      </c>
      <c r="CC173" s="32"/>
      <c r="CD173" s="32"/>
      <c r="CE173" s="32"/>
      <c r="CF173" s="32"/>
      <c r="CG173" s="34">
        <f t="shared" si="36"/>
        <v>0</v>
      </c>
      <c r="CH173" s="35"/>
      <c r="CI173" s="35"/>
      <c r="DI173"/>
    </row>
    <row r="174" spans="1:113" x14ac:dyDescent="0.25">
      <c r="A174" s="161" t="s">
        <v>182</v>
      </c>
      <c r="B174" s="324">
        <f t="shared" si="32"/>
        <v>0</v>
      </c>
      <c r="C174" s="325">
        <f t="shared" si="33"/>
        <v>0</v>
      </c>
      <c r="D174" s="325">
        <f t="shared" si="33"/>
        <v>0</v>
      </c>
      <c r="E174" s="51">
        <v>0</v>
      </c>
      <c r="F174" s="52">
        <v>0</v>
      </c>
      <c r="G174" s="51">
        <v>0</v>
      </c>
      <c r="H174" s="52">
        <v>0</v>
      </c>
      <c r="I174" s="51">
        <v>0</v>
      </c>
      <c r="J174" s="52">
        <v>0</v>
      </c>
      <c r="K174" s="51">
        <v>0</v>
      </c>
      <c r="L174" s="55">
        <v>0</v>
      </c>
      <c r="M174" s="55">
        <v>0</v>
      </c>
      <c r="N174" s="328">
        <v>0</v>
      </c>
      <c r="O174" s="51">
        <v>0</v>
      </c>
      <c r="P174" s="52">
        <v>0</v>
      </c>
      <c r="Q174" s="51">
        <v>0</v>
      </c>
      <c r="R174" s="52">
        <v>0</v>
      </c>
      <c r="S174" s="51">
        <v>0</v>
      </c>
      <c r="T174" s="52">
        <v>0</v>
      </c>
      <c r="U174" s="51">
        <v>0</v>
      </c>
      <c r="V174" s="52">
        <v>0</v>
      </c>
      <c r="W174" s="51">
        <v>0</v>
      </c>
      <c r="X174" s="52">
        <v>0</v>
      </c>
      <c r="Y174" s="51">
        <v>0</v>
      </c>
      <c r="Z174" s="52">
        <v>0</v>
      </c>
      <c r="AA174" s="51">
        <v>0</v>
      </c>
      <c r="AB174" s="52">
        <v>0</v>
      </c>
      <c r="AC174" s="51">
        <v>0</v>
      </c>
      <c r="AD174" s="328">
        <v>0</v>
      </c>
      <c r="AE174" s="51">
        <v>0</v>
      </c>
      <c r="AF174" s="52">
        <v>0</v>
      </c>
      <c r="AG174" s="51">
        <v>0</v>
      </c>
      <c r="AH174" s="52">
        <v>0</v>
      </c>
      <c r="AI174" s="51">
        <v>0</v>
      </c>
      <c r="AJ174" s="52">
        <v>0</v>
      </c>
      <c r="AK174" s="250">
        <v>0</v>
      </c>
      <c r="AL174" s="328">
        <v>0</v>
      </c>
      <c r="AM174" s="54">
        <v>0</v>
      </c>
      <c r="AN174" s="55">
        <v>0</v>
      </c>
      <c r="AO174" s="52">
        <v>0</v>
      </c>
      <c r="AP174" s="31" t="str">
        <f t="shared" si="34"/>
        <v/>
      </c>
      <c r="BU174" s="32"/>
      <c r="BV174" s="32"/>
      <c r="BW174" s="32"/>
      <c r="BX174" s="32"/>
      <c r="BY174" s="32"/>
      <c r="BZ174" s="32"/>
      <c r="CA174" s="300"/>
      <c r="CB174" s="234" t="str">
        <f t="shared" si="35"/>
        <v/>
      </c>
      <c r="CC174" s="32"/>
      <c r="CD174" s="32"/>
      <c r="CE174" s="32"/>
      <c r="CF174" s="32"/>
      <c r="CG174" s="34">
        <f t="shared" si="36"/>
        <v>0</v>
      </c>
      <c r="CH174" s="35"/>
      <c r="CI174" s="35"/>
      <c r="DI174"/>
    </row>
    <row r="175" spans="1:113" x14ac:dyDescent="0.25">
      <c r="A175" s="677" t="s">
        <v>71</v>
      </c>
      <c r="B175" s="324">
        <f t="shared" si="32"/>
        <v>98</v>
      </c>
      <c r="C175" s="325">
        <f t="shared" si="33"/>
        <v>36</v>
      </c>
      <c r="D175" s="325">
        <f t="shared" si="33"/>
        <v>62</v>
      </c>
      <c r="E175" s="88">
        <v>12</v>
      </c>
      <c r="F175" s="90">
        <v>9</v>
      </c>
      <c r="G175" s="88">
        <v>3</v>
      </c>
      <c r="H175" s="90">
        <v>2</v>
      </c>
      <c r="I175" s="88">
        <v>1</v>
      </c>
      <c r="J175" s="90">
        <v>1</v>
      </c>
      <c r="K175" s="88">
        <v>1</v>
      </c>
      <c r="L175" s="93">
        <v>2</v>
      </c>
      <c r="M175" s="93">
        <v>0</v>
      </c>
      <c r="N175" s="330">
        <v>7</v>
      </c>
      <c r="O175" s="88">
        <v>1</v>
      </c>
      <c r="P175" s="90">
        <v>8</v>
      </c>
      <c r="Q175" s="88">
        <v>0</v>
      </c>
      <c r="R175" s="90">
        <v>8</v>
      </c>
      <c r="S175" s="88">
        <v>0</v>
      </c>
      <c r="T175" s="90">
        <v>4</v>
      </c>
      <c r="U175" s="88">
        <v>1</v>
      </c>
      <c r="V175" s="90">
        <v>1</v>
      </c>
      <c r="W175" s="88">
        <v>0</v>
      </c>
      <c r="X175" s="90">
        <v>0</v>
      </c>
      <c r="Y175" s="88">
        <v>1</v>
      </c>
      <c r="Z175" s="90">
        <v>1</v>
      </c>
      <c r="AA175" s="88">
        <v>2</v>
      </c>
      <c r="AB175" s="90">
        <v>0</v>
      </c>
      <c r="AC175" s="88">
        <v>1</v>
      </c>
      <c r="AD175" s="330">
        <v>2</v>
      </c>
      <c r="AE175" s="88">
        <v>8</v>
      </c>
      <c r="AF175" s="90">
        <v>6</v>
      </c>
      <c r="AG175" s="88">
        <v>3</v>
      </c>
      <c r="AH175" s="90">
        <v>3</v>
      </c>
      <c r="AI175" s="88">
        <v>1</v>
      </c>
      <c r="AJ175" s="90">
        <v>3</v>
      </c>
      <c r="AK175" s="331">
        <v>1</v>
      </c>
      <c r="AL175" s="330">
        <v>5</v>
      </c>
      <c r="AM175" s="63">
        <v>20</v>
      </c>
      <c r="AN175" s="93">
        <v>42</v>
      </c>
      <c r="AO175" s="90">
        <v>36</v>
      </c>
      <c r="AP175" s="31" t="str">
        <f t="shared" si="34"/>
        <v/>
      </c>
      <c r="BU175" s="32"/>
      <c r="BV175" s="32"/>
      <c r="BW175" s="32"/>
      <c r="BX175" s="32"/>
      <c r="BY175" s="32"/>
      <c r="BZ175" s="32"/>
      <c r="CA175" s="300"/>
      <c r="CB175" s="234" t="str">
        <f t="shared" si="35"/>
        <v/>
      </c>
      <c r="CC175" s="32"/>
      <c r="CD175" s="32"/>
      <c r="CE175" s="32"/>
      <c r="CF175" s="32"/>
      <c r="CG175" s="34">
        <f t="shared" si="36"/>
        <v>0</v>
      </c>
      <c r="CH175" s="35"/>
      <c r="CI175" s="35"/>
      <c r="DI175"/>
    </row>
    <row r="176" spans="1:113" x14ac:dyDescent="0.25">
      <c r="A176" s="411" t="s">
        <v>183</v>
      </c>
      <c r="B176" s="412">
        <f t="shared" ref="B176:AO176" si="37">SUM(B177:B181)</f>
        <v>130</v>
      </c>
      <c r="C176" s="413">
        <f t="shared" si="37"/>
        <v>52</v>
      </c>
      <c r="D176" s="413">
        <f t="shared" si="37"/>
        <v>78</v>
      </c>
      <c r="E176" s="414">
        <f t="shared" si="37"/>
        <v>5</v>
      </c>
      <c r="F176" s="415">
        <f t="shared" si="37"/>
        <v>7</v>
      </c>
      <c r="G176" s="414">
        <f t="shared" si="37"/>
        <v>2</v>
      </c>
      <c r="H176" s="415">
        <f t="shared" si="37"/>
        <v>2</v>
      </c>
      <c r="I176" s="414">
        <f t="shared" si="37"/>
        <v>2</v>
      </c>
      <c r="J176" s="415">
        <f t="shared" si="37"/>
        <v>2</v>
      </c>
      <c r="K176" s="414">
        <f t="shared" si="37"/>
        <v>0</v>
      </c>
      <c r="L176" s="414">
        <f t="shared" si="37"/>
        <v>0</v>
      </c>
      <c r="M176" s="414">
        <f t="shared" si="37"/>
        <v>0</v>
      </c>
      <c r="N176" s="416">
        <f t="shared" si="37"/>
        <v>7</v>
      </c>
      <c r="O176" s="414">
        <f t="shared" si="37"/>
        <v>2</v>
      </c>
      <c r="P176" s="415">
        <f t="shared" si="37"/>
        <v>5</v>
      </c>
      <c r="Q176" s="414">
        <f t="shared" si="37"/>
        <v>3</v>
      </c>
      <c r="R176" s="415">
        <f t="shared" si="37"/>
        <v>4</v>
      </c>
      <c r="S176" s="414">
        <f t="shared" si="37"/>
        <v>0</v>
      </c>
      <c r="T176" s="415">
        <f t="shared" si="37"/>
        <v>4</v>
      </c>
      <c r="U176" s="414">
        <f t="shared" si="37"/>
        <v>1</v>
      </c>
      <c r="V176" s="415">
        <f t="shared" si="37"/>
        <v>1</v>
      </c>
      <c r="W176" s="414">
        <f t="shared" si="37"/>
        <v>3</v>
      </c>
      <c r="X176" s="415">
        <f t="shared" si="37"/>
        <v>1</v>
      </c>
      <c r="Y176" s="414">
        <f t="shared" si="37"/>
        <v>5</v>
      </c>
      <c r="Z176" s="415">
        <f t="shared" si="37"/>
        <v>2</v>
      </c>
      <c r="AA176" s="414">
        <f t="shared" si="37"/>
        <v>2</v>
      </c>
      <c r="AB176" s="415">
        <f t="shared" si="37"/>
        <v>3</v>
      </c>
      <c r="AC176" s="414">
        <f t="shared" si="37"/>
        <v>3</v>
      </c>
      <c r="AD176" s="416">
        <f t="shared" si="37"/>
        <v>4</v>
      </c>
      <c r="AE176" s="414">
        <f t="shared" si="37"/>
        <v>7</v>
      </c>
      <c r="AF176" s="415">
        <f t="shared" si="37"/>
        <v>10</v>
      </c>
      <c r="AG176" s="414">
        <f t="shared" si="37"/>
        <v>5</v>
      </c>
      <c r="AH176" s="415">
        <f t="shared" si="37"/>
        <v>8</v>
      </c>
      <c r="AI176" s="414">
        <f t="shared" si="37"/>
        <v>4</v>
      </c>
      <c r="AJ176" s="415">
        <f t="shared" si="37"/>
        <v>6</v>
      </c>
      <c r="AK176" s="678">
        <f t="shared" si="37"/>
        <v>8</v>
      </c>
      <c r="AL176" s="417">
        <f t="shared" si="37"/>
        <v>12</v>
      </c>
      <c r="AM176" s="418">
        <f t="shared" si="37"/>
        <v>24</v>
      </c>
      <c r="AN176" s="419">
        <f t="shared" si="37"/>
        <v>54</v>
      </c>
      <c r="AO176" s="420">
        <f t="shared" si="37"/>
        <v>52</v>
      </c>
      <c r="AP176" s="85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/>
      <c r="CH176"/>
      <c r="CI176"/>
      <c r="DI176"/>
    </row>
    <row r="177" spans="1:129" x14ac:dyDescent="0.25">
      <c r="A177" s="163" t="s">
        <v>42</v>
      </c>
      <c r="B177" s="338">
        <f>SUM(C177:D177)</f>
        <v>114</v>
      </c>
      <c r="C177" s="325">
        <f t="shared" ref="C177:D181" si="38">E177+G177+I177+K177+M177+O177+Q177+S177+U177+W177+Y177+AA177+AC177+AE177+AG177+AI177+AK177</f>
        <v>46</v>
      </c>
      <c r="D177" s="325">
        <f t="shared" si="38"/>
        <v>68</v>
      </c>
      <c r="E177" s="39">
        <v>5</v>
      </c>
      <c r="F177" s="41">
        <v>7</v>
      </c>
      <c r="G177" s="39">
        <v>1</v>
      </c>
      <c r="H177" s="41">
        <v>1</v>
      </c>
      <c r="I177" s="39">
        <v>2</v>
      </c>
      <c r="J177" s="41">
        <v>2</v>
      </c>
      <c r="K177" s="39">
        <v>0</v>
      </c>
      <c r="L177" s="44">
        <v>0</v>
      </c>
      <c r="M177" s="44">
        <v>0</v>
      </c>
      <c r="N177" s="339">
        <v>6</v>
      </c>
      <c r="O177" s="39">
        <v>2</v>
      </c>
      <c r="P177" s="41">
        <v>5</v>
      </c>
      <c r="Q177" s="39">
        <v>2</v>
      </c>
      <c r="R177" s="41">
        <v>4</v>
      </c>
      <c r="S177" s="39">
        <v>0</v>
      </c>
      <c r="T177" s="41">
        <v>4</v>
      </c>
      <c r="U177" s="39">
        <v>1</v>
      </c>
      <c r="V177" s="41">
        <v>1</v>
      </c>
      <c r="W177" s="39">
        <v>3</v>
      </c>
      <c r="X177" s="41">
        <v>0</v>
      </c>
      <c r="Y177" s="39">
        <v>5</v>
      </c>
      <c r="Z177" s="41">
        <v>2</v>
      </c>
      <c r="AA177" s="39">
        <v>2</v>
      </c>
      <c r="AB177" s="41">
        <v>2</v>
      </c>
      <c r="AC177" s="39">
        <v>2</v>
      </c>
      <c r="AD177" s="339">
        <v>4</v>
      </c>
      <c r="AE177" s="39">
        <v>7</v>
      </c>
      <c r="AF177" s="41">
        <v>10</v>
      </c>
      <c r="AG177" s="39">
        <v>3</v>
      </c>
      <c r="AH177" s="41">
        <v>5</v>
      </c>
      <c r="AI177" s="39">
        <v>4</v>
      </c>
      <c r="AJ177" s="41">
        <v>6</v>
      </c>
      <c r="AK177" s="249">
        <v>7</v>
      </c>
      <c r="AL177" s="339">
        <v>9</v>
      </c>
      <c r="AM177" s="43">
        <v>19</v>
      </c>
      <c r="AN177" s="44">
        <v>49</v>
      </c>
      <c r="AO177" s="41">
        <v>46</v>
      </c>
      <c r="AP177" s="31" t="str">
        <f>$CA177&amp;CB177</f>
        <v/>
      </c>
      <c r="BU177" s="32"/>
      <c r="BV177" s="32"/>
      <c r="BW177" s="32"/>
      <c r="BX177" s="32"/>
      <c r="BY177" s="32"/>
      <c r="BZ177" s="32"/>
      <c r="CA177" s="300"/>
      <c r="CB177" s="234" t="str">
        <f t="shared" si="35"/>
        <v/>
      </c>
      <c r="CC177" s="32"/>
      <c r="CD177" s="32"/>
      <c r="CE177" s="32"/>
      <c r="CF177" s="32"/>
      <c r="CG177" s="34">
        <f>IF(AM177+AN177+AO177&lt;&gt;$B177,1,0)</f>
        <v>0</v>
      </c>
      <c r="CH177" s="35"/>
      <c r="CI177" s="35"/>
      <c r="DI177"/>
    </row>
    <row r="178" spans="1:129" x14ac:dyDescent="0.25">
      <c r="A178" s="163" t="s">
        <v>43</v>
      </c>
      <c r="B178" s="340">
        <f>SUM(C178:D178)</f>
        <v>0</v>
      </c>
      <c r="C178" s="325">
        <f t="shared" si="38"/>
        <v>0</v>
      </c>
      <c r="D178" s="325">
        <f t="shared" si="38"/>
        <v>0</v>
      </c>
      <c r="E178" s="51">
        <v>0</v>
      </c>
      <c r="F178" s="52">
        <v>0</v>
      </c>
      <c r="G178" s="51">
        <v>0</v>
      </c>
      <c r="H178" s="52">
        <v>0</v>
      </c>
      <c r="I178" s="51">
        <v>0</v>
      </c>
      <c r="J178" s="52">
        <v>0</v>
      </c>
      <c r="K178" s="51">
        <v>0</v>
      </c>
      <c r="L178" s="55">
        <v>0</v>
      </c>
      <c r="M178" s="55">
        <v>0</v>
      </c>
      <c r="N178" s="328">
        <v>0</v>
      </c>
      <c r="O178" s="51">
        <v>0</v>
      </c>
      <c r="P178" s="52">
        <v>0</v>
      </c>
      <c r="Q178" s="51">
        <v>0</v>
      </c>
      <c r="R178" s="52">
        <v>0</v>
      </c>
      <c r="S178" s="51">
        <v>0</v>
      </c>
      <c r="T178" s="52">
        <v>0</v>
      </c>
      <c r="U178" s="51">
        <v>0</v>
      </c>
      <c r="V178" s="52">
        <v>0</v>
      </c>
      <c r="W178" s="51">
        <v>0</v>
      </c>
      <c r="X178" s="52">
        <v>0</v>
      </c>
      <c r="Y178" s="51">
        <v>0</v>
      </c>
      <c r="Z178" s="52">
        <v>0</v>
      </c>
      <c r="AA178" s="51">
        <v>0</v>
      </c>
      <c r="AB178" s="52">
        <v>0</v>
      </c>
      <c r="AC178" s="51">
        <v>0</v>
      </c>
      <c r="AD178" s="328">
        <v>0</v>
      </c>
      <c r="AE178" s="51">
        <v>0</v>
      </c>
      <c r="AF178" s="52">
        <v>0</v>
      </c>
      <c r="AG178" s="51">
        <v>0</v>
      </c>
      <c r="AH178" s="52">
        <v>0</v>
      </c>
      <c r="AI178" s="51">
        <v>0</v>
      </c>
      <c r="AJ178" s="52">
        <v>0</v>
      </c>
      <c r="AK178" s="250">
        <v>0</v>
      </c>
      <c r="AL178" s="328">
        <v>0</v>
      </c>
      <c r="AM178" s="54">
        <v>0</v>
      </c>
      <c r="AN178" s="55">
        <v>0</v>
      </c>
      <c r="AO178" s="52">
        <v>0</v>
      </c>
      <c r="AP178" s="31" t="str">
        <f>$CA178&amp;CB178</f>
        <v/>
      </c>
      <c r="BU178" s="32"/>
      <c r="BV178" s="32"/>
      <c r="BW178" s="32"/>
      <c r="BX178" s="32"/>
      <c r="BY178" s="32"/>
      <c r="BZ178" s="32"/>
      <c r="CA178" s="300"/>
      <c r="CB178" s="234" t="str">
        <f t="shared" si="35"/>
        <v/>
      </c>
      <c r="CC178" s="32"/>
      <c r="CD178" s="32"/>
      <c r="CE178" s="32"/>
      <c r="CF178" s="32"/>
      <c r="CG178" s="34">
        <f t="shared" si="36"/>
        <v>0</v>
      </c>
      <c r="CH178" s="35"/>
      <c r="CI178" s="35"/>
      <c r="DI178"/>
    </row>
    <row r="179" spans="1:129" x14ac:dyDescent="0.25">
      <c r="A179" s="163" t="s">
        <v>44</v>
      </c>
      <c r="B179" s="340">
        <f>SUM(C179:D179)</f>
        <v>5</v>
      </c>
      <c r="C179" s="325">
        <f t="shared" si="38"/>
        <v>2</v>
      </c>
      <c r="D179" s="325">
        <f t="shared" si="38"/>
        <v>3</v>
      </c>
      <c r="E179" s="51">
        <v>0</v>
      </c>
      <c r="F179" s="52">
        <v>0</v>
      </c>
      <c r="G179" s="51">
        <v>0</v>
      </c>
      <c r="H179" s="52">
        <v>0</v>
      </c>
      <c r="I179" s="51">
        <v>0</v>
      </c>
      <c r="J179" s="52">
        <v>0</v>
      </c>
      <c r="K179" s="51">
        <v>0</v>
      </c>
      <c r="L179" s="55">
        <v>0</v>
      </c>
      <c r="M179" s="55">
        <v>0</v>
      </c>
      <c r="N179" s="328">
        <v>0</v>
      </c>
      <c r="O179" s="51">
        <v>0</v>
      </c>
      <c r="P179" s="52">
        <v>0</v>
      </c>
      <c r="Q179" s="51">
        <v>0</v>
      </c>
      <c r="R179" s="52">
        <v>0</v>
      </c>
      <c r="S179" s="51">
        <v>0</v>
      </c>
      <c r="T179" s="52">
        <v>0</v>
      </c>
      <c r="U179" s="51">
        <v>0</v>
      </c>
      <c r="V179" s="52">
        <v>0</v>
      </c>
      <c r="W179" s="51">
        <v>0</v>
      </c>
      <c r="X179" s="52">
        <v>1</v>
      </c>
      <c r="Y179" s="51">
        <v>0</v>
      </c>
      <c r="Z179" s="52">
        <v>0</v>
      </c>
      <c r="AA179" s="51">
        <v>0</v>
      </c>
      <c r="AB179" s="52">
        <v>0</v>
      </c>
      <c r="AC179" s="51">
        <v>1</v>
      </c>
      <c r="AD179" s="328">
        <v>0</v>
      </c>
      <c r="AE179" s="51">
        <v>0</v>
      </c>
      <c r="AF179" s="52">
        <v>0</v>
      </c>
      <c r="AG179" s="51">
        <v>0</v>
      </c>
      <c r="AH179" s="52">
        <v>1</v>
      </c>
      <c r="AI179" s="51">
        <v>0</v>
      </c>
      <c r="AJ179" s="52">
        <v>0</v>
      </c>
      <c r="AK179" s="250">
        <v>1</v>
      </c>
      <c r="AL179" s="328">
        <v>1</v>
      </c>
      <c r="AM179" s="54">
        <v>0</v>
      </c>
      <c r="AN179" s="55">
        <v>2</v>
      </c>
      <c r="AO179" s="52">
        <v>3</v>
      </c>
      <c r="AP179" s="31" t="str">
        <f>$CA179&amp;CB179</f>
        <v/>
      </c>
      <c r="BU179" s="32"/>
      <c r="BV179" s="32"/>
      <c r="BW179" s="32"/>
      <c r="BX179" s="32"/>
      <c r="BY179" s="32"/>
      <c r="BZ179" s="32"/>
      <c r="CA179" s="300"/>
      <c r="CB179" s="234" t="str">
        <f t="shared" si="35"/>
        <v/>
      </c>
      <c r="CC179" s="32"/>
      <c r="CD179" s="32"/>
      <c r="CE179" s="32"/>
      <c r="CF179" s="32"/>
      <c r="CG179" s="34">
        <f t="shared" si="36"/>
        <v>0</v>
      </c>
      <c r="CH179" s="35"/>
      <c r="CI179" s="35"/>
      <c r="DI179"/>
    </row>
    <row r="180" spans="1:129" x14ac:dyDescent="0.25">
      <c r="A180" s="163" t="s">
        <v>184</v>
      </c>
      <c r="B180" s="340">
        <f>SUM(C180:D180)</f>
        <v>0</v>
      </c>
      <c r="C180" s="325">
        <f t="shared" si="38"/>
        <v>0</v>
      </c>
      <c r="D180" s="325">
        <f t="shared" si="38"/>
        <v>0</v>
      </c>
      <c r="E180" s="51">
        <v>0</v>
      </c>
      <c r="F180" s="52">
        <v>0</v>
      </c>
      <c r="G180" s="51">
        <v>0</v>
      </c>
      <c r="H180" s="52">
        <v>0</v>
      </c>
      <c r="I180" s="51">
        <v>0</v>
      </c>
      <c r="J180" s="52">
        <v>0</v>
      </c>
      <c r="K180" s="51">
        <v>0</v>
      </c>
      <c r="L180" s="55">
        <v>0</v>
      </c>
      <c r="M180" s="55">
        <v>0</v>
      </c>
      <c r="N180" s="328">
        <v>0</v>
      </c>
      <c r="O180" s="51">
        <v>0</v>
      </c>
      <c r="P180" s="52">
        <v>0</v>
      </c>
      <c r="Q180" s="51">
        <v>0</v>
      </c>
      <c r="R180" s="52">
        <v>0</v>
      </c>
      <c r="S180" s="51">
        <v>0</v>
      </c>
      <c r="T180" s="52">
        <v>0</v>
      </c>
      <c r="U180" s="51">
        <v>0</v>
      </c>
      <c r="V180" s="52">
        <v>0</v>
      </c>
      <c r="W180" s="51">
        <v>0</v>
      </c>
      <c r="X180" s="52">
        <v>0</v>
      </c>
      <c r="Y180" s="51">
        <v>0</v>
      </c>
      <c r="Z180" s="52">
        <v>0</v>
      </c>
      <c r="AA180" s="51">
        <v>0</v>
      </c>
      <c r="AB180" s="52">
        <v>0</v>
      </c>
      <c r="AC180" s="51">
        <v>0</v>
      </c>
      <c r="AD180" s="328">
        <v>0</v>
      </c>
      <c r="AE180" s="51">
        <v>0</v>
      </c>
      <c r="AF180" s="52">
        <v>0</v>
      </c>
      <c r="AG180" s="51">
        <v>0</v>
      </c>
      <c r="AH180" s="52">
        <v>0</v>
      </c>
      <c r="AI180" s="51">
        <v>0</v>
      </c>
      <c r="AJ180" s="52">
        <v>0</v>
      </c>
      <c r="AK180" s="250">
        <v>0</v>
      </c>
      <c r="AL180" s="328">
        <v>0</v>
      </c>
      <c r="AM180" s="54">
        <v>0</v>
      </c>
      <c r="AN180" s="55">
        <v>0</v>
      </c>
      <c r="AO180" s="52">
        <v>0</v>
      </c>
      <c r="AP180" s="31" t="str">
        <f>$CA180&amp;CB180</f>
        <v/>
      </c>
      <c r="BU180" s="32"/>
      <c r="BV180" s="32"/>
      <c r="BW180" s="32"/>
      <c r="BX180" s="32"/>
      <c r="BY180" s="32"/>
      <c r="BZ180" s="32"/>
      <c r="CA180" s="300"/>
      <c r="CB180" s="234" t="str">
        <f t="shared" si="35"/>
        <v/>
      </c>
      <c r="CC180" s="32"/>
      <c r="CD180" s="32"/>
      <c r="CE180" s="32"/>
      <c r="CF180" s="32"/>
      <c r="CG180" s="34">
        <f t="shared" si="36"/>
        <v>0</v>
      </c>
      <c r="CH180" s="35"/>
      <c r="CI180" s="35"/>
      <c r="DI180"/>
    </row>
    <row r="181" spans="1:129" x14ac:dyDescent="0.25">
      <c r="A181" s="341" t="s">
        <v>71</v>
      </c>
      <c r="B181" s="679">
        <f>SUM(C181:D181)</f>
        <v>11</v>
      </c>
      <c r="C181" s="343">
        <f t="shared" si="38"/>
        <v>4</v>
      </c>
      <c r="D181" s="343">
        <f t="shared" si="38"/>
        <v>7</v>
      </c>
      <c r="E181" s="304">
        <v>0</v>
      </c>
      <c r="F181" s="240">
        <v>0</v>
      </c>
      <c r="G181" s="304">
        <v>1</v>
      </c>
      <c r="H181" s="240">
        <v>1</v>
      </c>
      <c r="I181" s="304">
        <v>0</v>
      </c>
      <c r="J181" s="240">
        <v>0</v>
      </c>
      <c r="K181" s="304">
        <v>0</v>
      </c>
      <c r="L181" s="238">
        <v>0</v>
      </c>
      <c r="M181" s="238">
        <v>0</v>
      </c>
      <c r="N181" s="344">
        <v>1</v>
      </c>
      <c r="O181" s="304">
        <v>0</v>
      </c>
      <c r="P181" s="240">
        <v>0</v>
      </c>
      <c r="Q181" s="304">
        <v>1</v>
      </c>
      <c r="R181" s="240">
        <v>0</v>
      </c>
      <c r="S181" s="304">
        <v>0</v>
      </c>
      <c r="T181" s="240">
        <v>0</v>
      </c>
      <c r="U181" s="304">
        <v>0</v>
      </c>
      <c r="V181" s="240">
        <v>0</v>
      </c>
      <c r="W181" s="304">
        <v>0</v>
      </c>
      <c r="X181" s="240">
        <v>0</v>
      </c>
      <c r="Y181" s="304">
        <v>0</v>
      </c>
      <c r="Z181" s="240">
        <v>0</v>
      </c>
      <c r="AA181" s="304">
        <v>0</v>
      </c>
      <c r="AB181" s="240">
        <v>1</v>
      </c>
      <c r="AC181" s="304">
        <v>0</v>
      </c>
      <c r="AD181" s="344">
        <v>0</v>
      </c>
      <c r="AE181" s="304">
        <v>0</v>
      </c>
      <c r="AF181" s="240">
        <v>0</v>
      </c>
      <c r="AG181" s="304">
        <v>2</v>
      </c>
      <c r="AH181" s="240">
        <v>2</v>
      </c>
      <c r="AI181" s="304">
        <v>0</v>
      </c>
      <c r="AJ181" s="240">
        <v>0</v>
      </c>
      <c r="AK181" s="251">
        <v>0</v>
      </c>
      <c r="AL181" s="344">
        <v>2</v>
      </c>
      <c r="AM181" s="75">
        <v>5</v>
      </c>
      <c r="AN181" s="238">
        <v>3</v>
      </c>
      <c r="AO181" s="240">
        <v>3</v>
      </c>
      <c r="AP181" s="31" t="str">
        <f>$CA181&amp;CB181</f>
        <v/>
      </c>
      <c r="BU181" s="32"/>
      <c r="BV181" s="32"/>
      <c r="BW181" s="32"/>
      <c r="BX181" s="32"/>
      <c r="BY181" s="32"/>
      <c r="BZ181" s="32"/>
      <c r="CA181" s="300"/>
      <c r="CB181" s="234" t="str">
        <f t="shared" si="35"/>
        <v/>
      </c>
      <c r="CC181" s="32"/>
      <c r="CD181" s="32"/>
      <c r="CE181" s="32"/>
      <c r="CF181" s="32"/>
      <c r="CG181" s="34">
        <f t="shared" si="36"/>
        <v>0</v>
      </c>
      <c r="CH181" s="35"/>
      <c r="CI181" s="35"/>
      <c r="DI181"/>
    </row>
    <row r="182" spans="1:129" x14ac:dyDescent="0.25">
      <c r="A182" s="11" t="s">
        <v>185</v>
      </c>
      <c r="B182" s="12"/>
      <c r="C182" s="12"/>
      <c r="D182" s="11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DI182"/>
    </row>
    <row r="183" spans="1:129" x14ac:dyDescent="0.25">
      <c r="A183" s="650" t="s">
        <v>75</v>
      </c>
      <c r="B183" s="680" t="s">
        <v>5</v>
      </c>
      <c r="C183" s="559" t="s">
        <v>186</v>
      </c>
      <c r="D183" s="560"/>
      <c r="E183" s="560"/>
      <c r="F183" s="560"/>
      <c r="G183" s="560"/>
      <c r="H183" s="560"/>
      <c r="I183" s="560"/>
      <c r="J183" s="560"/>
      <c r="K183" s="560"/>
      <c r="L183" s="560"/>
      <c r="M183" s="560"/>
      <c r="N183" s="560"/>
      <c r="O183" s="560"/>
      <c r="P183" s="560"/>
      <c r="Q183" s="560"/>
      <c r="R183" s="560"/>
      <c r="S183" s="561"/>
      <c r="T183" s="598" t="s">
        <v>158</v>
      </c>
      <c r="U183" s="599"/>
      <c r="V183" s="599"/>
      <c r="W183" s="599"/>
      <c r="X183" s="599"/>
      <c r="DI183"/>
    </row>
    <row r="184" spans="1:129" x14ac:dyDescent="0.25">
      <c r="A184" s="555"/>
      <c r="B184" s="557"/>
      <c r="C184" s="681"/>
      <c r="D184" s="682"/>
      <c r="E184" s="682"/>
      <c r="F184" s="682"/>
      <c r="G184" s="682"/>
      <c r="H184" s="682"/>
      <c r="I184" s="682"/>
      <c r="J184" s="682"/>
      <c r="K184" s="682"/>
      <c r="L184" s="682"/>
      <c r="M184" s="682"/>
      <c r="N184" s="682"/>
      <c r="O184" s="682"/>
      <c r="P184" s="682"/>
      <c r="Q184" s="682"/>
      <c r="R184" s="682"/>
      <c r="S184" s="683"/>
      <c r="T184" s="684" t="s">
        <v>159</v>
      </c>
      <c r="U184" s="685"/>
      <c r="V184" s="686"/>
      <c r="W184" s="600" t="s">
        <v>187</v>
      </c>
      <c r="X184" s="587"/>
      <c r="DI184"/>
    </row>
    <row r="185" spans="1:129" ht="21" x14ac:dyDescent="0.25">
      <c r="A185" s="651"/>
      <c r="B185" s="687"/>
      <c r="C185" s="485" t="s">
        <v>11</v>
      </c>
      <c r="D185" s="485" t="s">
        <v>12</v>
      </c>
      <c r="E185" s="485" t="s">
        <v>13</v>
      </c>
      <c r="F185" s="485" t="s">
        <v>14</v>
      </c>
      <c r="G185" s="485" t="s">
        <v>15</v>
      </c>
      <c r="H185" s="485" t="s">
        <v>16</v>
      </c>
      <c r="I185" s="485" t="s">
        <v>17</v>
      </c>
      <c r="J185" s="485" t="s">
        <v>18</v>
      </c>
      <c r="K185" s="485" t="s">
        <v>19</v>
      </c>
      <c r="L185" s="485" t="s">
        <v>20</v>
      </c>
      <c r="M185" s="485" t="s">
        <v>21</v>
      </c>
      <c r="N185" s="485" t="s">
        <v>22</v>
      </c>
      <c r="O185" s="485" t="s">
        <v>23</v>
      </c>
      <c r="P185" s="485" t="s">
        <v>24</v>
      </c>
      <c r="Q185" s="485" t="s">
        <v>25</v>
      </c>
      <c r="R185" s="485" t="s">
        <v>26</v>
      </c>
      <c r="S185" s="486" t="s">
        <v>27</v>
      </c>
      <c r="T185" s="421" t="s">
        <v>188</v>
      </c>
      <c r="U185" s="422" t="s">
        <v>189</v>
      </c>
      <c r="V185" s="423" t="s">
        <v>190</v>
      </c>
      <c r="W185" s="424" t="s">
        <v>161</v>
      </c>
      <c r="X185" s="423" t="s">
        <v>162</v>
      </c>
      <c r="Y185" s="4"/>
      <c r="DI185"/>
    </row>
    <row r="186" spans="1:129" x14ac:dyDescent="0.25">
      <c r="A186" s="201" t="s">
        <v>82</v>
      </c>
      <c r="B186" s="229">
        <f t="shared" ref="B186:B192" si="39">SUM(C186:S186)</f>
        <v>231</v>
      </c>
      <c r="C186" s="95">
        <v>30</v>
      </c>
      <c r="D186" s="95">
        <v>6</v>
      </c>
      <c r="E186" s="95">
        <v>5</v>
      </c>
      <c r="F186" s="95">
        <v>4</v>
      </c>
      <c r="G186" s="95">
        <v>10</v>
      </c>
      <c r="H186" s="95">
        <v>10</v>
      </c>
      <c r="I186" s="95">
        <v>10</v>
      </c>
      <c r="J186" s="95">
        <v>7</v>
      </c>
      <c r="K186" s="95">
        <v>3</v>
      </c>
      <c r="L186" s="95">
        <v>6</v>
      </c>
      <c r="M186" s="95">
        <v>10</v>
      </c>
      <c r="N186" s="95">
        <v>9</v>
      </c>
      <c r="O186" s="95">
        <v>15</v>
      </c>
      <c r="P186" s="95">
        <v>34</v>
      </c>
      <c r="Q186" s="95">
        <v>24</v>
      </c>
      <c r="R186" s="95">
        <v>23</v>
      </c>
      <c r="S186" s="347">
        <v>25</v>
      </c>
      <c r="T186" s="54">
        <v>74</v>
      </c>
      <c r="U186" s="55">
        <v>0</v>
      </c>
      <c r="V186" s="52">
        <v>0</v>
      </c>
      <c r="W186" s="51">
        <v>93</v>
      </c>
      <c r="X186" s="52">
        <v>64</v>
      </c>
      <c r="Y186" s="31" t="str">
        <f t="shared" ref="Y186:Y192" si="40">$CA186&amp;CB186</f>
        <v/>
      </c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  <c r="CA186" s="300"/>
      <c r="CB186" s="234" t="str">
        <f>IF(T186+U186+V186+W186+X186&lt;&gt;$B186,"* El número de "&amp;T$183&amp;""&amp;" no debe ser distinto del Total. ","")</f>
        <v/>
      </c>
      <c r="CC186" s="32"/>
      <c r="CD186" s="32"/>
      <c r="CE186" s="32"/>
      <c r="CF186" s="32"/>
      <c r="CG186" s="35">
        <f>IF(T186+U186+V186+W186+X186&lt;&gt;$B186,1,0)</f>
        <v>0</v>
      </c>
      <c r="CH186" s="34"/>
      <c r="CI186" s="34"/>
      <c r="CJ186" s="34"/>
      <c r="CK186" s="34"/>
      <c r="CL186"/>
      <c r="CM186"/>
      <c r="CN186"/>
      <c r="CO186"/>
      <c r="CP186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</row>
    <row r="187" spans="1:129" x14ac:dyDescent="0.25">
      <c r="A187" s="163" t="s">
        <v>191</v>
      </c>
      <c r="B187" s="235">
        <f t="shared" si="39"/>
        <v>0</v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347"/>
      <c r="T187" s="54"/>
      <c r="U187" s="55"/>
      <c r="V187" s="52"/>
      <c r="W187" s="51"/>
      <c r="X187" s="52"/>
      <c r="Y187" s="31" t="str">
        <f t="shared" si="40"/>
        <v/>
      </c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00"/>
      <c r="CB187" s="234" t="str">
        <f t="shared" ref="CB187:CB192" si="41">IF(T187+U187+V187+W187+X187&lt;&gt;$B187,"* El número de "&amp;T$183&amp;""&amp;" no debe ser distinto del Total. ","")</f>
        <v/>
      </c>
      <c r="CC187" s="32"/>
      <c r="CD187" s="32"/>
      <c r="CE187" s="32"/>
      <c r="CF187" s="32"/>
      <c r="CG187" s="35">
        <f t="shared" ref="CG187:CG192" si="42">IF(T187+U187+V187+W187+X187&lt;&gt;$B187,1,0)</f>
        <v>0</v>
      </c>
      <c r="CH187" s="34"/>
      <c r="CI187" s="34"/>
      <c r="CJ187" s="34"/>
      <c r="CK187" s="34"/>
      <c r="DI187"/>
    </row>
    <row r="188" spans="1:129" x14ac:dyDescent="0.25">
      <c r="A188" s="163" t="s">
        <v>192</v>
      </c>
      <c r="B188" s="235">
        <f t="shared" si="39"/>
        <v>0</v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347"/>
      <c r="T188" s="54"/>
      <c r="U188" s="55"/>
      <c r="V188" s="52"/>
      <c r="W188" s="51"/>
      <c r="X188" s="52"/>
      <c r="Y188" s="31" t="str">
        <f t="shared" si="40"/>
        <v/>
      </c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00"/>
      <c r="CB188" s="234" t="str">
        <f t="shared" si="41"/>
        <v/>
      </c>
      <c r="CC188" s="32"/>
      <c r="CD188" s="32"/>
      <c r="CE188" s="32"/>
      <c r="CF188" s="32"/>
      <c r="CG188" s="35">
        <f t="shared" si="42"/>
        <v>0</v>
      </c>
      <c r="CH188" s="34"/>
      <c r="CI188" s="34"/>
      <c r="CJ188" s="34"/>
      <c r="CK188" s="34"/>
      <c r="DI188"/>
    </row>
    <row r="189" spans="1:129" x14ac:dyDescent="0.25">
      <c r="A189" s="348" t="s">
        <v>85</v>
      </c>
      <c r="B189" s="235">
        <f t="shared" si="39"/>
        <v>0</v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347"/>
      <c r="T189" s="54"/>
      <c r="U189" s="55"/>
      <c r="V189" s="52"/>
      <c r="W189" s="51"/>
      <c r="X189" s="52"/>
      <c r="Y189" s="31" t="str">
        <f t="shared" si="40"/>
        <v/>
      </c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00"/>
      <c r="CB189" s="234" t="str">
        <f t="shared" si="41"/>
        <v/>
      </c>
      <c r="CC189" s="32"/>
      <c r="CD189" s="32"/>
      <c r="CE189" s="32"/>
      <c r="CF189" s="32"/>
      <c r="CG189" s="35">
        <f t="shared" si="42"/>
        <v>0</v>
      </c>
      <c r="CH189" s="34"/>
      <c r="CI189" s="34"/>
      <c r="CJ189" s="34"/>
      <c r="CK189" s="34"/>
      <c r="DI189"/>
    </row>
    <row r="190" spans="1:129" x14ac:dyDescent="0.25">
      <c r="A190" s="348" t="s">
        <v>193</v>
      </c>
      <c r="B190" s="235">
        <f t="shared" si="39"/>
        <v>0</v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347"/>
      <c r="T190" s="54"/>
      <c r="U190" s="55"/>
      <c r="V190" s="52"/>
      <c r="W190" s="51"/>
      <c r="X190" s="52"/>
      <c r="Y190" s="31" t="str">
        <f t="shared" si="40"/>
        <v/>
      </c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00"/>
      <c r="CB190" s="234" t="str">
        <f t="shared" si="41"/>
        <v/>
      </c>
      <c r="CC190" s="32"/>
      <c r="CD190" s="32"/>
      <c r="CE190" s="32"/>
      <c r="CF190" s="32"/>
      <c r="CG190" s="35">
        <f t="shared" si="42"/>
        <v>0</v>
      </c>
      <c r="CH190" s="34"/>
      <c r="CI190" s="34"/>
      <c r="CJ190" s="34"/>
      <c r="CK190" s="34"/>
      <c r="DI190"/>
    </row>
    <row r="191" spans="1:129" x14ac:dyDescent="0.25">
      <c r="A191" s="349" t="s">
        <v>194</v>
      </c>
      <c r="B191" s="235">
        <f t="shared" si="39"/>
        <v>0</v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347"/>
      <c r="T191" s="54"/>
      <c r="U191" s="55"/>
      <c r="V191" s="52"/>
      <c r="W191" s="51"/>
      <c r="X191" s="52"/>
      <c r="Y191" s="31" t="str">
        <f t="shared" si="40"/>
        <v/>
      </c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00"/>
      <c r="CB191" s="234" t="str">
        <f t="shared" si="41"/>
        <v/>
      </c>
      <c r="CC191" s="32"/>
      <c r="CD191" s="32"/>
      <c r="CE191" s="32"/>
      <c r="CF191" s="32"/>
      <c r="CG191" s="35">
        <f>IF(T191+U191+V191+W191+X191&lt;&gt;$B191,1,0)</f>
        <v>0</v>
      </c>
      <c r="CH191" s="34"/>
      <c r="CI191" s="34"/>
      <c r="CJ191" s="34"/>
      <c r="CK191" s="34"/>
      <c r="DI191"/>
    </row>
    <row r="192" spans="1:129" x14ac:dyDescent="0.25">
      <c r="A192" s="350" t="s">
        <v>195</v>
      </c>
      <c r="B192" s="688">
        <f t="shared" si="39"/>
        <v>0</v>
      </c>
      <c r="C192" s="352"/>
      <c r="D192" s="352"/>
      <c r="E192" s="352"/>
      <c r="F192" s="352"/>
      <c r="G192" s="352"/>
      <c r="H192" s="352"/>
      <c r="I192" s="352"/>
      <c r="J192" s="352"/>
      <c r="K192" s="352"/>
      <c r="L192" s="352"/>
      <c r="M192" s="352"/>
      <c r="N192" s="352"/>
      <c r="O192" s="352"/>
      <c r="P192" s="352"/>
      <c r="Q192" s="352"/>
      <c r="R192" s="352"/>
      <c r="S192" s="353"/>
      <c r="T192" s="110"/>
      <c r="U192" s="76"/>
      <c r="V192" s="73"/>
      <c r="W192" s="634"/>
      <c r="X192" s="73"/>
      <c r="Y192" s="31" t="str">
        <f t="shared" si="40"/>
        <v/>
      </c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00"/>
      <c r="CB192" s="234" t="str">
        <f t="shared" si="41"/>
        <v/>
      </c>
      <c r="CC192" s="32"/>
      <c r="CD192" s="32"/>
      <c r="CE192" s="32"/>
      <c r="CF192" s="32"/>
      <c r="CG192" s="35">
        <f t="shared" si="42"/>
        <v>0</v>
      </c>
      <c r="CH192" s="34"/>
      <c r="CI192" s="34"/>
      <c r="CJ192" s="34"/>
      <c r="CK192" s="34"/>
      <c r="DI192"/>
    </row>
    <row r="193" spans="1:113" x14ac:dyDescent="0.25">
      <c r="A193" s="689" t="s">
        <v>5</v>
      </c>
      <c r="B193" s="425">
        <f t="shared" ref="B193:X193" si="43">SUM(B186:B192)</f>
        <v>231</v>
      </c>
      <c r="C193" s="425">
        <f t="shared" si="43"/>
        <v>30</v>
      </c>
      <c r="D193" s="425">
        <f t="shared" si="43"/>
        <v>6</v>
      </c>
      <c r="E193" s="425">
        <f t="shared" si="43"/>
        <v>5</v>
      </c>
      <c r="F193" s="425">
        <f t="shared" si="43"/>
        <v>4</v>
      </c>
      <c r="G193" s="425">
        <f t="shared" si="43"/>
        <v>10</v>
      </c>
      <c r="H193" s="425">
        <f t="shared" si="43"/>
        <v>10</v>
      </c>
      <c r="I193" s="425">
        <f t="shared" si="43"/>
        <v>10</v>
      </c>
      <c r="J193" s="425">
        <f t="shared" si="43"/>
        <v>7</v>
      </c>
      <c r="K193" s="425">
        <f t="shared" si="43"/>
        <v>3</v>
      </c>
      <c r="L193" s="425">
        <f t="shared" si="43"/>
        <v>6</v>
      </c>
      <c r="M193" s="425">
        <f t="shared" si="43"/>
        <v>10</v>
      </c>
      <c r="N193" s="425">
        <f t="shared" si="43"/>
        <v>9</v>
      </c>
      <c r="O193" s="425">
        <f t="shared" si="43"/>
        <v>15</v>
      </c>
      <c r="P193" s="425">
        <f t="shared" si="43"/>
        <v>34</v>
      </c>
      <c r="Q193" s="425">
        <f t="shared" si="43"/>
        <v>24</v>
      </c>
      <c r="R193" s="425">
        <f t="shared" si="43"/>
        <v>23</v>
      </c>
      <c r="S193" s="426">
        <f t="shared" si="43"/>
        <v>25</v>
      </c>
      <c r="T193" s="355">
        <f t="shared" si="43"/>
        <v>74</v>
      </c>
      <c r="U193" s="356">
        <f t="shared" si="43"/>
        <v>0</v>
      </c>
      <c r="V193" s="357">
        <f t="shared" si="43"/>
        <v>0</v>
      </c>
      <c r="W193" s="690">
        <f t="shared" si="43"/>
        <v>93</v>
      </c>
      <c r="X193" s="357">
        <f t="shared" si="43"/>
        <v>64</v>
      </c>
      <c r="DI193"/>
    </row>
    <row r="194" spans="1:113" x14ac:dyDescent="0.25">
      <c r="A194" s="192" t="s">
        <v>196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DI194"/>
    </row>
    <row r="195" spans="1:113" x14ac:dyDescent="0.25">
      <c r="A195" s="650" t="s">
        <v>75</v>
      </c>
      <c r="B195" s="680" t="s">
        <v>5</v>
      </c>
      <c r="C195" s="559" t="s">
        <v>186</v>
      </c>
      <c r="D195" s="560"/>
      <c r="E195" s="560"/>
      <c r="F195" s="560"/>
      <c r="G195" s="560"/>
      <c r="H195" s="560"/>
      <c r="I195" s="560"/>
      <c r="J195" s="560"/>
      <c r="K195" s="560"/>
      <c r="L195" s="560"/>
      <c r="M195" s="560"/>
      <c r="N195" s="560"/>
      <c r="O195" s="560"/>
      <c r="P195" s="560"/>
      <c r="Q195" s="560"/>
      <c r="R195" s="560"/>
      <c r="S195" s="561"/>
      <c r="T195" s="691" t="s">
        <v>158</v>
      </c>
      <c r="U195" s="691"/>
      <c r="V195" s="691"/>
      <c r="W195" s="691"/>
      <c r="X195" s="598"/>
      <c r="DI195"/>
    </row>
    <row r="196" spans="1:113" x14ac:dyDescent="0.25">
      <c r="A196" s="555"/>
      <c r="B196" s="557"/>
      <c r="C196" s="681"/>
      <c r="D196" s="682"/>
      <c r="E196" s="682"/>
      <c r="F196" s="682"/>
      <c r="G196" s="682"/>
      <c r="H196" s="682"/>
      <c r="I196" s="682"/>
      <c r="J196" s="682"/>
      <c r="K196" s="682"/>
      <c r="L196" s="682"/>
      <c r="M196" s="682"/>
      <c r="N196" s="682"/>
      <c r="O196" s="682"/>
      <c r="P196" s="682"/>
      <c r="Q196" s="682"/>
      <c r="R196" s="682"/>
      <c r="S196" s="683"/>
      <c r="T196" s="572" t="s">
        <v>159</v>
      </c>
      <c r="U196" s="572"/>
      <c r="V196" s="573"/>
      <c r="W196" s="600" t="s">
        <v>187</v>
      </c>
      <c r="X196" s="587"/>
      <c r="DI196"/>
    </row>
    <row r="197" spans="1:113" ht="21" x14ac:dyDescent="0.25">
      <c r="A197" s="651"/>
      <c r="B197" s="687"/>
      <c r="C197" s="485" t="s">
        <v>11</v>
      </c>
      <c r="D197" s="485" t="s">
        <v>12</v>
      </c>
      <c r="E197" s="485" t="s">
        <v>13</v>
      </c>
      <c r="F197" s="485" t="s">
        <v>14</v>
      </c>
      <c r="G197" s="485" t="s">
        <v>15</v>
      </c>
      <c r="H197" s="485" t="s">
        <v>16</v>
      </c>
      <c r="I197" s="485" t="s">
        <v>17</v>
      </c>
      <c r="J197" s="485" t="s">
        <v>18</v>
      </c>
      <c r="K197" s="485" t="s">
        <v>19</v>
      </c>
      <c r="L197" s="485" t="s">
        <v>20</v>
      </c>
      <c r="M197" s="485" t="s">
        <v>21</v>
      </c>
      <c r="N197" s="485" t="s">
        <v>22</v>
      </c>
      <c r="O197" s="485" t="s">
        <v>23</v>
      </c>
      <c r="P197" s="485" t="s">
        <v>24</v>
      </c>
      <c r="Q197" s="485" t="s">
        <v>25</v>
      </c>
      <c r="R197" s="485" t="s">
        <v>26</v>
      </c>
      <c r="S197" s="486" t="s">
        <v>27</v>
      </c>
      <c r="T197" s="474" t="s">
        <v>188</v>
      </c>
      <c r="U197" s="474" t="s">
        <v>189</v>
      </c>
      <c r="V197" s="474" t="s">
        <v>190</v>
      </c>
      <c r="W197" s="476" t="s">
        <v>161</v>
      </c>
      <c r="X197" s="474" t="s">
        <v>162</v>
      </c>
      <c r="Y197" s="4"/>
      <c r="DI197"/>
    </row>
    <row r="198" spans="1:113" x14ac:dyDescent="0.25">
      <c r="A198" s="201" t="s">
        <v>82</v>
      </c>
      <c r="B198" s="229">
        <f t="shared" ref="B198:B203" si="44">SUM(C198:S198)</f>
        <v>0</v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347"/>
      <c r="T198" s="399"/>
      <c r="U198" s="427"/>
      <c r="V198" s="427"/>
      <c r="W198" s="427"/>
      <c r="X198" s="427"/>
      <c r="Y198" s="31" t="str">
        <f t="shared" ref="Y198:Y203" si="45">$CA198&amp;CB198</f>
        <v/>
      </c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00"/>
      <c r="CB198" s="234" t="str">
        <f t="shared" ref="CB198:CB203" si="46">IF(T198+U198+V198+W198+X198&lt;&gt;$B198,"* El número de "&amp;T$183&amp;""&amp;" no debe ser distinto del Total. ","")</f>
        <v/>
      </c>
      <c r="CC198" s="32"/>
      <c r="CD198" s="32"/>
      <c r="CE198" s="32"/>
      <c r="CF198" s="32"/>
      <c r="CG198" s="35">
        <f t="shared" ref="CG198:CG203" si="47">IF(T198+U198+V198+W198+X198&lt;&gt;$B198,1,0)</f>
        <v>0</v>
      </c>
      <c r="CH198" s="34"/>
      <c r="CI198" s="34"/>
      <c r="CJ198" s="34"/>
      <c r="CK198" s="34"/>
      <c r="DI198"/>
    </row>
    <row r="199" spans="1:113" x14ac:dyDescent="0.25">
      <c r="A199" s="163" t="s">
        <v>191</v>
      </c>
      <c r="B199" s="235">
        <f t="shared" si="44"/>
        <v>0</v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347"/>
      <c r="T199" s="56"/>
      <c r="U199" s="95"/>
      <c r="V199" s="95"/>
      <c r="W199" s="95"/>
      <c r="X199" s="95"/>
      <c r="Y199" s="31" t="str">
        <f t="shared" si="45"/>
        <v/>
      </c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00"/>
      <c r="CB199" s="234" t="str">
        <f t="shared" si="46"/>
        <v/>
      </c>
      <c r="CC199" s="32"/>
      <c r="CD199" s="32"/>
      <c r="CE199" s="32"/>
      <c r="CF199" s="32"/>
      <c r="CG199" s="35">
        <f t="shared" si="47"/>
        <v>0</v>
      </c>
      <c r="CH199" s="34"/>
      <c r="CI199" s="34"/>
      <c r="CJ199" s="34"/>
      <c r="CK199" s="34"/>
      <c r="DI199"/>
    </row>
    <row r="200" spans="1:113" x14ac:dyDescent="0.25">
      <c r="A200" s="163" t="s">
        <v>192</v>
      </c>
      <c r="B200" s="235">
        <f t="shared" si="44"/>
        <v>0</v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347"/>
      <c r="T200" s="56"/>
      <c r="U200" s="95"/>
      <c r="V200" s="95"/>
      <c r="W200" s="95"/>
      <c r="X200" s="95"/>
      <c r="Y200" s="31" t="str">
        <f t="shared" si="45"/>
        <v/>
      </c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00"/>
      <c r="CB200" s="234" t="str">
        <f t="shared" si="46"/>
        <v/>
      </c>
      <c r="CC200" s="32"/>
      <c r="CD200" s="32"/>
      <c r="CE200" s="32"/>
      <c r="CF200" s="32"/>
      <c r="CG200" s="35">
        <f t="shared" si="47"/>
        <v>0</v>
      </c>
      <c r="CH200" s="34"/>
      <c r="CI200" s="34"/>
      <c r="CJ200" s="34"/>
      <c r="CK200" s="34"/>
      <c r="DI200"/>
    </row>
    <row r="201" spans="1:113" x14ac:dyDescent="0.25">
      <c r="A201" s="348" t="s">
        <v>85</v>
      </c>
      <c r="B201" s="235">
        <f t="shared" si="44"/>
        <v>0</v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347"/>
      <c r="T201" s="56"/>
      <c r="U201" s="95"/>
      <c r="V201" s="95"/>
      <c r="W201" s="95"/>
      <c r="X201" s="95"/>
      <c r="Y201" s="31" t="str">
        <f t="shared" si="45"/>
        <v/>
      </c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00"/>
      <c r="CB201" s="234" t="str">
        <f t="shared" si="46"/>
        <v/>
      </c>
      <c r="CC201" s="32"/>
      <c r="CD201" s="32"/>
      <c r="CE201" s="32"/>
      <c r="CF201" s="32"/>
      <c r="CG201" s="35">
        <f t="shared" si="47"/>
        <v>0</v>
      </c>
      <c r="CH201" s="34"/>
      <c r="CI201" s="34"/>
      <c r="CJ201" s="34"/>
      <c r="CK201" s="34"/>
      <c r="DI201"/>
    </row>
    <row r="202" spans="1:113" x14ac:dyDescent="0.25">
      <c r="A202" s="349" t="s">
        <v>194</v>
      </c>
      <c r="B202" s="235">
        <f t="shared" si="44"/>
        <v>0</v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347"/>
      <c r="T202" s="56"/>
      <c r="U202" s="95"/>
      <c r="V202" s="95"/>
      <c r="W202" s="95"/>
      <c r="X202" s="95"/>
      <c r="Y202" s="31" t="str">
        <f t="shared" si="45"/>
        <v/>
      </c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00"/>
      <c r="CB202" s="234" t="str">
        <f t="shared" si="46"/>
        <v/>
      </c>
      <c r="CC202" s="32"/>
      <c r="CD202" s="32"/>
      <c r="CE202" s="32"/>
      <c r="CF202" s="32"/>
      <c r="CG202" s="35">
        <f t="shared" si="47"/>
        <v>0</v>
      </c>
      <c r="CH202" s="34"/>
      <c r="CI202" s="34"/>
      <c r="CJ202" s="34"/>
      <c r="CK202" s="34"/>
      <c r="DI202"/>
    </row>
    <row r="203" spans="1:113" x14ac:dyDescent="0.25">
      <c r="A203" s="348" t="s">
        <v>193</v>
      </c>
      <c r="B203" s="361">
        <f t="shared" si="44"/>
        <v>0</v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347"/>
      <c r="T203" s="638"/>
      <c r="U203" s="692"/>
      <c r="V203" s="692"/>
      <c r="W203" s="692"/>
      <c r="X203" s="692"/>
      <c r="Y203" s="31" t="str">
        <f t="shared" si="45"/>
        <v/>
      </c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00"/>
      <c r="CB203" s="234" t="str">
        <f t="shared" si="46"/>
        <v/>
      </c>
      <c r="CC203" s="32"/>
      <c r="CD203" s="32"/>
      <c r="CE203" s="32"/>
      <c r="CF203" s="32"/>
      <c r="CG203" s="35">
        <f t="shared" si="47"/>
        <v>0</v>
      </c>
      <c r="CH203" s="34"/>
      <c r="CI203" s="34"/>
      <c r="CJ203" s="34"/>
      <c r="CK203" s="34"/>
      <c r="DI203"/>
    </row>
    <row r="204" spans="1:113" x14ac:dyDescent="0.25">
      <c r="A204" s="689" t="s">
        <v>5</v>
      </c>
      <c r="B204" s="425">
        <f t="shared" ref="B204:X204" si="48">SUM(B198:B203)</f>
        <v>0</v>
      </c>
      <c r="C204" s="425">
        <f t="shared" si="48"/>
        <v>0</v>
      </c>
      <c r="D204" s="425">
        <f t="shared" si="48"/>
        <v>0</v>
      </c>
      <c r="E204" s="425">
        <f t="shared" si="48"/>
        <v>0</v>
      </c>
      <c r="F204" s="425">
        <f t="shared" si="48"/>
        <v>0</v>
      </c>
      <c r="G204" s="425">
        <f t="shared" si="48"/>
        <v>0</v>
      </c>
      <c r="H204" s="425">
        <f t="shared" si="48"/>
        <v>0</v>
      </c>
      <c r="I204" s="425">
        <f t="shared" si="48"/>
        <v>0</v>
      </c>
      <c r="J204" s="425">
        <f t="shared" si="48"/>
        <v>0</v>
      </c>
      <c r="K204" s="425">
        <f t="shared" si="48"/>
        <v>0</v>
      </c>
      <c r="L204" s="425">
        <f t="shared" si="48"/>
        <v>0</v>
      </c>
      <c r="M204" s="425">
        <f t="shared" si="48"/>
        <v>0</v>
      </c>
      <c r="N204" s="425">
        <f t="shared" si="48"/>
        <v>0</v>
      </c>
      <c r="O204" s="425">
        <f t="shared" si="48"/>
        <v>0</v>
      </c>
      <c r="P204" s="425">
        <f t="shared" si="48"/>
        <v>0</v>
      </c>
      <c r="Q204" s="425">
        <f t="shared" si="48"/>
        <v>0</v>
      </c>
      <c r="R204" s="425">
        <f t="shared" si="48"/>
        <v>0</v>
      </c>
      <c r="S204" s="426">
        <f t="shared" si="48"/>
        <v>0</v>
      </c>
      <c r="T204" s="67">
        <f t="shared" si="48"/>
        <v>0</v>
      </c>
      <c r="U204" s="303">
        <f t="shared" si="48"/>
        <v>0</v>
      </c>
      <c r="V204" s="303">
        <f t="shared" si="48"/>
        <v>0</v>
      </c>
      <c r="W204" s="303">
        <f t="shared" si="48"/>
        <v>0</v>
      </c>
      <c r="X204" s="303">
        <f t="shared" si="48"/>
        <v>0</v>
      </c>
      <c r="DI204"/>
    </row>
    <row r="205" spans="1:113" x14ac:dyDescent="0.25">
      <c r="A205" s="192" t="s">
        <v>197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DI205"/>
    </row>
    <row r="206" spans="1:113" x14ac:dyDescent="0.25">
      <c r="A206" s="650" t="s">
        <v>75</v>
      </c>
      <c r="B206" s="680" t="s">
        <v>5</v>
      </c>
      <c r="C206" s="559" t="s">
        <v>186</v>
      </c>
      <c r="D206" s="560"/>
      <c r="E206" s="560"/>
      <c r="F206" s="560"/>
      <c r="G206" s="560"/>
      <c r="H206" s="560"/>
      <c r="I206" s="560"/>
      <c r="J206" s="560"/>
      <c r="K206" s="560"/>
      <c r="L206" s="560"/>
      <c r="M206" s="560"/>
      <c r="N206" s="560"/>
      <c r="O206" s="560"/>
      <c r="P206" s="560"/>
      <c r="Q206" s="560"/>
      <c r="R206" s="560"/>
      <c r="S206" s="561"/>
      <c r="T206" s="691" t="s">
        <v>158</v>
      </c>
      <c r="U206" s="691"/>
      <c r="V206" s="691"/>
      <c r="W206" s="691"/>
      <c r="X206" s="598"/>
      <c r="DI206"/>
    </row>
    <row r="207" spans="1:113" x14ac:dyDescent="0.25">
      <c r="A207" s="555"/>
      <c r="B207" s="557"/>
      <c r="C207" s="681"/>
      <c r="D207" s="682"/>
      <c r="E207" s="682"/>
      <c r="F207" s="682"/>
      <c r="G207" s="682"/>
      <c r="H207" s="682"/>
      <c r="I207" s="682"/>
      <c r="J207" s="682"/>
      <c r="K207" s="682"/>
      <c r="L207" s="682"/>
      <c r="M207" s="682"/>
      <c r="N207" s="682"/>
      <c r="O207" s="682"/>
      <c r="P207" s="682"/>
      <c r="Q207" s="682"/>
      <c r="R207" s="682"/>
      <c r="S207" s="683"/>
      <c r="T207" s="572" t="s">
        <v>159</v>
      </c>
      <c r="U207" s="572"/>
      <c r="V207" s="573"/>
      <c r="W207" s="600" t="s">
        <v>187</v>
      </c>
      <c r="X207" s="587"/>
      <c r="DI207"/>
    </row>
    <row r="208" spans="1:113" ht="21" x14ac:dyDescent="0.25">
      <c r="A208" s="651"/>
      <c r="B208" s="687"/>
      <c r="C208" s="485" t="s">
        <v>11</v>
      </c>
      <c r="D208" s="485" t="s">
        <v>12</v>
      </c>
      <c r="E208" s="485" t="s">
        <v>13</v>
      </c>
      <c r="F208" s="485" t="s">
        <v>14</v>
      </c>
      <c r="G208" s="485" t="s">
        <v>15</v>
      </c>
      <c r="H208" s="485" t="s">
        <v>16</v>
      </c>
      <c r="I208" s="485" t="s">
        <v>17</v>
      </c>
      <c r="J208" s="485" t="s">
        <v>18</v>
      </c>
      <c r="K208" s="485" t="s">
        <v>19</v>
      </c>
      <c r="L208" s="485" t="s">
        <v>20</v>
      </c>
      <c r="M208" s="485" t="s">
        <v>21</v>
      </c>
      <c r="N208" s="485" t="s">
        <v>22</v>
      </c>
      <c r="O208" s="485" t="s">
        <v>23</v>
      </c>
      <c r="P208" s="485" t="s">
        <v>24</v>
      </c>
      <c r="Q208" s="485" t="s">
        <v>25</v>
      </c>
      <c r="R208" s="485" t="s">
        <v>26</v>
      </c>
      <c r="S208" s="486" t="s">
        <v>27</v>
      </c>
      <c r="T208" s="474" t="s">
        <v>188</v>
      </c>
      <c r="U208" s="474" t="s">
        <v>189</v>
      </c>
      <c r="V208" s="474" t="s">
        <v>190</v>
      </c>
      <c r="W208" s="476" t="s">
        <v>161</v>
      </c>
      <c r="X208" s="474" t="s">
        <v>162</v>
      </c>
      <c r="Y208" s="4"/>
      <c r="DI208"/>
    </row>
    <row r="209" spans="1:113" x14ac:dyDescent="0.25">
      <c r="A209" s="201" t="s">
        <v>82</v>
      </c>
      <c r="B209" s="229">
        <f>SUM(C209:S209)</f>
        <v>2799</v>
      </c>
      <c r="C209" s="95">
        <v>231</v>
      </c>
      <c r="D209" s="95">
        <v>38</v>
      </c>
      <c r="E209" s="95">
        <v>42</v>
      </c>
      <c r="F209" s="95">
        <v>46</v>
      </c>
      <c r="G209" s="95">
        <v>19</v>
      </c>
      <c r="H209" s="95">
        <v>185</v>
      </c>
      <c r="I209" s="95">
        <v>35</v>
      </c>
      <c r="J209" s="95">
        <v>50</v>
      </c>
      <c r="K209" s="95">
        <v>92</v>
      </c>
      <c r="L209" s="95">
        <v>142</v>
      </c>
      <c r="M209" s="95">
        <v>253</v>
      </c>
      <c r="N209" s="95">
        <v>179</v>
      </c>
      <c r="O209" s="95">
        <v>194</v>
      </c>
      <c r="P209" s="95">
        <v>271</v>
      </c>
      <c r="Q209" s="95">
        <v>366</v>
      </c>
      <c r="R209" s="95">
        <v>282</v>
      </c>
      <c r="S209" s="347">
        <v>374</v>
      </c>
      <c r="T209" s="40">
        <v>1009</v>
      </c>
      <c r="U209" s="352">
        <v>0</v>
      </c>
      <c r="V209" s="352">
        <v>0</v>
      </c>
      <c r="W209" s="352">
        <v>1210</v>
      </c>
      <c r="X209" s="352">
        <v>580</v>
      </c>
      <c r="Y209" s="31" t="str">
        <f>$CA209&amp;CB209</f>
        <v/>
      </c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00"/>
      <c r="CB209" s="234" t="str">
        <f t="shared" ref="CB209:CB212" si="49">IF(T209+U209+V209+W209+X209&lt;&gt;$B209,"* El número de "&amp;T$183&amp;""&amp;" no debe ser distinto del Total. ","")</f>
        <v/>
      </c>
      <c r="CC209" s="32"/>
      <c r="CD209" s="32"/>
      <c r="CE209" s="32"/>
      <c r="CF209" s="32"/>
      <c r="CG209" s="35">
        <f t="shared" ref="CG209:CG212" si="50">IF(T209+U209+V209+W209+X209&lt;&gt;$B209,1,0)</f>
        <v>0</v>
      </c>
      <c r="CH209" s="34"/>
      <c r="CI209" s="34"/>
      <c r="CJ209" s="34"/>
      <c r="CK209" s="34"/>
      <c r="DI209"/>
    </row>
    <row r="210" spans="1:113" x14ac:dyDescent="0.25">
      <c r="A210" s="163" t="s">
        <v>191</v>
      </c>
      <c r="B210" s="235">
        <f>SUM(C210:S210)</f>
        <v>298</v>
      </c>
      <c r="C210" s="95">
        <v>0</v>
      </c>
      <c r="D210" s="95">
        <v>0</v>
      </c>
      <c r="E210" s="95">
        <v>0</v>
      </c>
      <c r="F210" s="95">
        <v>0</v>
      </c>
      <c r="G210" s="95">
        <v>0</v>
      </c>
      <c r="H210" s="95">
        <v>40</v>
      </c>
      <c r="I210" s="95">
        <v>3</v>
      </c>
      <c r="J210" s="95">
        <v>3</v>
      </c>
      <c r="K210" s="95">
        <v>23</v>
      </c>
      <c r="L210" s="95">
        <v>25</v>
      </c>
      <c r="M210" s="95">
        <v>20</v>
      </c>
      <c r="N210" s="95">
        <v>19</v>
      </c>
      <c r="O210" s="95">
        <v>15</v>
      </c>
      <c r="P210" s="95">
        <v>47</v>
      </c>
      <c r="Q210" s="95">
        <v>35</v>
      </c>
      <c r="R210" s="95">
        <v>19</v>
      </c>
      <c r="S210" s="347">
        <v>49</v>
      </c>
      <c r="T210" s="56">
        <v>0</v>
      </c>
      <c r="U210" s="95">
        <v>0</v>
      </c>
      <c r="V210" s="95">
        <v>0</v>
      </c>
      <c r="W210" s="95">
        <v>298</v>
      </c>
      <c r="X210" s="95">
        <v>0</v>
      </c>
      <c r="Y210" s="31" t="str">
        <f>$CA210&amp;CB210</f>
        <v/>
      </c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00"/>
      <c r="CB210" s="234" t="str">
        <f t="shared" si="49"/>
        <v/>
      </c>
      <c r="CC210" s="32"/>
      <c r="CD210" s="32"/>
      <c r="CE210" s="32"/>
      <c r="CF210" s="32"/>
      <c r="CG210" s="35">
        <f t="shared" si="50"/>
        <v>0</v>
      </c>
      <c r="CH210" s="34"/>
      <c r="CI210" s="34"/>
      <c r="CJ210" s="34"/>
      <c r="CK210" s="34"/>
      <c r="DI210"/>
    </row>
    <row r="211" spans="1:113" x14ac:dyDescent="0.25">
      <c r="A211" s="163" t="s">
        <v>192</v>
      </c>
      <c r="B211" s="235">
        <f>SUM(C211:S211)</f>
        <v>152</v>
      </c>
      <c r="C211" s="95">
        <v>0</v>
      </c>
      <c r="D211" s="95">
        <v>0</v>
      </c>
      <c r="E211" s="95">
        <v>0</v>
      </c>
      <c r="F211" s="95">
        <v>0</v>
      </c>
      <c r="G211" s="95">
        <v>0</v>
      </c>
      <c r="H211" s="95">
        <v>4</v>
      </c>
      <c r="I211" s="95">
        <v>5</v>
      </c>
      <c r="J211" s="95">
        <v>0</v>
      </c>
      <c r="K211" s="95">
        <v>16</v>
      </c>
      <c r="L211" s="95">
        <v>19</v>
      </c>
      <c r="M211" s="95">
        <v>3</v>
      </c>
      <c r="N211" s="95">
        <v>5</v>
      </c>
      <c r="O211" s="95">
        <v>10</v>
      </c>
      <c r="P211" s="95">
        <v>48</v>
      </c>
      <c r="Q211" s="95">
        <v>26</v>
      </c>
      <c r="R211" s="95">
        <v>5</v>
      </c>
      <c r="S211" s="347">
        <v>11</v>
      </c>
      <c r="T211" s="56">
        <v>0</v>
      </c>
      <c r="U211" s="95">
        <v>0</v>
      </c>
      <c r="V211" s="95">
        <v>0</v>
      </c>
      <c r="W211" s="95">
        <v>152</v>
      </c>
      <c r="X211" s="95">
        <v>0</v>
      </c>
      <c r="Y211" s="31" t="str">
        <f>$CA211&amp;CB211</f>
        <v/>
      </c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00"/>
      <c r="CB211" s="234" t="str">
        <f t="shared" si="49"/>
        <v/>
      </c>
      <c r="CC211" s="32"/>
      <c r="CD211" s="32"/>
      <c r="CE211" s="32"/>
      <c r="CF211" s="32"/>
      <c r="CG211" s="35">
        <f t="shared" si="50"/>
        <v>0</v>
      </c>
      <c r="CH211" s="34"/>
      <c r="CI211" s="34"/>
      <c r="CJ211" s="34"/>
      <c r="CK211" s="34"/>
      <c r="DI211"/>
    </row>
    <row r="212" spans="1:113" x14ac:dyDescent="0.25">
      <c r="A212" s="348" t="s">
        <v>85</v>
      </c>
      <c r="B212" s="237">
        <f>SUM(C212:S212)</f>
        <v>0</v>
      </c>
      <c r="C212" s="78">
        <v>0</v>
      </c>
      <c r="D212" s="78">
        <v>0</v>
      </c>
      <c r="E212" s="78">
        <v>0</v>
      </c>
      <c r="F212" s="78">
        <v>0</v>
      </c>
      <c r="G212" s="78">
        <v>0</v>
      </c>
      <c r="H212" s="78">
        <v>0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0</v>
      </c>
      <c r="O212" s="78">
        <v>0</v>
      </c>
      <c r="P212" s="78">
        <v>0</v>
      </c>
      <c r="Q212" s="78">
        <v>0</v>
      </c>
      <c r="R212" s="78">
        <v>0</v>
      </c>
      <c r="S212" s="362">
        <v>0</v>
      </c>
      <c r="T212" s="77">
        <v>0</v>
      </c>
      <c r="U212" s="78">
        <v>0</v>
      </c>
      <c r="V212" s="78">
        <v>0</v>
      </c>
      <c r="W212" s="78">
        <v>0</v>
      </c>
      <c r="X212" s="78">
        <v>0</v>
      </c>
      <c r="Y212" s="31" t="str">
        <f>$CA212&amp;CB212</f>
        <v/>
      </c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00"/>
      <c r="CB212" s="234" t="str">
        <f t="shared" si="49"/>
        <v/>
      </c>
      <c r="CC212" s="32"/>
      <c r="CD212" s="32"/>
      <c r="CE212" s="32"/>
      <c r="CF212" s="32"/>
      <c r="CG212" s="35">
        <f t="shared" si="50"/>
        <v>0</v>
      </c>
      <c r="CH212" s="34"/>
      <c r="CI212" s="34"/>
      <c r="CJ212" s="34"/>
      <c r="CK212" s="34"/>
      <c r="DI212"/>
    </row>
    <row r="213" spans="1:113" x14ac:dyDescent="0.25">
      <c r="A213" s="428" t="s">
        <v>5</v>
      </c>
      <c r="B213" s="688">
        <f t="shared" ref="B213:X213" si="51">SUM(B209:B212)</f>
        <v>3249</v>
      </c>
      <c r="C213" s="688">
        <f t="shared" si="51"/>
        <v>231</v>
      </c>
      <c r="D213" s="688">
        <f t="shared" si="51"/>
        <v>38</v>
      </c>
      <c r="E213" s="688">
        <f t="shared" si="51"/>
        <v>42</v>
      </c>
      <c r="F213" s="688">
        <f t="shared" si="51"/>
        <v>46</v>
      </c>
      <c r="G213" s="688">
        <f t="shared" si="51"/>
        <v>19</v>
      </c>
      <c r="H213" s="688">
        <f t="shared" si="51"/>
        <v>229</v>
      </c>
      <c r="I213" s="688">
        <f t="shared" si="51"/>
        <v>43</v>
      </c>
      <c r="J213" s="688">
        <f t="shared" si="51"/>
        <v>53</v>
      </c>
      <c r="K213" s="688">
        <f t="shared" si="51"/>
        <v>131</v>
      </c>
      <c r="L213" s="688">
        <f t="shared" si="51"/>
        <v>186</v>
      </c>
      <c r="M213" s="688">
        <f t="shared" si="51"/>
        <v>276</v>
      </c>
      <c r="N213" s="688">
        <f t="shared" si="51"/>
        <v>203</v>
      </c>
      <c r="O213" s="688">
        <f t="shared" si="51"/>
        <v>219</v>
      </c>
      <c r="P213" s="688">
        <f t="shared" si="51"/>
        <v>366</v>
      </c>
      <c r="Q213" s="688">
        <f t="shared" si="51"/>
        <v>427</v>
      </c>
      <c r="R213" s="688">
        <f t="shared" si="51"/>
        <v>306</v>
      </c>
      <c r="S213" s="693">
        <f t="shared" si="51"/>
        <v>434</v>
      </c>
      <c r="T213" s="67">
        <f t="shared" si="51"/>
        <v>1009</v>
      </c>
      <c r="U213" s="303">
        <f t="shared" si="51"/>
        <v>0</v>
      </c>
      <c r="V213" s="303">
        <f t="shared" si="51"/>
        <v>0</v>
      </c>
      <c r="W213" s="303">
        <f t="shared" si="51"/>
        <v>1660</v>
      </c>
      <c r="X213" s="303">
        <f t="shared" si="51"/>
        <v>580</v>
      </c>
    </row>
    <row r="214" spans="1:113" x14ac:dyDescent="0.25">
      <c r="A214" s="11" t="s">
        <v>198</v>
      </c>
      <c r="B214" s="12"/>
    </row>
    <row r="215" spans="1:113" x14ac:dyDescent="0.25">
      <c r="A215" s="429" t="s">
        <v>199</v>
      </c>
      <c r="B215" s="477" t="s">
        <v>76</v>
      </c>
    </row>
    <row r="216" spans="1:113" x14ac:dyDescent="0.25">
      <c r="A216" s="364" t="s">
        <v>200</v>
      </c>
      <c r="B216" s="352"/>
    </row>
    <row r="217" spans="1:113" x14ac:dyDescent="0.25">
      <c r="A217" s="365" t="s">
        <v>201</v>
      </c>
      <c r="B217" s="95"/>
    </row>
    <row r="218" spans="1:113" x14ac:dyDescent="0.25">
      <c r="A218" s="365" t="s">
        <v>202</v>
      </c>
      <c r="B218" s="95"/>
    </row>
    <row r="219" spans="1:113" x14ac:dyDescent="0.25">
      <c r="A219" s="366" t="s">
        <v>203</v>
      </c>
      <c r="B219" s="78"/>
    </row>
    <row r="220" spans="1:113" x14ac:dyDescent="0.25">
      <c r="A220" s="192" t="s">
        <v>204</v>
      </c>
      <c r="B220" s="12"/>
    </row>
    <row r="221" spans="1:113" x14ac:dyDescent="0.25">
      <c r="A221" s="478" t="s">
        <v>205</v>
      </c>
      <c r="B221" s="477" t="s">
        <v>5</v>
      </c>
    </row>
    <row r="222" spans="1:113" x14ac:dyDescent="0.25">
      <c r="A222" s="365" t="s">
        <v>98</v>
      </c>
      <c r="B222" s="95">
        <v>12</v>
      </c>
    </row>
    <row r="223" spans="1:113" x14ac:dyDescent="0.25">
      <c r="A223" s="365" t="s">
        <v>99</v>
      </c>
      <c r="B223" s="95">
        <v>220</v>
      </c>
    </row>
    <row r="224" spans="1:113" x14ac:dyDescent="0.25">
      <c r="A224" s="365" t="s">
        <v>100</v>
      </c>
      <c r="B224" s="95">
        <v>3501</v>
      </c>
    </row>
    <row r="225" spans="1:2" customFormat="1" ht="22.5" x14ac:dyDescent="0.25">
      <c r="A225" s="368" t="s">
        <v>101</v>
      </c>
      <c r="B225" s="95">
        <v>7</v>
      </c>
    </row>
    <row r="226" spans="1:2" customFormat="1" x14ac:dyDescent="0.25">
      <c r="A226" s="365" t="s">
        <v>102</v>
      </c>
      <c r="B226" s="95">
        <v>0</v>
      </c>
    </row>
    <row r="227" spans="1:2" customFormat="1" x14ac:dyDescent="0.25">
      <c r="A227" s="365" t="s">
        <v>103</v>
      </c>
      <c r="B227" s="95">
        <v>340</v>
      </c>
    </row>
    <row r="228" spans="1:2" customFormat="1" x14ac:dyDescent="0.25">
      <c r="A228" s="365" t="s">
        <v>104</v>
      </c>
      <c r="B228" s="95">
        <v>0</v>
      </c>
    </row>
    <row r="229" spans="1:2" customFormat="1" x14ac:dyDescent="0.25">
      <c r="A229" s="365" t="s">
        <v>206</v>
      </c>
      <c r="B229" s="95">
        <v>4</v>
      </c>
    </row>
    <row r="230" spans="1:2" customFormat="1" x14ac:dyDescent="0.25">
      <c r="A230" s="365" t="s">
        <v>108</v>
      </c>
      <c r="B230" s="95">
        <v>0</v>
      </c>
    </row>
    <row r="231" spans="1:2" customFormat="1" x14ac:dyDescent="0.25">
      <c r="A231" s="365" t="s">
        <v>105</v>
      </c>
      <c r="B231" s="95">
        <v>0</v>
      </c>
    </row>
    <row r="232" spans="1:2" customFormat="1" x14ac:dyDescent="0.25">
      <c r="A232" s="365" t="s">
        <v>207</v>
      </c>
      <c r="B232" s="95">
        <v>0</v>
      </c>
    </row>
    <row r="233" spans="1:2" customFormat="1" x14ac:dyDescent="0.25">
      <c r="A233" s="365" t="s">
        <v>107</v>
      </c>
      <c r="B233" s="95">
        <v>0</v>
      </c>
    </row>
    <row r="234" spans="1:2" customFormat="1" x14ac:dyDescent="0.25">
      <c r="A234" s="365" t="s">
        <v>208</v>
      </c>
      <c r="B234" s="95">
        <v>0</v>
      </c>
    </row>
    <row r="235" spans="1:2" customFormat="1" x14ac:dyDescent="0.25">
      <c r="A235" s="365" t="s">
        <v>209</v>
      </c>
      <c r="B235" s="95">
        <v>0</v>
      </c>
    </row>
    <row r="236" spans="1:2" customFormat="1" x14ac:dyDescent="0.25">
      <c r="A236" s="365" t="s">
        <v>109</v>
      </c>
      <c r="B236" s="95">
        <v>695</v>
      </c>
    </row>
    <row r="237" spans="1:2" customFormat="1" x14ac:dyDescent="0.25">
      <c r="A237" s="365" t="s">
        <v>110</v>
      </c>
      <c r="B237" s="95">
        <v>0</v>
      </c>
    </row>
    <row r="238" spans="1:2" customFormat="1" x14ac:dyDescent="0.25">
      <c r="A238" s="365" t="s">
        <v>111</v>
      </c>
      <c r="B238" s="95">
        <v>297</v>
      </c>
    </row>
    <row r="239" spans="1:2" customFormat="1" x14ac:dyDescent="0.25">
      <c r="A239" s="365" t="s">
        <v>112</v>
      </c>
      <c r="B239" s="95">
        <v>0</v>
      </c>
    </row>
    <row r="240" spans="1:2" customFormat="1" x14ac:dyDescent="0.25">
      <c r="A240" s="365" t="s">
        <v>210</v>
      </c>
      <c r="B240" s="95">
        <v>15</v>
      </c>
    </row>
    <row r="241" spans="1:19" customFormat="1" x14ac:dyDescent="0.25">
      <c r="A241" s="365" t="s">
        <v>114</v>
      </c>
      <c r="B241" s="95">
        <v>0</v>
      </c>
    </row>
    <row r="242" spans="1:19" customFormat="1" x14ac:dyDescent="0.25">
      <c r="A242" s="365" t="s">
        <v>211</v>
      </c>
      <c r="B242" s="95">
        <v>0</v>
      </c>
    </row>
    <row r="243" spans="1:19" customFormat="1" x14ac:dyDescent="0.25">
      <c r="A243" s="365" t="s">
        <v>212</v>
      </c>
      <c r="B243" s="95">
        <v>0</v>
      </c>
    </row>
    <row r="244" spans="1:19" customFormat="1" x14ac:dyDescent="0.25">
      <c r="A244" s="365" t="s">
        <v>213</v>
      </c>
      <c r="B244" s="95">
        <v>1762</v>
      </c>
    </row>
    <row r="245" spans="1:19" customFormat="1" x14ac:dyDescent="0.25">
      <c r="A245" s="365" t="s">
        <v>214</v>
      </c>
      <c r="B245" s="95">
        <v>0</v>
      </c>
    </row>
    <row r="246" spans="1:19" customFormat="1" x14ac:dyDescent="0.25">
      <c r="A246" s="366" t="s">
        <v>215</v>
      </c>
      <c r="B246" s="78">
        <v>0</v>
      </c>
    </row>
    <row r="247" spans="1:19" customFormat="1" x14ac:dyDescent="0.25">
      <c r="A247" s="694" t="s">
        <v>5</v>
      </c>
      <c r="B247" s="695">
        <f>SUM(B222:B246)</f>
        <v>6853</v>
      </c>
    </row>
    <row r="248" spans="1:19" customFormat="1" x14ac:dyDescent="0.25">
      <c r="A248" s="11" t="s">
        <v>216</v>
      </c>
      <c r="B248" s="11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</row>
    <row r="249" spans="1:19" customFormat="1" x14ac:dyDescent="0.25">
      <c r="A249" s="11" t="s">
        <v>217</v>
      </c>
      <c r="B249" s="257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</row>
    <row r="250" spans="1:19" customFormat="1" x14ac:dyDescent="0.25">
      <c r="A250" s="606" t="s">
        <v>218</v>
      </c>
      <c r="B250" s="696" t="s">
        <v>5</v>
      </c>
      <c r="C250" s="597" t="s">
        <v>186</v>
      </c>
      <c r="D250" s="639"/>
      <c r="E250" s="639"/>
      <c r="F250" s="639"/>
      <c r="G250" s="639"/>
      <c r="H250" s="639"/>
      <c r="I250" s="639"/>
      <c r="J250" s="639"/>
      <c r="K250" s="639"/>
      <c r="L250" s="639"/>
      <c r="M250" s="639"/>
      <c r="N250" s="639"/>
      <c r="O250" s="639"/>
      <c r="P250" s="639"/>
      <c r="Q250" s="639"/>
      <c r="R250" s="639"/>
      <c r="S250" s="585"/>
    </row>
    <row r="251" spans="1:19" customFormat="1" x14ac:dyDescent="0.25">
      <c r="A251" s="614"/>
      <c r="B251" s="697"/>
      <c r="C251" s="430" t="s">
        <v>11</v>
      </c>
      <c r="D251" s="430" t="s">
        <v>12</v>
      </c>
      <c r="E251" s="430" t="s">
        <v>13</v>
      </c>
      <c r="F251" s="430" t="s">
        <v>14</v>
      </c>
      <c r="G251" s="430" t="s">
        <v>15</v>
      </c>
      <c r="H251" s="430" t="s">
        <v>16</v>
      </c>
      <c r="I251" s="430" t="s">
        <v>17</v>
      </c>
      <c r="J251" s="430" t="s">
        <v>18</v>
      </c>
      <c r="K251" s="430" t="s">
        <v>19</v>
      </c>
      <c r="L251" s="430" t="s">
        <v>20</v>
      </c>
      <c r="M251" s="430" t="s">
        <v>21</v>
      </c>
      <c r="N251" s="430" t="s">
        <v>22</v>
      </c>
      <c r="O251" s="430" t="s">
        <v>23</v>
      </c>
      <c r="P251" s="430" t="s">
        <v>24</v>
      </c>
      <c r="Q251" s="430" t="s">
        <v>25</v>
      </c>
      <c r="R251" s="430" t="s">
        <v>26</v>
      </c>
      <c r="S251" s="475" t="s">
        <v>27</v>
      </c>
    </row>
    <row r="252" spans="1:19" customFormat="1" x14ac:dyDescent="0.25">
      <c r="A252" s="431" t="s">
        <v>219</v>
      </c>
      <c r="B252" s="432">
        <f>SUM(C252:S252)</f>
        <v>252</v>
      </c>
      <c r="C252" s="398">
        <v>15</v>
      </c>
      <c r="D252" s="389">
        <v>38</v>
      </c>
      <c r="E252" s="389">
        <v>15</v>
      </c>
      <c r="F252" s="389">
        <v>2</v>
      </c>
      <c r="G252" s="389">
        <v>1</v>
      </c>
      <c r="H252" s="389">
        <v>0</v>
      </c>
      <c r="I252" s="389">
        <v>0</v>
      </c>
      <c r="J252" s="389">
        <v>1</v>
      </c>
      <c r="K252" s="389">
        <v>0</v>
      </c>
      <c r="L252" s="389">
        <v>0</v>
      </c>
      <c r="M252" s="389">
        <v>3</v>
      </c>
      <c r="N252" s="389">
        <v>1</v>
      </c>
      <c r="O252" s="389">
        <v>2</v>
      </c>
      <c r="P252" s="389">
        <v>50</v>
      </c>
      <c r="Q252" s="389">
        <v>44</v>
      </c>
      <c r="R252" s="389">
        <v>42</v>
      </c>
      <c r="S252" s="392">
        <v>38</v>
      </c>
    </row>
    <row r="253" spans="1:19" customFormat="1" x14ac:dyDescent="0.25">
      <c r="A253" s="375" t="s">
        <v>220</v>
      </c>
      <c r="B253" s="376">
        <f>SUM(C253:S253)</f>
        <v>252</v>
      </c>
      <c r="C253" s="51">
        <v>15</v>
      </c>
      <c r="D253" s="55">
        <v>38</v>
      </c>
      <c r="E253" s="55">
        <v>15</v>
      </c>
      <c r="F253" s="55">
        <v>2</v>
      </c>
      <c r="G253" s="55">
        <v>1</v>
      </c>
      <c r="H253" s="55">
        <v>0</v>
      </c>
      <c r="I253" s="55">
        <v>0</v>
      </c>
      <c r="J253" s="55">
        <v>1</v>
      </c>
      <c r="K253" s="55">
        <v>0</v>
      </c>
      <c r="L253" s="55">
        <v>0</v>
      </c>
      <c r="M253" s="55">
        <v>3</v>
      </c>
      <c r="N253" s="55">
        <v>1</v>
      </c>
      <c r="O253" s="55">
        <v>2</v>
      </c>
      <c r="P253" s="55">
        <v>50</v>
      </c>
      <c r="Q253" s="55">
        <v>44</v>
      </c>
      <c r="R253" s="55">
        <v>42</v>
      </c>
      <c r="S253" s="56">
        <v>38</v>
      </c>
    </row>
    <row r="254" spans="1:19" customFormat="1" x14ac:dyDescent="0.25">
      <c r="A254" s="698" t="s">
        <v>221</v>
      </c>
      <c r="B254" s="699">
        <f>SUM(C254:S254)</f>
        <v>252</v>
      </c>
      <c r="C254" s="634">
        <v>15</v>
      </c>
      <c r="D254" s="76">
        <v>38</v>
      </c>
      <c r="E254" s="76">
        <v>15</v>
      </c>
      <c r="F254" s="76">
        <v>2</v>
      </c>
      <c r="G254" s="76">
        <v>1</v>
      </c>
      <c r="H254" s="76">
        <v>0</v>
      </c>
      <c r="I254" s="76">
        <v>0</v>
      </c>
      <c r="J254" s="76">
        <v>1</v>
      </c>
      <c r="K254" s="76">
        <v>0</v>
      </c>
      <c r="L254" s="76">
        <v>0</v>
      </c>
      <c r="M254" s="76">
        <v>3</v>
      </c>
      <c r="N254" s="76">
        <v>1</v>
      </c>
      <c r="O254" s="76">
        <v>2</v>
      </c>
      <c r="P254" s="76">
        <v>50</v>
      </c>
      <c r="Q254" s="76">
        <v>44</v>
      </c>
      <c r="R254" s="76">
        <v>42</v>
      </c>
      <c r="S254" s="638">
        <v>38</v>
      </c>
    </row>
    <row r="255" spans="1:19" customFormat="1" x14ac:dyDescent="0.25">
      <c r="A255" s="11" t="s">
        <v>222</v>
      </c>
      <c r="B255" s="379"/>
      <c r="C255" s="12"/>
      <c r="D255" s="379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</row>
    <row r="256" spans="1:19" customFormat="1" x14ac:dyDescent="0.25">
      <c r="A256" s="606" t="s">
        <v>223</v>
      </c>
      <c r="B256" s="696" t="s">
        <v>224</v>
      </c>
      <c r="C256" s="597" t="s">
        <v>186</v>
      </c>
      <c r="D256" s="639"/>
      <c r="E256" s="639"/>
      <c r="F256" s="639"/>
      <c r="G256" s="639"/>
      <c r="H256" s="639"/>
      <c r="I256" s="639"/>
      <c r="J256" s="639"/>
      <c r="K256" s="639"/>
      <c r="L256" s="639"/>
      <c r="M256" s="639"/>
      <c r="N256" s="639"/>
      <c r="O256" s="639"/>
      <c r="P256" s="639"/>
      <c r="Q256" s="639"/>
      <c r="R256" s="639"/>
      <c r="S256" s="585"/>
    </row>
    <row r="257" spans="1:19" customFormat="1" x14ac:dyDescent="0.25">
      <c r="A257" s="614"/>
      <c r="B257" s="697"/>
      <c r="C257" s="485" t="s">
        <v>11</v>
      </c>
      <c r="D257" s="485" t="s">
        <v>12</v>
      </c>
      <c r="E257" s="485" t="s">
        <v>13</v>
      </c>
      <c r="F257" s="485" t="s">
        <v>14</v>
      </c>
      <c r="G257" s="485" t="s">
        <v>15</v>
      </c>
      <c r="H257" s="485" t="s">
        <v>16</v>
      </c>
      <c r="I257" s="485" t="s">
        <v>17</v>
      </c>
      <c r="J257" s="485" t="s">
        <v>18</v>
      </c>
      <c r="K257" s="485" t="s">
        <v>19</v>
      </c>
      <c r="L257" s="485" t="s">
        <v>20</v>
      </c>
      <c r="M257" s="485" t="s">
        <v>21</v>
      </c>
      <c r="N257" s="485" t="s">
        <v>22</v>
      </c>
      <c r="O257" s="485" t="s">
        <v>23</v>
      </c>
      <c r="P257" s="485" t="s">
        <v>24</v>
      </c>
      <c r="Q257" s="485" t="s">
        <v>25</v>
      </c>
      <c r="R257" s="485" t="s">
        <v>26</v>
      </c>
      <c r="S257" s="485" t="s">
        <v>27</v>
      </c>
    </row>
    <row r="258" spans="1:19" customFormat="1" x14ac:dyDescent="0.25">
      <c r="A258" s="380" t="s">
        <v>225</v>
      </c>
      <c r="B258" s="380">
        <f t="shared" ref="B258:B284" si="52">SUM(C258:S258)</f>
        <v>8</v>
      </c>
      <c r="C258" s="398">
        <v>0</v>
      </c>
      <c r="D258" s="389">
        <v>0</v>
      </c>
      <c r="E258" s="389">
        <v>0</v>
      </c>
      <c r="F258" s="389">
        <v>0</v>
      </c>
      <c r="G258" s="389">
        <v>0</v>
      </c>
      <c r="H258" s="389">
        <v>0</v>
      </c>
      <c r="I258" s="389">
        <v>0</v>
      </c>
      <c r="J258" s="389">
        <v>0</v>
      </c>
      <c r="K258" s="389">
        <v>0</v>
      </c>
      <c r="L258" s="389">
        <v>0</v>
      </c>
      <c r="M258" s="389">
        <v>0</v>
      </c>
      <c r="N258" s="389">
        <v>0</v>
      </c>
      <c r="O258" s="389">
        <v>0</v>
      </c>
      <c r="P258" s="389">
        <v>0</v>
      </c>
      <c r="Q258" s="389">
        <v>3</v>
      </c>
      <c r="R258" s="389">
        <v>2</v>
      </c>
      <c r="S258" s="399">
        <v>3</v>
      </c>
    </row>
    <row r="259" spans="1:19" customFormat="1" x14ac:dyDescent="0.25">
      <c r="A259" s="301" t="s">
        <v>226</v>
      </c>
      <c r="B259" s="301">
        <f t="shared" si="52"/>
        <v>1</v>
      </c>
      <c r="C259" s="51">
        <v>0</v>
      </c>
      <c r="D259" s="55">
        <v>0</v>
      </c>
      <c r="E259" s="55">
        <v>0</v>
      </c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55">
        <v>0</v>
      </c>
      <c r="L259" s="55">
        <v>0</v>
      </c>
      <c r="M259" s="55">
        <v>0</v>
      </c>
      <c r="N259" s="55">
        <v>0</v>
      </c>
      <c r="O259" s="55">
        <v>0</v>
      </c>
      <c r="P259" s="55">
        <v>1</v>
      </c>
      <c r="Q259" s="55">
        <v>0</v>
      </c>
      <c r="R259" s="55">
        <v>0</v>
      </c>
      <c r="S259" s="56">
        <v>0</v>
      </c>
    </row>
    <row r="260" spans="1:19" customFormat="1" x14ac:dyDescent="0.25">
      <c r="A260" s="301" t="s">
        <v>227</v>
      </c>
      <c r="B260" s="301">
        <f t="shared" si="52"/>
        <v>2</v>
      </c>
      <c r="C260" s="51">
        <v>0</v>
      </c>
      <c r="D260" s="55">
        <v>0</v>
      </c>
      <c r="E260" s="55">
        <v>0</v>
      </c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55">
        <v>0</v>
      </c>
      <c r="L260" s="55">
        <v>0</v>
      </c>
      <c r="M260" s="55">
        <v>0</v>
      </c>
      <c r="N260" s="55">
        <v>0</v>
      </c>
      <c r="O260" s="55">
        <v>0</v>
      </c>
      <c r="P260" s="55">
        <v>0</v>
      </c>
      <c r="Q260" s="55">
        <v>0</v>
      </c>
      <c r="R260" s="55">
        <v>2</v>
      </c>
      <c r="S260" s="56">
        <v>0</v>
      </c>
    </row>
    <row r="261" spans="1:19" customFormat="1" x14ac:dyDescent="0.25">
      <c r="A261" s="301" t="s">
        <v>228</v>
      </c>
      <c r="B261" s="301">
        <f t="shared" si="52"/>
        <v>2</v>
      </c>
      <c r="C261" s="51">
        <v>0</v>
      </c>
      <c r="D261" s="55">
        <v>0</v>
      </c>
      <c r="E261" s="55">
        <v>0</v>
      </c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55">
        <v>0</v>
      </c>
      <c r="L261" s="55">
        <v>0</v>
      </c>
      <c r="M261" s="55">
        <v>0</v>
      </c>
      <c r="N261" s="55">
        <v>0</v>
      </c>
      <c r="O261" s="55">
        <v>0</v>
      </c>
      <c r="P261" s="55">
        <v>0</v>
      </c>
      <c r="Q261" s="55">
        <v>1</v>
      </c>
      <c r="R261" s="55">
        <v>1</v>
      </c>
      <c r="S261" s="56">
        <v>0</v>
      </c>
    </row>
    <row r="262" spans="1:19" customFormat="1" x14ac:dyDescent="0.25">
      <c r="A262" s="301" t="s">
        <v>229</v>
      </c>
      <c r="B262" s="301">
        <f t="shared" si="52"/>
        <v>3</v>
      </c>
      <c r="C262" s="51">
        <v>0</v>
      </c>
      <c r="D262" s="55">
        <v>0</v>
      </c>
      <c r="E262" s="55">
        <v>0</v>
      </c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55">
        <v>0</v>
      </c>
      <c r="L262" s="55">
        <v>0</v>
      </c>
      <c r="M262" s="55">
        <v>0</v>
      </c>
      <c r="N262" s="55">
        <v>0</v>
      </c>
      <c r="O262" s="55">
        <v>0</v>
      </c>
      <c r="P262" s="55">
        <v>2</v>
      </c>
      <c r="Q262" s="55">
        <v>0</v>
      </c>
      <c r="R262" s="55">
        <v>1</v>
      </c>
      <c r="S262" s="56">
        <v>0</v>
      </c>
    </row>
    <row r="263" spans="1:19" customFormat="1" x14ac:dyDescent="0.25">
      <c r="A263" s="301" t="s">
        <v>230</v>
      </c>
      <c r="B263" s="301">
        <f t="shared" si="52"/>
        <v>9</v>
      </c>
      <c r="C263" s="51">
        <v>0</v>
      </c>
      <c r="D263" s="55">
        <v>0</v>
      </c>
      <c r="E263" s="55">
        <v>0</v>
      </c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55">
        <v>0</v>
      </c>
      <c r="L263" s="55">
        <v>0</v>
      </c>
      <c r="M263" s="55">
        <v>0</v>
      </c>
      <c r="N263" s="55">
        <v>0</v>
      </c>
      <c r="O263" s="55">
        <v>0</v>
      </c>
      <c r="P263" s="55">
        <v>0</v>
      </c>
      <c r="Q263" s="55">
        <v>3</v>
      </c>
      <c r="R263" s="55">
        <v>3</v>
      </c>
      <c r="S263" s="56">
        <v>3</v>
      </c>
    </row>
    <row r="264" spans="1:19" customFormat="1" x14ac:dyDescent="0.25">
      <c r="A264" s="301" t="s">
        <v>231</v>
      </c>
      <c r="B264" s="301">
        <f t="shared" si="52"/>
        <v>0</v>
      </c>
      <c r="C264" s="51">
        <v>0</v>
      </c>
      <c r="D264" s="55">
        <v>0</v>
      </c>
      <c r="E264" s="55">
        <v>0</v>
      </c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55">
        <v>0</v>
      </c>
      <c r="L264" s="55">
        <v>0</v>
      </c>
      <c r="M264" s="55">
        <v>0</v>
      </c>
      <c r="N264" s="55">
        <v>0</v>
      </c>
      <c r="O264" s="55">
        <v>0</v>
      </c>
      <c r="P264" s="55">
        <v>0</v>
      </c>
      <c r="Q264" s="55">
        <v>0</v>
      </c>
      <c r="R264" s="55">
        <v>0</v>
      </c>
      <c r="S264" s="56">
        <v>0</v>
      </c>
    </row>
    <row r="265" spans="1:19" customFormat="1" x14ac:dyDescent="0.25">
      <c r="A265" s="301" t="s">
        <v>232</v>
      </c>
      <c r="B265" s="301">
        <f t="shared" si="52"/>
        <v>0</v>
      </c>
      <c r="C265" s="51">
        <v>0</v>
      </c>
      <c r="D265" s="55">
        <v>0</v>
      </c>
      <c r="E265" s="55">
        <v>0</v>
      </c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55">
        <v>0</v>
      </c>
      <c r="L265" s="55">
        <v>0</v>
      </c>
      <c r="M265" s="55">
        <v>0</v>
      </c>
      <c r="N265" s="55">
        <v>0</v>
      </c>
      <c r="O265" s="55">
        <v>0</v>
      </c>
      <c r="P265" s="55">
        <v>0</v>
      </c>
      <c r="Q265" s="55">
        <v>0</v>
      </c>
      <c r="R265" s="55">
        <v>0</v>
      </c>
      <c r="S265" s="56">
        <v>0</v>
      </c>
    </row>
    <row r="266" spans="1:19" customFormat="1" x14ac:dyDescent="0.25">
      <c r="A266" s="301" t="s">
        <v>233</v>
      </c>
      <c r="B266" s="301">
        <f t="shared" si="52"/>
        <v>0</v>
      </c>
      <c r="C266" s="51">
        <v>0</v>
      </c>
      <c r="D266" s="55">
        <v>0</v>
      </c>
      <c r="E266" s="55">
        <v>0</v>
      </c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55">
        <v>0</v>
      </c>
      <c r="L266" s="55">
        <v>0</v>
      </c>
      <c r="M266" s="55">
        <v>0</v>
      </c>
      <c r="N266" s="55">
        <v>0</v>
      </c>
      <c r="O266" s="55">
        <v>0</v>
      </c>
      <c r="P266" s="55">
        <v>0</v>
      </c>
      <c r="Q266" s="55">
        <v>0</v>
      </c>
      <c r="R266" s="55">
        <v>0</v>
      </c>
      <c r="S266" s="56">
        <v>0</v>
      </c>
    </row>
    <row r="267" spans="1:19" customFormat="1" x14ac:dyDescent="0.25">
      <c r="A267" s="301" t="s">
        <v>234</v>
      </c>
      <c r="B267" s="301">
        <f t="shared" si="52"/>
        <v>0</v>
      </c>
      <c r="C267" s="51">
        <v>0</v>
      </c>
      <c r="D267" s="55">
        <v>0</v>
      </c>
      <c r="E267" s="55">
        <v>0</v>
      </c>
      <c r="F267" s="55">
        <v>0</v>
      </c>
      <c r="G267" s="55">
        <v>0</v>
      </c>
      <c r="H267" s="55">
        <v>0</v>
      </c>
      <c r="I267" s="55">
        <v>0</v>
      </c>
      <c r="J267" s="55">
        <v>0</v>
      </c>
      <c r="K267" s="55">
        <v>0</v>
      </c>
      <c r="L267" s="55">
        <v>0</v>
      </c>
      <c r="M267" s="55">
        <v>0</v>
      </c>
      <c r="N267" s="55">
        <v>0</v>
      </c>
      <c r="O267" s="55">
        <v>0</v>
      </c>
      <c r="P267" s="55">
        <v>0</v>
      </c>
      <c r="Q267" s="55">
        <v>0</v>
      </c>
      <c r="R267" s="55">
        <v>0</v>
      </c>
      <c r="S267" s="56">
        <v>0</v>
      </c>
    </row>
    <row r="268" spans="1:19" customFormat="1" ht="22.5" x14ac:dyDescent="0.25">
      <c r="A268" s="381" t="s">
        <v>235</v>
      </c>
      <c r="B268" s="301">
        <f t="shared" si="52"/>
        <v>0</v>
      </c>
      <c r="C268" s="51">
        <v>0</v>
      </c>
      <c r="D268" s="55">
        <v>0</v>
      </c>
      <c r="E268" s="55">
        <v>0</v>
      </c>
      <c r="F268" s="55">
        <v>0</v>
      </c>
      <c r="G268" s="55">
        <v>0</v>
      </c>
      <c r="H268" s="55">
        <v>0</v>
      </c>
      <c r="I268" s="55">
        <v>0</v>
      </c>
      <c r="J268" s="55">
        <v>0</v>
      </c>
      <c r="K268" s="55">
        <v>0</v>
      </c>
      <c r="L268" s="55">
        <v>0</v>
      </c>
      <c r="M268" s="55">
        <v>0</v>
      </c>
      <c r="N268" s="55">
        <v>0</v>
      </c>
      <c r="O268" s="55">
        <v>0</v>
      </c>
      <c r="P268" s="55">
        <v>0</v>
      </c>
      <c r="Q268" s="55">
        <v>0</v>
      </c>
      <c r="R268" s="55">
        <v>0</v>
      </c>
      <c r="S268" s="56">
        <v>0</v>
      </c>
    </row>
    <row r="269" spans="1:19" customFormat="1" ht="22.5" x14ac:dyDescent="0.25">
      <c r="A269" s="381" t="s">
        <v>236</v>
      </c>
      <c r="B269" s="301">
        <f t="shared" si="52"/>
        <v>0</v>
      </c>
      <c r="C269" s="51">
        <v>0</v>
      </c>
      <c r="D269" s="55">
        <v>0</v>
      </c>
      <c r="E269" s="55">
        <v>0</v>
      </c>
      <c r="F269" s="55">
        <v>0</v>
      </c>
      <c r="G269" s="55">
        <v>0</v>
      </c>
      <c r="H269" s="55">
        <v>0</v>
      </c>
      <c r="I269" s="55">
        <v>0</v>
      </c>
      <c r="J269" s="55">
        <v>0</v>
      </c>
      <c r="K269" s="55">
        <v>0</v>
      </c>
      <c r="L269" s="55">
        <v>0</v>
      </c>
      <c r="M269" s="55">
        <v>0</v>
      </c>
      <c r="N269" s="55">
        <v>0</v>
      </c>
      <c r="O269" s="55">
        <v>0</v>
      </c>
      <c r="P269" s="55">
        <v>0</v>
      </c>
      <c r="Q269" s="55">
        <v>0</v>
      </c>
      <c r="R269" s="55">
        <v>0</v>
      </c>
      <c r="S269" s="56">
        <v>0</v>
      </c>
    </row>
    <row r="270" spans="1:19" customFormat="1" x14ac:dyDescent="0.25">
      <c r="A270" s="301" t="s">
        <v>237</v>
      </c>
      <c r="B270" s="301">
        <f t="shared" si="52"/>
        <v>0</v>
      </c>
      <c r="C270" s="51">
        <v>0</v>
      </c>
      <c r="D270" s="55">
        <v>0</v>
      </c>
      <c r="E270" s="55">
        <v>0</v>
      </c>
      <c r="F270" s="55">
        <v>0</v>
      </c>
      <c r="G270" s="55">
        <v>0</v>
      </c>
      <c r="H270" s="55">
        <v>0</v>
      </c>
      <c r="I270" s="55">
        <v>0</v>
      </c>
      <c r="J270" s="55">
        <v>0</v>
      </c>
      <c r="K270" s="55">
        <v>0</v>
      </c>
      <c r="L270" s="55">
        <v>0</v>
      </c>
      <c r="M270" s="55">
        <v>0</v>
      </c>
      <c r="N270" s="55">
        <v>0</v>
      </c>
      <c r="O270" s="55">
        <v>0</v>
      </c>
      <c r="P270" s="55">
        <v>0</v>
      </c>
      <c r="Q270" s="55">
        <v>0</v>
      </c>
      <c r="R270" s="55">
        <v>0</v>
      </c>
      <c r="S270" s="56">
        <v>0</v>
      </c>
    </row>
    <row r="271" spans="1:19" customFormat="1" x14ac:dyDescent="0.25">
      <c r="A271" s="301" t="s">
        <v>238</v>
      </c>
      <c r="B271" s="301">
        <f t="shared" si="52"/>
        <v>0</v>
      </c>
      <c r="C271" s="51">
        <v>0</v>
      </c>
      <c r="D271" s="55">
        <v>0</v>
      </c>
      <c r="E271" s="55">
        <v>0</v>
      </c>
      <c r="F271" s="55">
        <v>0</v>
      </c>
      <c r="G271" s="55">
        <v>0</v>
      </c>
      <c r="H271" s="55">
        <v>0</v>
      </c>
      <c r="I271" s="55">
        <v>0</v>
      </c>
      <c r="J271" s="55">
        <v>0</v>
      </c>
      <c r="K271" s="55">
        <v>0</v>
      </c>
      <c r="L271" s="55">
        <v>0</v>
      </c>
      <c r="M271" s="55">
        <v>0</v>
      </c>
      <c r="N271" s="55">
        <v>0</v>
      </c>
      <c r="O271" s="55">
        <v>0</v>
      </c>
      <c r="P271" s="55">
        <v>0</v>
      </c>
      <c r="Q271" s="55">
        <v>0</v>
      </c>
      <c r="R271" s="55">
        <v>0</v>
      </c>
      <c r="S271" s="56">
        <v>0</v>
      </c>
    </row>
    <row r="272" spans="1:19" customFormat="1" x14ac:dyDescent="0.25">
      <c r="A272" s="301" t="s">
        <v>239</v>
      </c>
      <c r="B272" s="301">
        <f t="shared" si="52"/>
        <v>0</v>
      </c>
      <c r="C272" s="51">
        <v>0</v>
      </c>
      <c r="D272" s="55">
        <v>0</v>
      </c>
      <c r="E272" s="55">
        <v>0</v>
      </c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55">
        <v>0</v>
      </c>
      <c r="L272" s="55">
        <v>0</v>
      </c>
      <c r="M272" s="55">
        <v>0</v>
      </c>
      <c r="N272" s="55">
        <v>0</v>
      </c>
      <c r="O272" s="55">
        <v>0</v>
      </c>
      <c r="P272" s="55">
        <v>0</v>
      </c>
      <c r="Q272" s="55">
        <v>0</v>
      </c>
      <c r="R272" s="55">
        <v>0</v>
      </c>
      <c r="S272" s="56">
        <v>0</v>
      </c>
    </row>
    <row r="273" spans="1:19" customFormat="1" x14ac:dyDescent="0.25">
      <c r="A273" s="301" t="s">
        <v>240</v>
      </c>
      <c r="B273" s="301">
        <f t="shared" si="52"/>
        <v>0</v>
      </c>
      <c r="C273" s="51">
        <v>0</v>
      </c>
      <c r="D273" s="55">
        <v>0</v>
      </c>
      <c r="E273" s="55">
        <v>0</v>
      </c>
      <c r="F273" s="55">
        <v>0</v>
      </c>
      <c r="G273" s="55">
        <v>0</v>
      </c>
      <c r="H273" s="55">
        <v>0</v>
      </c>
      <c r="I273" s="55">
        <v>0</v>
      </c>
      <c r="J273" s="55">
        <v>0</v>
      </c>
      <c r="K273" s="55">
        <v>0</v>
      </c>
      <c r="L273" s="55">
        <v>0</v>
      </c>
      <c r="M273" s="55">
        <v>0</v>
      </c>
      <c r="N273" s="55">
        <v>0</v>
      </c>
      <c r="O273" s="55">
        <v>0</v>
      </c>
      <c r="P273" s="55">
        <v>0</v>
      </c>
      <c r="Q273" s="55">
        <v>0</v>
      </c>
      <c r="R273" s="55">
        <v>0</v>
      </c>
      <c r="S273" s="56">
        <v>0</v>
      </c>
    </row>
    <row r="274" spans="1:19" customFormat="1" x14ac:dyDescent="0.25">
      <c r="A274" s="301" t="s">
        <v>241</v>
      </c>
      <c r="B274" s="301">
        <f t="shared" si="52"/>
        <v>0</v>
      </c>
      <c r="C274" s="51">
        <v>0</v>
      </c>
      <c r="D274" s="55">
        <v>0</v>
      </c>
      <c r="E274" s="55">
        <v>0</v>
      </c>
      <c r="F274" s="55">
        <v>0</v>
      </c>
      <c r="G274" s="55">
        <v>0</v>
      </c>
      <c r="H274" s="55">
        <v>0</v>
      </c>
      <c r="I274" s="55">
        <v>0</v>
      </c>
      <c r="J274" s="55">
        <v>0</v>
      </c>
      <c r="K274" s="55">
        <v>0</v>
      </c>
      <c r="L274" s="55">
        <v>0</v>
      </c>
      <c r="M274" s="55">
        <v>0</v>
      </c>
      <c r="N274" s="55">
        <v>0</v>
      </c>
      <c r="O274" s="55">
        <v>0</v>
      </c>
      <c r="P274" s="55">
        <v>0</v>
      </c>
      <c r="Q274" s="55">
        <v>0</v>
      </c>
      <c r="R274" s="55">
        <v>0</v>
      </c>
      <c r="S274" s="56">
        <v>0</v>
      </c>
    </row>
    <row r="275" spans="1:19" customFormat="1" x14ac:dyDescent="0.25">
      <c r="A275" s="301" t="s">
        <v>242</v>
      </c>
      <c r="B275" s="301">
        <f t="shared" si="52"/>
        <v>36</v>
      </c>
      <c r="C275" s="51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>
        <v>7</v>
      </c>
      <c r="Q275" s="55">
        <v>6</v>
      </c>
      <c r="R275" s="55">
        <v>7</v>
      </c>
      <c r="S275" s="56">
        <v>16</v>
      </c>
    </row>
    <row r="276" spans="1:19" customFormat="1" x14ac:dyDescent="0.25">
      <c r="A276" s="301" t="s">
        <v>243</v>
      </c>
      <c r="B276" s="301">
        <f t="shared" si="52"/>
        <v>325</v>
      </c>
      <c r="C276" s="51">
        <v>15</v>
      </c>
      <c r="D276" s="55">
        <v>38</v>
      </c>
      <c r="E276" s="55">
        <v>15</v>
      </c>
      <c r="F276" s="55">
        <v>2</v>
      </c>
      <c r="G276" s="55">
        <v>1</v>
      </c>
      <c r="H276" s="55">
        <v>0</v>
      </c>
      <c r="I276" s="55">
        <v>0</v>
      </c>
      <c r="J276" s="55">
        <v>1</v>
      </c>
      <c r="K276" s="55">
        <v>0</v>
      </c>
      <c r="L276" s="55">
        <v>0</v>
      </c>
      <c r="M276" s="55">
        <v>6</v>
      </c>
      <c r="N276" s="55">
        <v>2</v>
      </c>
      <c r="O276" s="55">
        <v>4</v>
      </c>
      <c r="P276" s="55">
        <v>77</v>
      </c>
      <c r="Q276" s="55">
        <v>67</v>
      </c>
      <c r="R276" s="55">
        <v>60</v>
      </c>
      <c r="S276" s="56">
        <v>37</v>
      </c>
    </row>
    <row r="277" spans="1:19" customFormat="1" x14ac:dyDescent="0.25">
      <c r="A277" s="301" t="s">
        <v>244</v>
      </c>
      <c r="B277" s="301">
        <f t="shared" si="52"/>
        <v>0</v>
      </c>
      <c r="C277" s="51">
        <v>0</v>
      </c>
      <c r="D277" s="55">
        <v>0</v>
      </c>
      <c r="E277" s="55">
        <v>0</v>
      </c>
      <c r="F277" s="55">
        <v>0</v>
      </c>
      <c r="G277" s="55">
        <v>0</v>
      </c>
      <c r="H277" s="55">
        <v>0</v>
      </c>
      <c r="I277" s="55">
        <v>0</v>
      </c>
      <c r="J277" s="55">
        <v>0</v>
      </c>
      <c r="K277" s="55">
        <v>0</v>
      </c>
      <c r="L277" s="55">
        <v>0</v>
      </c>
      <c r="M277" s="55">
        <v>0</v>
      </c>
      <c r="N277" s="55">
        <v>0</v>
      </c>
      <c r="O277" s="55">
        <v>0</v>
      </c>
      <c r="P277" s="55">
        <v>0</v>
      </c>
      <c r="Q277" s="55">
        <v>0</v>
      </c>
      <c r="R277" s="55">
        <v>0</v>
      </c>
      <c r="S277" s="56">
        <v>0</v>
      </c>
    </row>
    <row r="278" spans="1:19" customFormat="1" x14ac:dyDescent="0.25">
      <c r="A278" s="301" t="s">
        <v>245</v>
      </c>
      <c r="B278" s="301">
        <f t="shared" si="52"/>
        <v>0</v>
      </c>
      <c r="C278" s="51">
        <v>0</v>
      </c>
      <c r="D278" s="55">
        <v>0</v>
      </c>
      <c r="E278" s="55">
        <v>0</v>
      </c>
      <c r="F278" s="55">
        <v>0</v>
      </c>
      <c r="G278" s="55">
        <v>0</v>
      </c>
      <c r="H278" s="55">
        <v>0</v>
      </c>
      <c r="I278" s="55">
        <v>0</v>
      </c>
      <c r="J278" s="55">
        <v>0</v>
      </c>
      <c r="K278" s="55">
        <v>0</v>
      </c>
      <c r="L278" s="55">
        <v>0</v>
      </c>
      <c r="M278" s="55">
        <v>0</v>
      </c>
      <c r="N278" s="55">
        <v>0</v>
      </c>
      <c r="O278" s="55">
        <v>0</v>
      </c>
      <c r="P278" s="55">
        <v>0</v>
      </c>
      <c r="Q278" s="55">
        <v>0</v>
      </c>
      <c r="R278" s="55">
        <v>0</v>
      </c>
      <c r="S278" s="56">
        <v>0</v>
      </c>
    </row>
    <row r="279" spans="1:19" customFormat="1" x14ac:dyDescent="0.25">
      <c r="A279" s="382" t="s">
        <v>246</v>
      </c>
      <c r="B279" s="301">
        <f t="shared" si="52"/>
        <v>0</v>
      </c>
      <c r="C279" s="39">
        <v>0</v>
      </c>
      <c r="D279" s="44">
        <v>0</v>
      </c>
      <c r="E279" s="44">
        <v>0</v>
      </c>
      <c r="F279" s="44">
        <v>0</v>
      </c>
      <c r="G279" s="44">
        <v>0</v>
      </c>
      <c r="H279" s="44">
        <v>0</v>
      </c>
      <c r="I279" s="44">
        <v>0</v>
      </c>
      <c r="J279" s="44">
        <v>0</v>
      </c>
      <c r="K279" s="44">
        <v>0</v>
      </c>
      <c r="L279" s="44">
        <v>0</v>
      </c>
      <c r="M279" s="44">
        <v>0</v>
      </c>
      <c r="N279" s="44">
        <v>0</v>
      </c>
      <c r="O279" s="44">
        <v>0</v>
      </c>
      <c r="P279" s="44">
        <v>0</v>
      </c>
      <c r="Q279" s="44">
        <v>0</v>
      </c>
      <c r="R279" s="44">
        <v>0</v>
      </c>
      <c r="S279" s="40">
        <v>0</v>
      </c>
    </row>
    <row r="280" spans="1:19" customFormat="1" x14ac:dyDescent="0.25">
      <c r="A280" s="382" t="s">
        <v>247</v>
      </c>
      <c r="B280" s="301">
        <f t="shared" si="52"/>
        <v>0</v>
      </c>
      <c r="C280" s="51">
        <v>0</v>
      </c>
      <c r="D280" s="55">
        <v>0</v>
      </c>
      <c r="E280" s="55">
        <v>0</v>
      </c>
      <c r="F280" s="55">
        <v>0</v>
      </c>
      <c r="G280" s="55">
        <v>0</v>
      </c>
      <c r="H280" s="55">
        <v>0</v>
      </c>
      <c r="I280" s="55">
        <v>0</v>
      </c>
      <c r="J280" s="55">
        <v>0</v>
      </c>
      <c r="K280" s="55">
        <v>0</v>
      </c>
      <c r="L280" s="55">
        <v>0</v>
      </c>
      <c r="M280" s="55">
        <v>0</v>
      </c>
      <c r="N280" s="55">
        <v>0</v>
      </c>
      <c r="O280" s="55">
        <v>0</v>
      </c>
      <c r="P280" s="55">
        <v>0</v>
      </c>
      <c r="Q280" s="55">
        <v>0</v>
      </c>
      <c r="R280" s="55">
        <v>0</v>
      </c>
      <c r="S280" s="56">
        <v>0</v>
      </c>
    </row>
    <row r="281" spans="1:19" customFormat="1" ht="22.5" x14ac:dyDescent="0.25">
      <c r="A281" s="383" t="s">
        <v>248</v>
      </c>
      <c r="B281" s="301">
        <f t="shared" si="52"/>
        <v>0</v>
      </c>
      <c r="C281" s="51">
        <v>0</v>
      </c>
      <c r="D281" s="55">
        <v>0</v>
      </c>
      <c r="E281" s="55">
        <v>0</v>
      </c>
      <c r="F281" s="55">
        <v>0</v>
      </c>
      <c r="G281" s="55">
        <v>0</v>
      </c>
      <c r="H281" s="55">
        <v>0</v>
      </c>
      <c r="I281" s="55">
        <v>0</v>
      </c>
      <c r="J281" s="55">
        <v>0</v>
      </c>
      <c r="K281" s="55">
        <v>0</v>
      </c>
      <c r="L281" s="55">
        <v>0</v>
      </c>
      <c r="M281" s="55">
        <v>0</v>
      </c>
      <c r="N281" s="55">
        <v>0</v>
      </c>
      <c r="O281" s="55">
        <v>0</v>
      </c>
      <c r="P281" s="55">
        <v>0</v>
      </c>
      <c r="Q281" s="55">
        <v>0</v>
      </c>
      <c r="R281" s="55">
        <v>0</v>
      </c>
      <c r="S281" s="56">
        <v>0</v>
      </c>
    </row>
    <row r="282" spans="1:19" customFormat="1" x14ac:dyDescent="0.25">
      <c r="A282" s="382" t="s">
        <v>249</v>
      </c>
      <c r="B282" s="301">
        <f t="shared" si="52"/>
        <v>0</v>
      </c>
      <c r="C282" s="51">
        <v>0</v>
      </c>
      <c r="D282" s="55">
        <v>0</v>
      </c>
      <c r="E282" s="55">
        <v>0</v>
      </c>
      <c r="F282" s="55">
        <v>0</v>
      </c>
      <c r="G282" s="55">
        <v>0</v>
      </c>
      <c r="H282" s="55">
        <v>0</v>
      </c>
      <c r="I282" s="55">
        <v>0</v>
      </c>
      <c r="J282" s="55">
        <v>0</v>
      </c>
      <c r="K282" s="55">
        <v>0</v>
      </c>
      <c r="L282" s="55">
        <v>0</v>
      </c>
      <c r="M282" s="55">
        <v>0</v>
      </c>
      <c r="N282" s="55">
        <v>0</v>
      </c>
      <c r="O282" s="55">
        <v>0</v>
      </c>
      <c r="P282" s="55">
        <v>0</v>
      </c>
      <c r="Q282" s="55">
        <v>0</v>
      </c>
      <c r="R282" s="55">
        <v>0</v>
      </c>
      <c r="S282" s="56">
        <v>0</v>
      </c>
    </row>
    <row r="283" spans="1:19" customFormat="1" x14ac:dyDescent="0.25">
      <c r="A283" s="382" t="s">
        <v>250</v>
      </c>
      <c r="B283" s="301">
        <f t="shared" si="52"/>
        <v>0</v>
      </c>
      <c r="C283" s="51">
        <v>0</v>
      </c>
      <c r="D283" s="55">
        <v>0</v>
      </c>
      <c r="E283" s="55">
        <v>0</v>
      </c>
      <c r="F283" s="55">
        <v>0</v>
      </c>
      <c r="G283" s="55">
        <v>0</v>
      </c>
      <c r="H283" s="55">
        <v>0</v>
      </c>
      <c r="I283" s="55">
        <v>0</v>
      </c>
      <c r="J283" s="55">
        <v>0</v>
      </c>
      <c r="K283" s="55">
        <v>0</v>
      </c>
      <c r="L283" s="55">
        <v>0</v>
      </c>
      <c r="M283" s="55">
        <v>0</v>
      </c>
      <c r="N283" s="55">
        <v>0</v>
      </c>
      <c r="O283" s="55">
        <v>0</v>
      </c>
      <c r="P283" s="55">
        <v>0</v>
      </c>
      <c r="Q283" s="55">
        <v>0</v>
      </c>
      <c r="R283" s="55">
        <v>0</v>
      </c>
      <c r="S283" s="56">
        <v>0</v>
      </c>
    </row>
    <row r="284" spans="1:19" customFormat="1" x14ac:dyDescent="0.25">
      <c r="A284" s="350" t="s">
        <v>251</v>
      </c>
      <c r="B284" s="303">
        <f t="shared" si="52"/>
        <v>0</v>
      </c>
      <c r="C284" s="304">
        <v>0</v>
      </c>
      <c r="D284" s="238">
        <v>0</v>
      </c>
      <c r="E284" s="238">
        <v>0</v>
      </c>
      <c r="F284" s="238">
        <v>0</v>
      </c>
      <c r="G284" s="238">
        <v>0</v>
      </c>
      <c r="H284" s="238">
        <v>0</v>
      </c>
      <c r="I284" s="238">
        <v>0</v>
      </c>
      <c r="J284" s="238">
        <v>0</v>
      </c>
      <c r="K284" s="238">
        <v>0</v>
      </c>
      <c r="L284" s="238">
        <v>0</v>
      </c>
      <c r="M284" s="238">
        <v>0</v>
      </c>
      <c r="N284" s="238">
        <v>0</v>
      </c>
      <c r="O284" s="238">
        <v>0</v>
      </c>
      <c r="P284" s="238">
        <v>0</v>
      </c>
      <c r="Q284" s="238">
        <v>0</v>
      </c>
      <c r="R284" s="238">
        <v>0</v>
      </c>
      <c r="S284" s="77">
        <v>0</v>
      </c>
    </row>
    <row r="285" spans="1:19" customFormat="1" x14ac:dyDescent="0.25">
      <c r="A285" s="257" t="s">
        <v>252</v>
      </c>
      <c r="B285" s="257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</row>
    <row r="286" spans="1:19" customFormat="1" x14ac:dyDescent="0.25">
      <c r="A286" s="606" t="s">
        <v>253</v>
      </c>
      <c r="B286" s="696" t="s">
        <v>5</v>
      </c>
      <c r="C286" s="597" t="s">
        <v>254</v>
      </c>
      <c r="D286" s="639"/>
      <c r="E286" s="639"/>
      <c r="F286" s="639"/>
      <c r="G286" s="639"/>
      <c r="H286" s="639"/>
      <c r="I286" s="639"/>
      <c r="J286" s="639"/>
      <c r="K286" s="639"/>
      <c r="L286" s="639"/>
      <c r="M286" s="639"/>
      <c r="N286" s="639"/>
      <c r="O286" s="639"/>
      <c r="P286" s="639"/>
      <c r="Q286" s="639"/>
      <c r="R286" s="639"/>
      <c r="S286" s="585"/>
    </row>
    <row r="287" spans="1:19" customFormat="1" x14ac:dyDescent="0.25">
      <c r="A287" s="614"/>
      <c r="B287" s="697"/>
      <c r="C287" s="485" t="s">
        <v>11</v>
      </c>
      <c r="D287" s="485" t="s">
        <v>12</v>
      </c>
      <c r="E287" s="485" t="s">
        <v>13</v>
      </c>
      <c r="F287" s="485" t="s">
        <v>14</v>
      </c>
      <c r="G287" s="485" t="s">
        <v>15</v>
      </c>
      <c r="H287" s="485" t="s">
        <v>16</v>
      </c>
      <c r="I287" s="485" t="s">
        <v>17</v>
      </c>
      <c r="J287" s="485" t="s">
        <v>18</v>
      </c>
      <c r="K287" s="485" t="s">
        <v>19</v>
      </c>
      <c r="L287" s="485" t="s">
        <v>20</v>
      </c>
      <c r="M287" s="485" t="s">
        <v>21</v>
      </c>
      <c r="N287" s="485" t="s">
        <v>22</v>
      </c>
      <c r="O287" s="485" t="s">
        <v>23</v>
      </c>
      <c r="P287" s="485" t="s">
        <v>24</v>
      </c>
      <c r="Q287" s="485" t="s">
        <v>25</v>
      </c>
      <c r="R287" s="485" t="s">
        <v>26</v>
      </c>
      <c r="S287" s="485" t="s">
        <v>27</v>
      </c>
    </row>
    <row r="288" spans="1:19" customFormat="1" x14ac:dyDescent="0.25">
      <c r="A288" s="433" t="s">
        <v>61</v>
      </c>
      <c r="B288" s="376">
        <f t="shared" ref="B288:B308" si="53">SUM(C288:S288)</f>
        <v>0</v>
      </c>
      <c r="C288" s="44">
        <v>0</v>
      </c>
      <c r="D288" s="44">
        <v>0</v>
      </c>
      <c r="E288" s="44">
        <v>0</v>
      </c>
      <c r="F288" s="44">
        <v>0</v>
      </c>
      <c r="G288" s="44">
        <v>0</v>
      </c>
      <c r="H288" s="44">
        <v>0</v>
      </c>
      <c r="I288" s="44">
        <v>0</v>
      </c>
      <c r="J288" s="44">
        <v>0</v>
      </c>
      <c r="K288" s="44">
        <v>0</v>
      </c>
      <c r="L288" s="44">
        <v>0</v>
      </c>
      <c r="M288" s="44">
        <v>0</v>
      </c>
      <c r="N288" s="44">
        <v>0</v>
      </c>
      <c r="O288" s="44">
        <v>0</v>
      </c>
      <c r="P288" s="44">
        <v>0</v>
      </c>
      <c r="Q288" s="44">
        <v>0</v>
      </c>
      <c r="R288" s="44">
        <v>0</v>
      </c>
      <c r="S288" s="40">
        <v>0</v>
      </c>
    </row>
    <row r="289" spans="1:19" customFormat="1" x14ac:dyDescent="0.25">
      <c r="A289" s="161" t="s">
        <v>66</v>
      </c>
      <c r="B289" s="376">
        <f t="shared" si="53"/>
        <v>0</v>
      </c>
      <c r="C289" s="55">
        <v>0</v>
      </c>
      <c r="D289" s="55">
        <v>0</v>
      </c>
      <c r="E289" s="55">
        <v>0</v>
      </c>
      <c r="F289" s="55">
        <v>0</v>
      </c>
      <c r="G289" s="55">
        <v>0</v>
      </c>
      <c r="H289" s="55">
        <v>0</v>
      </c>
      <c r="I289" s="55">
        <v>0</v>
      </c>
      <c r="J289" s="55">
        <v>0</v>
      </c>
      <c r="K289" s="55">
        <v>0</v>
      </c>
      <c r="L289" s="55">
        <v>0</v>
      </c>
      <c r="M289" s="55">
        <v>0</v>
      </c>
      <c r="N289" s="55">
        <v>0</v>
      </c>
      <c r="O289" s="55">
        <v>0</v>
      </c>
      <c r="P289" s="55">
        <v>0</v>
      </c>
      <c r="Q289" s="55">
        <v>0</v>
      </c>
      <c r="R289" s="55">
        <v>0</v>
      </c>
      <c r="S289" s="56">
        <v>0</v>
      </c>
    </row>
    <row r="290" spans="1:19" customFormat="1" x14ac:dyDescent="0.25">
      <c r="A290" s="348" t="s">
        <v>62</v>
      </c>
      <c r="B290" s="376">
        <f t="shared" si="53"/>
        <v>0</v>
      </c>
      <c r="C290" s="55">
        <v>0</v>
      </c>
      <c r="D290" s="55">
        <v>0</v>
      </c>
      <c r="E290" s="55">
        <v>0</v>
      </c>
      <c r="F290" s="55">
        <v>0</v>
      </c>
      <c r="G290" s="55">
        <v>0</v>
      </c>
      <c r="H290" s="55">
        <v>0</v>
      </c>
      <c r="I290" s="55">
        <v>0</v>
      </c>
      <c r="J290" s="55">
        <v>0</v>
      </c>
      <c r="K290" s="55">
        <v>0</v>
      </c>
      <c r="L290" s="55">
        <v>0</v>
      </c>
      <c r="M290" s="55">
        <v>0</v>
      </c>
      <c r="N290" s="55">
        <v>0</v>
      </c>
      <c r="O290" s="55">
        <v>0</v>
      </c>
      <c r="P290" s="55">
        <v>0</v>
      </c>
      <c r="Q290" s="55">
        <v>0</v>
      </c>
      <c r="R290" s="55">
        <v>0</v>
      </c>
      <c r="S290" s="56">
        <v>0</v>
      </c>
    </row>
    <row r="291" spans="1:19" customFormat="1" x14ac:dyDescent="0.25">
      <c r="A291" s="348" t="s">
        <v>60</v>
      </c>
      <c r="B291" s="376">
        <f t="shared" si="53"/>
        <v>0</v>
      </c>
      <c r="C291" s="55">
        <v>0</v>
      </c>
      <c r="D291" s="55">
        <v>0</v>
      </c>
      <c r="E291" s="55">
        <v>0</v>
      </c>
      <c r="F291" s="55">
        <v>0</v>
      </c>
      <c r="G291" s="55">
        <v>0</v>
      </c>
      <c r="H291" s="55">
        <v>0</v>
      </c>
      <c r="I291" s="55">
        <v>0</v>
      </c>
      <c r="J291" s="55">
        <v>0</v>
      </c>
      <c r="K291" s="55">
        <v>0</v>
      </c>
      <c r="L291" s="55">
        <v>0</v>
      </c>
      <c r="M291" s="55">
        <v>0</v>
      </c>
      <c r="N291" s="55">
        <v>0</v>
      </c>
      <c r="O291" s="55">
        <v>0</v>
      </c>
      <c r="P291" s="55">
        <v>0</v>
      </c>
      <c r="Q291" s="55">
        <v>0</v>
      </c>
      <c r="R291" s="55">
        <v>0</v>
      </c>
      <c r="S291" s="56">
        <v>0</v>
      </c>
    </row>
    <row r="292" spans="1:19" customFormat="1" x14ac:dyDescent="0.25">
      <c r="A292" s="161" t="s">
        <v>169</v>
      </c>
      <c r="B292" s="376">
        <f t="shared" si="53"/>
        <v>0</v>
      </c>
      <c r="C292" s="55">
        <v>0</v>
      </c>
      <c r="D292" s="55">
        <v>0</v>
      </c>
      <c r="E292" s="55">
        <v>0</v>
      </c>
      <c r="F292" s="55">
        <v>0</v>
      </c>
      <c r="G292" s="55">
        <v>0</v>
      </c>
      <c r="H292" s="55">
        <v>0</v>
      </c>
      <c r="I292" s="55">
        <v>0</v>
      </c>
      <c r="J292" s="55">
        <v>0</v>
      </c>
      <c r="K292" s="55">
        <v>0</v>
      </c>
      <c r="L292" s="55">
        <v>0</v>
      </c>
      <c r="M292" s="55">
        <v>0</v>
      </c>
      <c r="N292" s="55">
        <v>0</v>
      </c>
      <c r="O292" s="55">
        <v>0</v>
      </c>
      <c r="P292" s="55">
        <v>0</v>
      </c>
      <c r="Q292" s="55">
        <v>0</v>
      </c>
      <c r="R292" s="55">
        <v>0</v>
      </c>
      <c r="S292" s="56">
        <v>0</v>
      </c>
    </row>
    <row r="293" spans="1:19" customFormat="1" x14ac:dyDescent="0.25">
      <c r="A293" s="163" t="s">
        <v>63</v>
      </c>
      <c r="B293" s="376">
        <f t="shared" si="53"/>
        <v>0</v>
      </c>
      <c r="C293" s="55">
        <v>0</v>
      </c>
      <c r="D293" s="55">
        <v>0</v>
      </c>
      <c r="E293" s="55">
        <v>0</v>
      </c>
      <c r="F293" s="55">
        <v>0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0</v>
      </c>
      <c r="Q293" s="55">
        <v>0</v>
      </c>
      <c r="R293" s="55">
        <v>0</v>
      </c>
      <c r="S293" s="56">
        <v>0</v>
      </c>
    </row>
    <row r="294" spans="1:19" customFormat="1" x14ac:dyDescent="0.25">
      <c r="A294" s="163" t="s">
        <v>255</v>
      </c>
      <c r="B294" s="376">
        <f t="shared" si="53"/>
        <v>0</v>
      </c>
      <c r="C294" s="55">
        <v>0</v>
      </c>
      <c r="D294" s="55">
        <v>0</v>
      </c>
      <c r="E294" s="55">
        <v>0</v>
      </c>
      <c r="F294" s="55">
        <v>0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0</v>
      </c>
      <c r="Q294" s="55">
        <v>0</v>
      </c>
      <c r="R294" s="55">
        <v>0</v>
      </c>
      <c r="S294" s="56">
        <v>0</v>
      </c>
    </row>
    <row r="295" spans="1:19" customFormat="1" x14ac:dyDescent="0.25">
      <c r="A295" s="163" t="s">
        <v>167</v>
      </c>
      <c r="B295" s="376">
        <f t="shared" si="53"/>
        <v>2</v>
      </c>
      <c r="C295" s="55">
        <v>0</v>
      </c>
      <c r="D295" s="55">
        <v>0</v>
      </c>
      <c r="E295" s="55">
        <v>0</v>
      </c>
      <c r="F295" s="55">
        <v>0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1</v>
      </c>
      <c r="Q295" s="55">
        <v>0</v>
      </c>
      <c r="R295" s="55">
        <v>1</v>
      </c>
      <c r="S295" s="56">
        <v>0</v>
      </c>
    </row>
    <row r="296" spans="1:19" customFormat="1" x14ac:dyDescent="0.25">
      <c r="A296" s="161" t="s">
        <v>174</v>
      </c>
      <c r="B296" s="376">
        <f t="shared" si="53"/>
        <v>0</v>
      </c>
      <c r="C296" s="55">
        <v>0</v>
      </c>
      <c r="D296" s="55">
        <v>0</v>
      </c>
      <c r="E296" s="55">
        <v>0</v>
      </c>
      <c r="F296" s="55">
        <v>0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0</v>
      </c>
      <c r="Q296" s="55">
        <v>0</v>
      </c>
      <c r="R296" s="55">
        <v>0</v>
      </c>
      <c r="S296" s="56">
        <v>0</v>
      </c>
    </row>
    <row r="297" spans="1:19" customFormat="1" x14ac:dyDescent="0.25">
      <c r="A297" s="163" t="s">
        <v>256</v>
      </c>
      <c r="B297" s="376">
        <f t="shared" si="53"/>
        <v>0</v>
      </c>
      <c r="C297" s="55">
        <v>0</v>
      </c>
      <c r="D297" s="55">
        <v>0</v>
      </c>
      <c r="E297" s="55">
        <v>0</v>
      </c>
      <c r="F297" s="55">
        <v>0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0</v>
      </c>
      <c r="Q297" s="55">
        <v>0</v>
      </c>
      <c r="R297" s="55">
        <v>0</v>
      </c>
      <c r="S297" s="56">
        <v>0</v>
      </c>
    </row>
    <row r="298" spans="1:19" customFormat="1" x14ac:dyDescent="0.25">
      <c r="A298" s="161" t="s">
        <v>68</v>
      </c>
      <c r="B298" s="376">
        <f t="shared" si="53"/>
        <v>1</v>
      </c>
      <c r="C298" s="55">
        <v>0</v>
      </c>
      <c r="D298" s="55">
        <v>0</v>
      </c>
      <c r="E298" s="55">
        <v>0</v>
      </c>
      <c r="F298" s="55">
        <v>0</v>
      </c>
      <c r="G298" s="55">
        <v>0</v>
      </c>
      <c r="H298" s="55">
        <v>0</v>
      </c>
      <c r="I298" s="55">
        <v>0</v>
      </c>
      <c r="J298" s="55">
        <v>0</v>
      </c>
      <c r="K298" s="55">
        <v>0</v>
      </c>
      <c r="L298" s="55">
        <v>0</v>
      </c>
      <c r="M298" s="55">
        <v>0</v>
      </c>
      <c r="N298" s="55">
        <v>0</v>
      </c>
      <c r="O298" s="55">
        <v>0</v>
      </c>
      <c r="P298" s="55">
        <v>0</v>
      </c>
      <c r="Q298" s="55">
        <v>0</v>
      </c>
      <c r="R298" s="55">
        <v>1</v>
      </c>
      <c r="S298" s="56">
        <v>0</v>
      </c>
    </row>
    <row r="299" spans="1:19" customFormat="1" x14ac:dyDescent="0.25">
      <c r="A299" s="163" t="s">
        <v>178</v>
      </c>
      <c r="B299" s="376">
        <f t="shared" si="53"/>
        <v>4</v>
      </c>
      <c r="C299" s="55">
        <v>0</v>
      </c>
      <c r="D299" s="55">
        <v>0</v>
      </c>
      <c r="E299" s="55">
        <v>0</v>
      </c>
      <c r="F299" s="55">
        <v>0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0</v>
      </c>
      <c r="Q299" s="55">
        <v>2</v>
      </c>
      <c r="R299" s="55">
        <v>2</v>
      </c>
      <c r="S299" s="56">
        <v>0</v>
      </c>
    </row>
    <row r="300" spans="1:19" customFormat="1" x14ac:dyDescent="0.25">
      <c r="A300" s="161" t="s">
        <v>69</v>
      </c>
      <c r="B300" s="376">
        <f t="shared" si="53"/>
        <v>0</v>
      </c>
      <c r="C300" s="44">
        <v>0</v>
      </c>
      <c r="D300" s="44">
        <v>0</v>
      </c>
      <c r="E300" s="44">
        <v>0</v>
      </c>
      <c r="F300" s="44">
        <v>0</v>
      </c>
      <c r="G300" s="44">
        <v>0</v>
      </c>
      <c r="H300" s="44">
        <v>0</v>
      </c>
      <c r="I300" s="44">
        <v>0</v>
      </c>
      <c r="J300" s="44">
        <v>0</v>
      </c>
      <c r="K300" s="44">
        <v>0</v>
      </c>
      <c r="L300" s="44">
        <v>0</v>
      </c>
      <c r="M300" s="44">
        <v>0</v>
      </c>
      <c r="N300" s="44">
        <v>0</v>
      </c>
      <c r="O300" s="44">
        <v>0</v>
      </c>
      <c r="P300" s="44">
        <v>0</v>
      </c>
      <c r="Q300" s="44">
        <v>0</v>
      </c>
      <c r="R300" s="44">
        <v>0</v>
      </c>
      <c r="S300" s="40">
        <v>0</v>
      </c>
    </row>
    <row r="301" spans="1:19" customFormat="1" x14ac:dyDescent="0.25">
      <c r="A301" s="163" t="s">
        <v>257</v>
      </c>
      <c r="B301" s="376">
        <f t="shared" si="53"/>
        <v>36</v>
      </c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>
        <v>7</v>
      </c>
      <c r="Q301" s="44">
        <v>6</v>
      </c>
      <c r="R301" s="44">
        <v>7</v>
      </c>
      <c r="S301" s="40">
        <v>16</v>
      </c>
    </row>
    <row r="302" spans="1:19" customFormat="1" x14ac:dyDescent="0.25">
      <c r="A302" s="163" t="s">
        <v>258</v>
      </c>
      <c r="B302" s="376">
        <f t="shared" si="53"/>
        <v>325</v>
      </c>
      <c r="C302" s="44">
        <v>15</v>
      </c>
      <c r="D302" s="44">
        <v>38</v>
      </c>
      <c r="E302" s="44">
        <v>15</v>
      </c>
      <c r="F302" s="44">
        <v>2</v>
      </c>
      <c r="G302" s="44">
        <v>1</v>
      </c>
      <c r="H302" s="44">
        <v>0</v>
      </c>
      <c r="I302" s="44">
        <v>0</v>
      </c>
      <c r="J302" s="44">
        <v>1</v>
      </c>
      <c r="K302" s="44">
        <v>0</v>
      </c>
      <c r="L302" s="44">
        <v>0</v>
      </c>
      <c r="M302" s="44">
        <v>6</v>
      </c>
      <c r="N302" s="44">
        <v>2</v>
      </c>
      <c r="O302" s="44">
        <v>4</v>
      </c>
      <c r="P302" s="44">
        <v>77</v>
      </c>
      <c r="Q302" s="44">
        <v>67</v>
      </c>
      <c r="R302" s="44">
        <v>60</v>
      </c>
      <c r="S302" s="40">
        <v>37</v>
      </c>
    </row>
    <row r="303" spans="1:19" customFormat="1" x14ac:dyDescent="0.25">
      <c r="A303" s="161" t="s">
        <v>70</v>
      </c>
      <c r="B303" s="376">
        <f t="shared" si="53"/>
        <v>0</v>
      </c>
      <c r="C303" s="55">
        <v>0</v>
      </c>
      <c r="D303" s="55">
        <v>0</v>
      </c>
      <c r="E303" s="55">
        <v>0</v>
      </c>
      <c r="F303" s="55">
        <v>0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v>0</v>
      </c>
      <c r="R303" s="55">
        <v>0</v>
      </c>
      <c r="S303" s="56">
        <v>0</v>
      </c>
    </row>
    <row r="304" spans="1:19" customFormat="1" x14ac:dyDescent="0.25">
      <c r="A304" s="327" t="s">
        <v>171</v>
      </c>
      <c r="B304" s="376">
        <f t="shared" si="53"/>
        <v>0</v>
      </c>
      <c r="C304" s="55">
        <v>0</v>
      </c>
      <c r="D304" s="55">
        <v>0</v>
      </c>
      <c r="E304" s="55">
        <v>0</v>
      </c>
      <c r="F304" s="55">
        <v>0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0</v>
      </c>
      <c r="Q304" s="55">
        <v>0</v>
      </c>
      <c r="R304" s="55">
        <v>0</v>
      </c>
      <c r="S304" s="56">
        <v>0</v>
      </c>
    </row>
    <row r="305" spans="1:113" x14ac:dyDescent="0.25">
      <c r="A305" s="265" t="s">
        <v>259</v>
      </c>
      <c r="B305" s="376">
        <f t="shared" si="53"/>
        <v>0</v>
      </c>
      <c r="C305" s="55">
        <v>0</v>
      </c>
      <c r="D305" s="55">
        <v>0</v>
      </c>
      <c r="E305" s="55">
        <v>0</v>
      </c>
      <c r="F305" s="55">
        <v>0</v>
      </c>
      <c r="G305" s="55">
        <v>0</v>
      </c>
      <c r="H305" s="55">
        <v>0</v>
      </c>
      <c r="I305" s="55">
        <v>0</v>
      </c>
      <c r="J305" s="55">
        <v>0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0</v>
      </c>
      <c r="Q305" s="55">
        <v>0</v>
      </c>
      <c r="R305" s="55">
        <v>0</v>
      </c>
      <c r="S305" s="56">
        <v>0</v>
      </c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</row>
    <row r="306" spans="1:113" x14ac:dyDescent="0.25">
      <c r="A306" s="265" t="s">
        <v>58</v>
      </c>
      <c r="B306" s="376">
        <f t="shared" si="53"/>
        <v>0</v>
      </c>
      <c r="C306" s="55">
        <v>0</v>
      </c>
      <c r="D306" s="55">
        <v>0</v>
      </c>
      <c r="E306" s="55">
        <v>0</v>
      </c>
      <c r="F306" s="55">
        <v>0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v>0</v>
      </c>
      <c r="R306" s="55">
        <v>0</v>
      </c>
      <c r="S306" s="56">
        <v>0</v>
      </c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</row>
    <row r="307" spans="1:113" x14ac:dyDescent="0.25">
      <c r="A307" s="265" t="s">
        <v>175</v>
      </c>
      <c r="B307" s="385">
        <f t="shared" si="53"/>
        <v>0</v>
      </c>
      <c r="C307" s="93">
        <v>0</v>
      </c>
      <c r="D307" s="93">
        <v>0</v>
      </c>
      <c r="E307" s="93">
        <v>0</v>
      </c>
      <c r="F307" s="93">
        <v>0</v>
      </c>
      <c r="G307" s="93">
        <v>0</v>
      </c>
      <c r="H307" s="93">
        <v>0</v>
      </c>
      <c r="I307" s="93">
        <v>0</v>
      </c>
      <c r="J307" s="93">
        <v>0</v>
      </c>
      <c r="K307" s="93">
        <v>0</v>
      </c>
      <c r="L307" s="93">
        <v>0</v>
      </c>
      <c r="M307" s="93">
        <v>0</v>
      </c>
      <c r="N307" s="93">
        <v>0</v>
      </c>
      <c r="O307" s="93">
        <v>0</v>
      </c>
      <c r="P307" s="93">
        <v>0</v>
      </c>
      <c r="Q307" s="93">
        <v>0</v>
      </c>
      <c r="R307" s="93">
        <v>0</v>
      </c>
      <c r="S307" s="89">
        <v>0</v>
      </c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</row>
    <row r="308" spans="1:113" x14ac:dyDescent="0.25">
      <c r="A308" s="700" t="s">
        <v>260</v>
      </c>
      <c r="B308" s="387">
        <f t="shared" si="53"/>
        <v>8</v>
      </c>
      <c r="C308" s="238">
        <v>0</v>
      </c>
      <c r="D308" s="238">
        <v>0</v>
      </c>
      <c r="E308" s="238">
        <v>0</v>
      </c>
      <c r="F308" s="238">
        <v>0</v>
      </c>
      <c r="G308" s="238">
        <v>0</v>
      </c>
      <c r="H308" s="238">
        <v>0</v>
      </c>
      <c r="I308" s="238">
        <v>0</v>
      </c>
      <c r="J308" s="238">
        <v>0</v>
      </c>
      <c r="K308" s="238">
        <v>0</v>
      </c>
      <c r="L308" s="238">
        <v>0</v>
      </c>
      <c r="M308" s="238">
        <v>0</v>
      </c>
      <c r="N308" s="238">
        <v>0</v>
      </c>
      <c r="O308" s="238">
        <v>0</v>
      </c>
      <c r="P308" s="238">
        <v>2</v>
      </c>
      <c r="Q308" s="238">
        <v>2</v>
      </c>
      <c r="R308" s="238">
        <v>1</v>
      </c>
      <c r="S308" s="77">
        <v>3</v>
      </c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</row>
    <row r="349" spans="1:113" x14ac:dyDescent="0.25">
      <c r="A349" s="388">
        <f>SUM(B13:B24,C29:C50,B59,B67,B75,B95:E95,B103:E103,B111:E111,B115:B116,B120:B122,C126:L141,B147:B175,B176:B181,B193,B204,B213,B216:B219,B247,B252:B254,B258:B284,B288:B308)</f>
        <v>12573</v>
      </c>
      <c r="B349" s="388">
        <f>SUM(CG13:CM212)</f>
        <v>0</v>
      </c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</row>
  </sheetData>
  <mergeCells count="141">
    <mergeCell ref="A286:A287"/>
    <mergeCell ref="B286:B287"/>
    <mergeCell ref="C286:S286"/>
    <mergeCell ref="A250:A251"/>
    <mergeCell ref="B250:B251"/>
    <mergeCell ref="C250:S250"/>
    <mergeCell ref="A256:A257"/>
    <mergeCell ref="B256:B257"/>
    <mergeCell ref="C256:S256"/>
    <mergeCell ref="A206:A208"/>
    <mergeCell ref="B206:B208"/>
    <mergeCell ref="C206:S207"/>
    <mergeCell ref="T206:X206"/>
    <mergeCell ref="T207:V207"/>
    <mergeCell ref="W207:X207"/>
    <mergeCell ref="A195:A197"/>
    <mergeCell ref="B195:B197"/>
    <mergeCell ref="C195:S196"/>
    <mergeCell ref="T195:X195"/>
    <mergeCell ref="T196:V196"/>
    <mergeCell ref="W196:X196"/>
    <mergeCell ref="A183:A185"/>
    <mergeCell ref="B183:B185"/>
    <mergeCell ref="C183:S184"/>
    <mergeCell ref="T183:X183"/>
    <mergeCell ref="T184:V184"/>
    <mergeCell ref="W184:X184"/>
    <mergeCell ref="AC145:AD145"/>
    <mergeCell ref="AE145:AF145"/>
    <mergeCell ref="AG145:AH145"/>
    <mergeCell ref="AM144:AO144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AN145:AO145"/>
    <mergeCell ref="AI145:AJ145"/>
    <mergeCell ref="AK145:AL145"/>
    <mergeCell ref="AM145:AM146"/>
    <mergeCell ref="K124:L124"/>
    <mergeCell ref="A126:A129"/>
    <mergeCell ref="A130:A134"/>
    <mergeCell ref="A135:A140"/>
    <mergeCell ref="A144:A146"/>
    <mergeCell ref="B144:D145"/>
    <mergeCell ref="E144:AL144"/>
    <mergeCell ref="W145:X145"/>
    <mergeCell ref="Y145:Z145"/>
    <mergeCell ref="AA145:AB145"/>
    <mergeCell ref="A124:A125"/>
    <mergeCell ref="B124:B125"/>
    <mergeCell ref="C124:D124"/>
    <mergeCell ref="E124:F124"/>
    <mergeCell ref="G124:H124"/>
    <mergeCell ref="I124:J124"/>
    <mergeCell ref="A113:A114"/>
    <mergeCell ref="B113:B114"/>
    <mergeCell ref="C113:F113"/>
    <mergeCell ref="G113:H113"/>
    <mergeCell ref="A118:A119"/>
    <mergeCell ref="B118:B119"/>
    <mergeCell ref="C118:E118"/>
    <mergeCell ref="F118:F119"/>
    <mergeCell ref="G118:G119"/>
    <mergeCell ref="H118:K118"/>
    <mergeCell ref="A61:A62"/>
    <mergeCell ref="B61:B62"/>
    <mergeCell ref="C61:S61"/>
    <mergeCell ref="T61:W61"/>
    <mergeCell ref="X61:Z61"/>
    <mergeCell ref="A69:A70"/>
    <mergeCell ref="B69:B70"/>
    <mergeCell ref="C69:S69"/>
    <mergeCell ref="T69:W69"/>
    <mergeCell ref="X69:Z69"/>
    <mergeCell ref="A29:B29"/>
    <mergeCell ref="A30:A48"/>
    <mergeCell ref="A52:A53"/>
    <mergeCell ref="B52:B53"/>
    <mergeCell ref="C52:F52"/>
    <mergeCell ref="G52:H52"/>
    <mergeCell ref="AH27:AI27"/>
    <mergeCell ref="AJ27:AK27"/>
    <mergeCell ref="AL27:AM27"/>
    <mergeCell ref="V27:W27"/>
    <mergeCell ref="X27:Y27"/>
    <mergeCell ref="Z27:AA27"/>
    <mergeCell ref="AB27:AC27"/>
    <mergeCell ref="AD27:AE27"/>
    <mergeCell ref="AF27:AG27"/>
    <mergeCell ref="J27:K27"/>
    <mergeCell ref="L27:M27"/>
    <mergeCell ref="N27:O27"/>
    <mergeCell ref="P27:Q27"/>
    <mergeCell ref="R27:S27"/>
    <mergeCell ref="T27:U27"/>
    <mergeCell ref="A26:A28"/>
    <mergeCell ref="B26:B28"/>
    <mergeCell ref="C26:E27"/>
    <mergeCell ref="F26:AM26"/>
    <mergeCell ref="AN26:AQ26"/>
    <mergeCell ref="F27:G27"/>
    <mergeCell ref="H27:I27"/>
    <mergeCell ref="AC11:AD11"/>
    <mergeCell ref="AE11:AF11"/>
    <mergeCell ref="AG11:AH11"/>
    <mergeCell ref="AI11:AJ11"/>
    <mergeCell ref="AK11:AL11"/>
    <mergeCell ref="AM11:AM12"/>
    <mergeCell ref="AQ27:AQ28"/>
    <mergeCell ref="AN27:AN28"/>
    <mergeCell ref="AO27:AO28"/>
    <mergeCell ref="AP27:AP28"/>
    <mergeCell ref="AR10:AR12"/>
    <mergeCell ref="AS10:AS12"/>
    <mergeCell ref="E11:F11"/>
    <mergeCell ref="G11:H11"/>
    <mergeCell ref="I11:J11"/>
    <mergeCell ref="K11:L11"/>
    <mergeCell ref="M11:N11"/>
    <mergeCell ref="O11:P11"/>
    <mergeCell ref="Q11:R11"/>
    <mergeCell ref="S11:T11"/>
    <mergeCell ref="AN11:AN12"/>
    <mergeCell ref="AO11:AO12"/>
    <mergeCell ref="AP11:AP12"/>
    <mergeCell ref="A6:N6"/>
    <mergeCell ref="A10:A12"/>
    <mergeCell ref="B10:D11"/>
    <mergeCell ref="E10:AL10"/>
    <mergeCell ref="AM10:AP10"/>
    <mergeCell ref="AQ10:AQ12"/>
    <mergeCell ref="U11:V11"/>
    <mergeCell ref="W11:X11"/>
    <mergeCell ref="Y11:Z11"/>
    <mergeCell ref="AA11:AB11"/>
  </mergeCells>
  <dataValidations count="5">
    <dataValidation type="whole" allowBlank="1" showInputMessage="1" showErrorMessage="1" error="Valor no Permitido" sqref="CG6:CT6 F60 W61 F68 C177:D181 C144:D175 B142:B175 E146:AL146 CH29:CK51 CG28:CG51">
      <formula1>0</formula1>
      <formula2>1E+30</formula2>
    </dataValidation>
    <dataValidation allowBlank="1" sqref="CA6:CF6 CA29:CF51"/>
    <dataValidation type="whole" operator="greaterThanOrEqual" allowBlank="1" showInputMessage="1" showErrorMessage="1" error="Valor no Permitido" sqref="B13:AS24 C288:S308 C63:Z67 B78:E95 B98:E103 B106:E110 C115:H116 C120:K122 C126:L141 E147:AO181 C186:X193 C198:X204 C209:X212 B216:B219 B222:B246 C252:S254 C258:S284 C29:AQ50">
      <formula1>0</formula1>
    </dataValidation>
    <dataValidation type="whole" operator="greaterThanOrEqual" allowBlank="1" showInputMessage="1" showErrorMessage="1" sqref="C54:H59 C71:Z75">
      <formula1>0</formula1>
    </dataValidation>
    <dataValidation allowBlank="1" showInputMessage="1" showErrorMessage="1" error="Valor no Permitido" sqref="T62 T70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49"/>
  <sheetViews>
    <sheetView workbookViewId="0">
      <selection activeCell="A4" sqref="A4:A5"/>
    </sheetView>
  </sheetViews>
  <sheetFormatPr baseColWidth="10" defaultColWidth="11.42578125" defaultRowHeight="15" x14ac:dyDescent="0.25"/>
  <cols>
    <col min="1" max="1" width="49.85546875" customWidth="1"/>
    <col min="2" max="2" width="35.140625" bestFit="1" customWidth="1"/>
    <col min="3" max="3" width="16.28515625" customWidth="1"/>
    <col min="4" max="38" width="19.28515625" customWidth="1"/>
    <col min="39" max="40" width="12.7109375" customWidth="1"/>
    <col min="41" max="41" width="14.42578125" customWidth="1"/>
    <col min="42" max="42" width="12.7109375" customWidth="1"/>
    <col min="43" max="43" width="14.42578125" customWidth="1"/>
    <col min="44" max="44" width="12.42578125" customWidth="1"/>
    <col min="46" max="46" width="13.28515625" customWidth="1"/>
    <col min="48" max="48" width="12.28515625" customWidth="1"/>
    <col min="74" max="77" width="11" customWidth="1"/>
    <col min="78" max="78" width="13.28515625" hidden="1" customWidth="1"/>
    <col min="79" max="97" width="11.42578125" style="2" hidden="1" customWidth="1"/>
    <col min="98" max="105" width="11.42578125" style="2" customWidth="1"/>
    <col min="106" max="113" width="11.42578125" style="2"/>
  </cols>
  <sheetData>
    <row r="1" spans="1:130" x14ac:dyDescent="0.25">
      <c r="A1" s="1" t="s">
        <v>0</v>
      </c>
    </row>
    <row r="2" spans="1:130" x14ac:dyDescent="0.25">
      <c r="A2" s="1" t="str">
        <f>CONCATENATE("COMUNA: ",[3]NOMBRE!B2," - ","( ",[3]NOMBRE!C2,[3]NOMBRE!D2,[3]NOMBRE!E2,[3]NOMBRE!F2,[3]NOMBRE!G2," )")</f>
        <v>COMUNA: LINARES - ( 07401 )</v>
      </c>
    </row>
    <row r="3" spans="1:130" x14ac:dyDescent="0.2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130" x14ac:dyDescent="0.25">
      <c r="A4" s="1" t="str">
        <f>CONCATENATE("MES: ",[3]NOMBRE!B6," - ","( ",[3]NOMBRE!C6,[3]NOMBRE!D6," )")</f>
        <v>MES: FEBRERO - ( 02 )</v>
      </c>
    </row>
    <row r="5" spans="1:130" x14ac:dyDescent="0.25">
      <c r="A5" s="1" t="str">
        <f>CONCATENATE("AÑO: ",[3]NOMBRE!B7)</f>
        <v>AÑO: 2024</v>
      </c>
    </row>
    <row r="6" spans="1:130" s="10" customFormat="1" ht="18" customHeight="1" x14ac:dyDescent="0.25">
      <c r="A6" s="487" t="s">
        <v>1</v>
      </c>
      <c r="B6" s="487"/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3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6"/>
      <c r="BV6" s="6"/>
      <c r="BW6" s="6"/>
      <c r="BX6" s="6"/>
      <c r="BY6" s="6"/>
      <c r="BZ6" s="6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</row>
    <row r="8" spans="1:130" ht="18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</row>
    <row r="9" spans="1:130" ht="18" customHeight="1" x14ac:dyDescent="0.25">
      <c r="A9" s="13" t="s">
        <v>3</v>
      </c>
      <c r="B9" s="14"/>
      <c r="C9" s="12"/>
      <c r="D9" s="15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</row>
    <row r="10" spans="1:130" x14ac:dyDescent="0.25">
      <c r="A10" s="606" t="s">
        <v>4</v>
      </c>
      <c r="B10" s="491" t="s">
        <v>5</v>
      </c>
      <c r="C10" s="492"/>
      <c r="D10" s="493"/>
      <c r="E10" s="597" t="s">
        <v>6</v>
      </c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01"/>
      <c r="AM10" s="584" t="s">
        <v>7</v>
      </c>
      <c r="AN10" s="639"/>
      <c r="AO10" s="639"/>
      <c r="AP10" s="585"/>
      <c r="AQ10" s="606" t="s">
        <v>8</v>
      </c>
      <c r="AR10" s="606" t="s">
        <v>9</v>
      </c>
      <c r="AS10" s="606" t="s">
        <v>10</v>
      </c>
    </row>
    <row r="11" spans="1:130" x14ac:dyDescent="0.25">
      <c r="A11" s="489"/>
      <c r="B11" s="494"/>
      <c r="C11" s="495"/>
      <c r="D11" s="496"/>
      <c r="E11" s="591" t="s">
        <v>11</v>
      </c>
      <c r="F11" s="592"/>
      <c r="G11" s="591" t="s">
        <v>12</v>
      </c>
      <c r="H11" s="592"/>
      <c r="I11" s="591" t="s">
        <v>13</v>
      </c>
      <c r="J11" s="592"/>
      <c r="K11" s="591" t="s">
        <v>14</v>
      </c>
      <c r="L11" s="592"/>
      <c r="M11" s="591" t="s">
        <v>15</v>
      </c>
      <c r="N11" s="592"/>
      <c r="O11" s="591" t="s">
        <v>16</v>
      </c>
      <c r="P11" s="592"/>
      <c r="Q11" s="591" t="s">
        <v>17</v>
      </c>
      <c r="R11" s="592"/>
      <c r="S11" s="591" t="s">
        <v>18</v>
      </c>
      <c r="T11" s="592"/>
      <c r="U11" s="591" t="s">
        <v>19</v>
      </c>
      <c r="V11" s="592"/>
      <c r="W11" s="591" t="s">
        <v>20</v>
      </c>
      <c r="X11" s="592"/>
      <c r="Y11" s="591" t="s">
        <v>21</v>
      </c>
      <c r="Z11" s="592"/>
      <c r="AA11" s="591" t="s">
        <v>22</v>
      </c>
      <c r="AB11" s="592"/>
      <c r="AC11" s="591" t="s">
        <v>23</v>
      </c>
      <c r="AD11" s="592"/>
      <c r="AE11" s="591" t="s">
        <v>24</v>
      </c>
      <c r="AF11" s="592"/>
      <c r="AG11" s="591" t="s">
        <v>25</v>
      </c>
      <c r="AH11" s="592"/>
      <c r="AI11" s="591" t="s">
        <v>26</v>
      </c>
      <c r="AJ11" s="592"/>
      <c r="AK11" s="597" t="s">
        <v>27</v>
      </c>
      <c r="AL11" s="601"/>
      <c r="AM11" s="642" t="s">
        <v>28</v>
      </c>
      <c r="AN11" s="643" t="s">
        <v>29</v>
      </c>
      <c r="AO11" s="506" t="s">
        <v>30</v>
      </c>
      <c r="AP11" s="495" t="s">
        <v>31</v>
      </c>
      <c r="AQ11" s="489"/>
      <c r="AR11" s="489"/>
      <c r="AS11" s="489"/>
    </row>
    <row r="12" spans="1:130" x14ac:dyDescent="0.25">
      <c r="A12" s="614"/>
      <c r="B12" s="477" t="s">
        <v>32</v>
      </c>
      <c r="C12" s="434" t="s">
        <v>33</v>
      </c>
      <c r="D12" s="480" t="s">
        <v>34</v>
      </c>
      <c r="E12" s="482" t="s">
        <v>33</v>
      </c>
      <c r="F12" s="480" t="s">
        <v>34</v>
      </c>
      <c r="G12" s="482" t="s">
        <v>33</v>
      </c>
      <c r="H12" s="480" t="s">
        <v>34</v>
      </c>
      <c r="I12" s="482" t="s">
        <v>33</v>
      </c>
      <c r="J12" s="480" t="s">
        <v>34</v>
      </c>
      <c r="K12" s="482" t="s">
        <v>33</v>
      </c>
      <c r="L12" s="480" t="s">
        <v>34</v>
      </c>
      <c r="M12" s="482" t="s">
        <v>33</v>
      </c>
      <c r="N12" s="480" t="s">
        <v>34</v>
      </c>
      <c r="O12" s="482" t="s">
        <v>33</v>
      </c>
      <c r="P12" s="480" t="s">
        <v>34</v>
      </c>
      <c r="Q12" s="482" t="s">
        <v>33</v>
      </c>
      <c r="R12" s="480" t="s">
        <v>34</v>
      </c>
      <c r="S12" s="482" t="s">
        <v>33</v>
      </c>
      <c r="T12" s="480" t="s">
        <v>34</v>
      </c>
      <c r="U12" s="482" t="s">
        <v>33</v>
      </c>
      <c r="V12" s="480" t="s">
        <v>34</v>
      </c>
      <c r="W12" s="482" t="s">
        <v>33</v>
      </c>
      <c r="X12" s="480" t="s">
        <v>34</v>
      </c>
      <c r="Y12" s="482" t="s">
        <v>33</v>
      </c>
      <c r="Z12" s="480" t="s">
        <v>34</v>
      </c>
      <c r="AA12" s="482" t="s">
        <v>33</v>
      </c>
      <c r="AB12" s="480" t="s">
        <v>34</v>
      </c>
      <c r="AC12" s="482" t="s">
        <v>33</v>
      </c>
      <c r="AD12" s="480" t="s">
        <v>34</v>
      </c>
      <c r="AE12" s="482" t="s">
        <v>33</v>
      </c>
      <c r="AF12" s="480" t="s">
        <v>34</v>
      </c>
      <c r="AG12" s="482" t="s">
        <v>33</v>
      </c>
      <c r="AH12" s="480" t="s">
        <v>34</v>
      </c>
      <c r="AI12" s="482" t="s">
        <v>33</v>
      </c>
      <c r="AJ12" s="480" t="s">
        <v>34</v>
      </c>
      <c r="AK12" s="482" t="s">
        <v>33</v>
      </c>
      <c r="AL12" s="481" t="s">
        <v>34</v>
      </c>
      <c r="AM12" s="509"/>
      <c r="AN12" s="505"/>
      <c r="AO12" s="505"/>
      <c r="AP12" s="620"/>
      <c r="AQ12" s="614"/>
      <c r="AR12" s="614"/>
      <c r="AS12" s="614"/>
    </row>
    <row r="13" spans="1:130" ht="15" customHeight="1" x14ac:dyDescent="0.25">
      <c r="A13" s="435" t="s">
        <v>35</v>
      </c>
      <c r="B13" s="415">
        <f t="shared" ref="B13:B24" si="0">SUM(C13:D13)</f>
        <v>0</v>
      </c>
      <c r="C13" s="436">
        <f t="shared" ref="C13:D24" si="1">SUM(E13,G13,I13,K13,M13,O13,Q13,S13,U13,W13,Y13,AA13,AC13,AE13,AG13,AI13,AK13)</f>
        <v>0</v>
      </c>
      <c r="D13" s="437">
        <f t="shared" si="1"/>
        <v>0</v>
      </c>
      <c r="E13" s="401"/>
      <c r="F13" s="402"/>
      <c r="G13" s="401"/>
      <c r="H13" s="405"/>
      <c r="I13" s="401"/>
      <c r="J13" s="405"/>
      <c r="K13" s="401"/>
      <c r="L13" s="405"/>
      <c r="M13" s="401"/>
      <c r="N13" s="405"/>
      <c r="O13" s="401"/>
      <c r="P13" s="405"/>
      <c r="Q13" s="401"/>
      <c r="R13" s="405"/>
      <c r="S13" s="401"/>
      <c r="T13" s="405"/>
      <c r="U13" s="401"/>
      <c r="V13" s="405"/>
      <c r="W13" s="401"/>
      <c r="X13" s="405"/>
      <c r="Y13" s="401"/>
      <c r="Z13" s="405"/>
      <c r="AA13" s="401"/>
      <c r="AB13" s="405"/>
      <c r="AC13" s="401"/>
      <c r="AD13" s="405"/>
      <c r="AE13" s="401"/>
      <c r="AF13" s="405"/>
      <c r="AG13" s="401"/>
      <c r="AH13" s="405"/>
      <c r="AI13" s="401"/>
      <c r="AJ13" s="405"/>
      <c r="AK13" s="401"/>
      <c r="AL13" s="438"/>
      <c r="AM13" s="404"/>
      <c r="AN13" s="439"/>
      <c r="AO13" s="439"/>
      <c r="AP13" s="402"/>
      <c r="AQ13" s="405"/>
      <c r="AR13" s="405"/>
      <c r="AS13" s="405"/>
      <c r="AT13" s="31" t="str">
        <f>CA13&amp;CB13&amp;CC13&amp;CD13</f>
        <v/>
      </c>
      <c r="BY13" s="32"/>
      <c r="BZ13" s="32"/>
      <c r="CA13" s="33" t="str">
        <f>IF(AM13+AN13+AO13+AP13&lt;&gt;$B13,"* El número de "&amp;AM$10&amp;""&amp;" no puede ser distinto del Total. ","")</f>
        <v/>
      </c>
      <c r="CB13" s="33" t="str">
        <f>IF(AND($B13&lt;&gt;0,AQ13=""),"* No olvide ingresar la variable Personas con discapacidad (con RND). Si no tiene digite CERO.  ",IF(AQ13&gt;$B13,"* La variable Personas con discapacidad (con RND) no puede superar el Total. ",""))</f>
        <v/>
      </c>
      <c r="CC13" s="33" t="str">
        <f>IF(AND($B13&lt;&gt;0,AR13=""),"* No olvide ingresar la variable Pueblos Originarios (Digite CERO si no tiene). ",IF(AR13&gt;$B13,"* La variable Pueblos Originarios no puede superar el Total. ",""))</f>
        <v/>
      </c>
      <c r="CD13" s="33" t="str">
        <f>IF(AND($B13&lt;&gt;0,AS13=""),"* No olvide ingresar la variable Migrantes. Si no tiene digite CERO.  ",IF(AS13&gt;$B13,"* La variable Migrantes no puede superar el Total. ",""))</f>
        <v/>
      </c>
      <c r="CE13" s="32"/>
      <c r="CF13" s="32"/>
      <c r="CG13" s="34">
        <f>IF(AM13+AN13+AO13+AP13&lt;&gt;$B13,1,0)</f>
        <v>0</v>
      </c>
      <c r="CH13" s="35"/>
      <c r="CI13" s="35"/>
      <c r="CJ13" s="35"/>
      <c r="CK13" s="34">
        <f>IF(AND($B13&lt;&gt;0,AQ13=""),1,IF(AQ13&gt;$B13,1,0))</f>
        <v>0</v>
      </c>
      <c r="CL13" s="34">
        <f t="shared" ref="CK13:CM18" si="2">IF(AND($B13&lt;&gt;0,AR13=""),1,IF(AR13&gt;$B13,1,0))</f>
        <v>0</v>
      </c>
      <c r="CM13" s="34">
        <f>IF(AND($B13&lt;&gt;0,AS13=""),1,IF(AS13&gt;$B13,1,0))</f>
        <v>0</v>
      </c>
      <c r="DJ13" s="2"/>
    </row>
    <row r="14" spans="1:130" ht="15" customHeight="1" x14ac:dyDescent="0.25">
      <c r="A14" s="36" t="s">
        <v>36</v>
      </c>
      <c r="B14" s="36">
        <f t="shared" si="0"/>
        <v>0</v>
      </c>
      <c r="C14" s="37">
        <f t="shared" si="1"/>
        <v>0</v>
      </c>
      <c r="D14" s="38">
        <f t="shared" si="1"/>
        <v>0</v>
      </c>
      <c r="E14" s="39"/>
      <c r="F14" s="40"/>
      <c r="G14" s="39"/>
      <c r="H14" s="41"/>
      <c r="I14" s="39"/>
      <c r="J14" s="41"/>
      <c r="K14" s="39"/>
      <c r="L14" s="41"/>
      <c r="M14" s="39"/>
      <c r="N14" s="41"/>
      <c r="O14" s="39"/>
      <c r="P14" s="41"/>
      <c r="Q14" s="39"/>
      <c r="R14" s="41"/>
      <c r="S14" s="39"/>
      <c r="T14" s="41"/>
      <c r="U14" s="39"/>
      <c r="V14" s="41"/>
      <c r="W14" s="39"/>
      <c r="X14" s="41"/>
      <c r="Y14" s="39"/>
      <c r="Z14" s="41"/>
      <c r="AA14" s="39"/>
      <c r="AB14" s="41"/>
      <c r="AC14" s="39"/>
      <c r="AD14" s="41"/>
      <c r="AE14" s="39"/>
      <c r="AF14" s="41"/>
      <c r="AG14" s="39"/>
      <c r="AH14" s="41"/>
      <c r="AI14" s="39"/>
      <c r="AJ14" s="41"/>
      <c r="AK14" s="39"/>
      <c r="AL14" s="42"/>
      <c r="AM14" s="43"/>
      <c r="AN14" s="44"/>
      <c r="AO14" s="44"/>
      <c r="AP14" s="40"/>
      <c r="AQ14" s="41"/>
      <c r="AR14" s="41"/>
      <c r="AS14" s="41"/>
      <c r="AT14" s="31" t="str">
        <f t="shared" ref="AT14:AT18" si="3">CA14&amp;CB14&amp;CC14&amp;CD14</f>
        <v/>
      </c>
      <c r="BY14" s="32"/>
      <c r="BZ14" s="32"/>
      <c r="CA14" s="33" t="str">
        <f t="shared" ref="CA14:CA18" si="4">IF(AM14+AN14+AO14+AP14&lt;&gt;$B14,"* El número de "&amp;AM$10&amp;""&amp;" no puede ser distinto del Total. ","")</f>
        <v/>
      </c>
      <c r="CB14" s="33" t="str">
        <f t="shared" ref="CB14:CB24" si="5">IF(AND($B14&lt;&gt;0,AQ14=""),"* No olvide ingresar la variable Personas con discapacidad (con RND). Si no tiene digite CERO.  ",IF(AQ14&gt;$B14,"* La variable Personas con discapacidad (con RND) no puede superar el Total. ",""))</f>
        <v/>
      </c>
      <c r="CC14" s="33" t="str">
        <f t="shared" ref="CC14:CC24" si="6">IF(AND($B14&lt;&gt;0,AR14=""),"* No olvide ingresar la variable Pueblos Originarios (Digite CERO si no tiene). ",IF(AR14&gt;$B14,"* La variable Pueblos Originarios no puede superar el Total. ",""))</f>
        <v/>
      </c>
      <c r="CD14" s="33" t="str">
        <f t="shared" ref="CD14:CD24" si="7">IF(AND($B14&lt;&gt;0,AS14=""),"* No olvide ingresar la variable Migrantes. Si no tiene digite CERO.  ",IF(AS14&gt;$B14,"* La variable Migrantes no puede superar el Total. ",""))</f>
        <v/>
      </c>
      <c r="CE14" s="32"/>
      <c r="CF14" s="32"/>
      <c r="CG14" s="34">
        <f t="shared" ref="CG14:CG24" si="8">IF(AM14+AN14+AO14+AP14&lt;&gt;$B14,1,0)</f>
        <v>0</v>
      </c>
      <c r="CH14" s="35"/>
      <c r="CI14" s="35"/>
      <c r="CJ14" s="35"/>
      <c r="CK14" s="34">
        <f t="shared" si="2"/>
        <v>0</v>
      </c>
      <c r="CL14" s="34">
        <f t="shared" si="2"/>
        <v>0</v>
      </c>
      <c r="CM14" s="34">
        <f t="shared" si="2"/>
        <v>0</v>
      </c>
    </row>
    <row r="15" spans="1:130" ht="19.5" customHeight="1" x14ac:dyDescent="0.25">
      <c r="A15" s="45" t="s">
        <v>37</v>
      </c>
      <c r="B15" s="45">
        <f t="shared" si="0"/>
        <v>0</v>
      </c>
      <c r="C15" s="46">
        <f t="shared" si="1"/>
        <v>0</v>
      </c>
      <c r="D15" s="47">
        <f t="shared" si="1"/>
        <v>0</v>
      </c>
      <c r="E15" s="48"/>
      <c r="F15" s="49"/>
      <c r="G15" s="48"/>
      <c r="H15" s="50"/>
      <c r="I15" s="48"/>
      <c r="J15" s="50"/>
      <c r="K15" s="48"/>
      <c r="L15" s="50"/>
      <c r="M15" s="39"/>
      <c r="N15" s="41"/>
      <c r="O15" s="39"/>
      <c r="P15" s="41"/>
      <c r="Q15" s="51"/>
      <c r="R15" s="52"/>
      <c r="S15" s="51"/>
      <c r="T15" s="52"/>
      <c r="U15" s="51"/>
      <c r="V15" s="52"/>
      <c r="W15" s="51"/>
      <c r="X15" s="52"/>
      <c r="Y15" s="51"/>
      <c r="Z15" s="52"/>
      <c r="AA15" s="51"/>
      <c r="AB15" s="52"/>
      <c r="AC15" s="51"/>
      <c r="AD15" s="52"/>
      <c r="AE15" s="51"/>
      <c r="AF15" s="52"/>
      <c r="AG15" s="51"/>
      <c r="AH15" s="52"/>
      <c r="AI15" s="51"/>
      <c r="AJ15" s="52"/>
      <c r="AK15" s="51"/>
      <c r="AL15" s="53"/>
      <c r="AM15" s="54"/>
      <c r="AN15" s="55"/>
      <c r="AO15" s="55"/>
      <c r="AP15" s="56"/>
      <c r="AQ15" s="52"/>
      <c r="AR15" s="52"/>
      <c r="AS15" s="52"/>
      <c r="AT15" s="31" t="str">
        <f>CA15&amp;CB15&amp;CC15&amp;CD15</f>
        <v/>
      </c>
      <c r="BY15" s="32"/>
      <c r="BZ15" s="32"/>
      <c r="CA15" s="33" t="str">
        <f t="shared" si="4"/>
        <v/>
      </c>
      <c r="CB15" s="33" t="str">
        <f t="shared" si="5"/>
        <v/>
      </c>
      <c r="CC15" s="33" t="str">
        <f t="shared" si="6"/>
        <v/>
      </c>
      <c r="CD15" s="33" t="str">
        <f t="shared" si="7"/>
        <v/>
      </c>
      <c r="CE15" s="32"/>
      <c r="CF15" s="32"/>
      <c r="CG15" s="34">
        <f t="shared" si="8"/>
        <v>0</v>
      </c>
      <c r="CH15" s="35"/>
      <c r="CI15" s="35"/>
      <c r="CJ15" s="35"/>
      <c r="CK15" s="34">
        <f t="shared" si="2"/>
        <v>0</v>
      </c>
      <c r="CL15" s="34">
        <f t="shared" si="2"/>
        <v>0</v>
      </c>
      <c r="CM15" s="34">
        <f t="shared" si="2"/>
        <v>0</v>
      </c>
    </row>
    <row r="16" spans="1:130" ht="15" customHeight="1" x14ac:dyDescent="0.25">
      <c r="A16" s="57" t="s">
        <v>38</v>
      </c>
      <c r="B16" s="57">
        <f t="shared" si="0"/>
        <v>0</v>
      </c>
      <c r="C16" s="58">
        <f t="shared" si="1"/>
        <v>0</v>
      </c>
      <c r="D16" s="59">
        <f t="shared" si="1"/>
        <v>0</v>
      </c>
      <c r="E16" s="51"/>
      <c r="F16" s="56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  <c r="S16" s="51"/>
      <c r="T16" s="52"/>
      <c r="U16" s="51"/>
      <c r="V16" s="52"/>
      <c r="W16" s="51"/>
      <c r="X16" s="52"/>
      <c r="Y16" s="51"/>
      <c r="Z16" s="52"/>
      <c r="AA16" s="51"/>
      <c r="AB16" s="52"/>
      <c r="AC16" s="51"/>
      <c r="AD16" s="52"/>
      <c r="AE16" s="51"/>
      <c r="AF16" s="52"/>
      <c r="AG16" s="51"/>
      <c r="AH16" s="52"/>
      <c r="AI16" s="51"/>
      <c r="AJ16" s="52"/>
      <c r="AK16" s="51"/>
      <c r="AL16" s="53"/>
      <c r="AM16" s="54"/>
      <c r="AN16" s="55"/>
      <c r="AO16" s="55"/>
      <c r="AP16" s="56"/>
      <c r="AQ16" s="52"/>
      <c r="AR16" s="52"/>
      <c r="AS16" s="52"/>
      <c r="AT16" s="31" t="str">
        <f t="shared" si="3"/>
        <v/>
      </c>
      <c r="BY16" s="32"/>
      <c r="BZ16" s="32"/>
      <c r="CA16" s="33" t="str">
        <f t="shared" si="4"/>
        <v/>
      </c>
      <c r="CB16" s="33" t="str">
        <f t="shared" si="5"/>
        <v/>
      </c>
      <c r="CC16" s="33" t="str">
        <f t="shared" si="6"/>
        <v/>
      </c>
      <c r="CD16" s="33" t="str">
        <f t="shared" si="7"/>
        <v/>
      </c>
      <c r="CE16" s="32"/>
      <c r="CF16" s="32"/>
      <c r="CG16" s="34">
        <f t="shared" si="8"/>
        <v>0</v>
      </c>
      <c r="CH16" s="35"/>
      <c r="CI16" s="35"/>
      <c r="CJ16" s="35"/>
      <c r="CK16" s="34">
        <f t="shared" si="2"/>
        <v>0</v>
      </c>
      <c r="CL16" s="34">
        <f t="shared" si="2"/>
        <v>0</v>
      </c>
      <c r="CM16" s="34">
        <f t="shared" si="2"/>
        <v>0</v>
      </c>
    </row>
    <row r="17" spans="1:113" x14ac:dyDescent="0.25">
      <c r="A17" s="45" t="s">
        <v>39</v>
      </c>
      <c r="B17" s="60">
        <f t="shared" si="0"/>
        <v>0</v>
      </c>
      <c r="C17" s="61">
        <f t="shared" si="1"/>
        <v>0</v>
      </c>
      <c r="D17" s="59">
        <f t="shared" si="1"/>
        <v>0</v>
      </c>
      <c r="E17" s="62"/>
      <c r="F17" s="52"/>
      <c r="G17" s="51"/>
      <c r="H17" s="52"/>
      <c r="I17" s="51"/>
      <c r="J17" s="52"/>
      <c r="K17" s="51"/>
      <c r="L17" s="52"/>
      <c r="M17" s="51"/>
      <c r="N17" s="52"/>
      <c r="O17" s="51"/>
      <c r="P17" s="52"/>
      <c r="Q17" s="51"/>
      <c r="R17" s="52"/>
      <c r="S17" s="51"/>
      <c r="T17" s="52"/>
      <c r="U17" s="51"/>
      <c r="V17" s="52"/>
      <c r="W17" s="51"/>
      <c r="X17" s="52"/>
      <c r="Y17" s="51"/>
      <c r="Z17" s="52"/>
      <c r="AA17" s="51"/>
      <c r="AB17" s="52"/>
      <c r="AC17" s="51"/>
      <c r="AD17" s="52"/>
      <c r="AE17" s="51"/>
      <c r="AF17" s="52"/>
      <c r="AG17" s="51"/>
      <c r="AH17" s="52"/>
      <c r="AI17" s="51"/>
      <c r="AJ17" s="52"/>
      <c r="AK17" s="51"/>
      <c r="AL17" s="53"/>
      <c r="AM17" s="63"/>
      <c r="AN17" s="55"/>
      <c r="AO17" s="55"/>
      <c r="AP17" s="56"/>
      <c r="AQ17" s="64"/>
      <c r="AR17" s="64"/>
      <c r="AS17" s="64"/>
      <c r="AT17" s="31" t="str">
        <f t="shared" si="3"/>
        <v/>
      </c>
      <c r="BY17" s="32"/>
      <c r="BZ17" s="32"/>
      <c r="CA17" s="33" t="str">
        <f>IF(AM17+AN17+AO17+AP17&lt;&gt;$B17,"* El número de "&amp;AM$10&amp;""&amp;" no puede ser distinto del Total. ","")</f>
        <v/>
      </c>
      <c r="CB17" s="33" t="str">
        <f t="shared" si="5"/>
        <v/>
      </c>
      <c r="CC17" s="33" t="str">
        <f t="shared" si="6"/>
        <v/>
      </c>
      <c r="CD17" s="33" t="str">
        <f t="shared" si="7"/>
        <v/>
      </c>
      <c r="CE17" s="32"/>
      <c r="CF17" s="32"/>
      <c r="CG17" s="34">
        <f t="shared" si="8"/>
        <v>0</v>
      </c>
      <c r="CH17" s="35"/>
      <c r="CI17" s="35"/>
      <c r="CJ17" s="35"/>
      <c r="CK17" s="34">
        <f t="shared" si="2"/>
        <v>0</v>
      </c>
      <c r="CL17" s="34">
        <f t="shared" si="2"/>
        <v>0</v>
      </c>
      <c r="CM17" s="34">
        <f t="shared" si="2"/>
        <v>0</v>
      </c>
    </row>
    <row r="18" spans="1:113" x14ac:dyDescent="0.25">
      <c r="A18" s="45" t="s">
        <v>40</v>
      </c>
      <c r="B18" s="65">
        <f t="shared" si="0"/>
        <v>0</v>
      </c>
      <c r="C18" s="631">
        <f t="shared" si="1"/>
        <v>0</v>
      </c>
      <c r="D18" s="67">
        <f t="shared" si="1"/>
        <v>0</v>
      </c>
      <c r="E18" s="68"/>
      <c r="F18" s="632"/>
      <c r="G18" s="633"/>
      <c r="H18" s="71"/>
      <c r="I18" s="633"/>
      <c r="J18" s="71"/>
      <c r="K18" s="51"/>
      <c r="L18" s="52"/>
      <c r="M18" s="51"/>
      <c r="N18" s="52"/>
      <c r="O18" s="634"/>
      <c r="P18" s="73"/>
      <c r="Q18" s="634"/>
      <c r="R18" s="73"/>
      <c r="S18" s="634"/>
      <c r="T18" s="73"/>
      <c r="U18" s="634"/>
      <c r="V18" s="73"/>
      <c r="W18" s="634"/>
      <c r="X18" s="73"/>
      <c r="Y18" s="634"/>
      <c r="Z18" s="73"/>
      <c r="AA18" s="634"/>
      <c r="AB18" s="73"/>
      <c r="AC18" s="634"/>
      <c r="AD18" s="73"/>
      <c r="AE18" s="634"/>
      <c r="AF18" s="73"/>
      <c r="AG18" s="634"/>
      <c r="AH18" s="73"/>
      <c r="AI18" s="634"/>
      <c r="AJ18" s="73"/>
      <c r="AK18" s="634"/>
      <c r="AL18" s="74"/>
      <c r="AM18" s="75"/>
      <c r="AN18" s="76"/>
      <c r="AO18" s="76"/>
      <c r="AP18" s="77"/>
      <c r="AQ18" s="78"/>
      <c r="AR18" s="78"/>
      <c r="AS18" s="78"/>
      <c r="AT18" s="31" t="str">
        <f t="shared" si="3"/>
        <v/>
      </c>
      <c r="BY18" s="32"/>
      <c r="BZ18" s="32"/>
      <c r="CA18" s="33" t="str">
        <f t="shared" si="4"/>
        <v/>
      </c>
      <c r="CB18" s="33" t="str">
        <f t="shared" si="5"/>
        <v/>
      </c>
      <c r="CC18" s="33" t="str">
        <f t="shared" si="6"/>
        <v/>
      </c>
      <c r="CD18" s="33" t="str">
        <f t="shared" si="7"/>
        <v/>
      </c>
      <c r="CE18" s="32"/>
      <c r="CF18" s="32"/>
      <c r="CG18" s="34">
        <f t="shared" si="8"/>
        <v>0</v>
      </c>
      <c r="CH18" s="35"/>
      <c r="CI18" s="35"/>
      <c r="CJ18" s="35"/>
      <c r="CK18" s="34">
        <f t="shared" si="2"/>
        <v>0</v>
      </c>
      <c r="CL18" s="34">
        <f t="shared" si="2"/>
        <v>0</v>
      </c>
      <c r="CM18" s="34">
        <f t="shared" si="2"/>
        <v>0</v>
      </c>
    </row>
    <row r="19" spans="1:113" x14ac:dyDescent="0.25">
      <c r="A19" s="435" t="s">
        <v>41</v>
      </c>
      <c r="B19" s="65">
        <f t="shared" si="0"/>
        <v>0</v>
      </c>
      <c r="C19" s="79">
        <f t="shared" si="1"/>
        <v>0</v>
      </c>
      <c r="D19" s="437">
        <f t="shared" si="1"/>
        <v>0</v>
      </c>
      <c r="E19" s="414">
        <f t="shared" ref="E19:AS19" si="9">SUM(E20:E24)</f>
        <v>0</v>
      </c>
      <c r="F19" s="437">
        <f t="shared" si="9"/>
        <v>0</v>
      </c>
      <c r="G19" s="414">
        <f t="shared" si="9"/>
        <v>0</v>
      </c>
      <c r="H19" s="420">
        <f t="shared" si="9"/>
        <v>0</v>
      </c>
      <c r="I19" s="414">
        <f t="shared" si="9"/>
        <v>0</v>
      </c>
      <c r="J19" s="420">
        <f t="shared" si="9"/>
        <v>0</v>
      </c>
      <c r="K19" s="414">
        <f t="shared" si="9"/>
        <v>0</v>
      </c>
      <c r="L19" s="420">
        <f t="shared" si="9"/>
        <v>0</v>
      </c>
      <c r="M19" s="414">
        <f t="shared" si="9"/>
        <v>0</v>
      </c>
      <c r="N19" s="420">
        <f t="shared" si="9"/>
        <v>0</v>
      </c>
      <c r="O19" s="414">
        <f t="shared" si="9"/>
        <v>0</v>
      </c>
      <c r="P19" s="420">
        <f t="shared" si="9"/>
        <v>0</v>
      </c>
      <c r="Q19" s="414">
        <f t="shared" si="9"/>
        <v>0</v>
      </c>
      <c r="R19" s="420">
        <f t="shared" si="9"/>
        <v>0</v>
      </c>
      <c r="S19" s="414">
        <f t="shared" si="9"/>
        <v>0</v>
      </c>
      <c r="T19" s="420">
        <f t="shared" si="9"/>
        <v>0</v>
      </c>
      <c r="U19" s="414">
        <f t="shared" si="9"/>
        <v>0</v>
      </c>
      <c r="V19" s="420">
        <f t="shared" si="9"/>
        <v>0</v>
      </c>
      <c r="W19" s="414">
        <f t="shared" si="9"/>
        <v>0</v>
      </c>
      <c r="X19" s="420">
        <f t="shared" si="9"/>
        <v>0</v>
      </c>
      <c r="Y19" s="414">
        <f t="shared" si="9"/>
        <v>0</v>
      </c>
      <c r="Z19" s="420">
        <f t="shared" si="9"/>
        <v>0</v>
      </c>
      <c r="AA19" s="414">
        <f t="shared" si="9"/>
        <v>0</v>
      </c>
      <c r="AB19" s="420">
        <f t="shared" si="9"/>
        <v>0</v>
      </c>
      <c r="AC19" s="414">
        <f t="shared" si="9"/>
        <v>0</v>
      </c>
      <c r="AD19" s="420">
        <f t="shared" si="9"/>
        <v>0</v>
      </c>
      <c r="AE19" s="414">
        <f t="shared" si="9"/>
        <v>0</v>
      </c>
      <c r="AF19" s="420">
        <f t="shared" si="9"/>
        <v>0</v>
      </c>
      <c r="AG19" s="414">
        <f t="shared" si="9"/>
        <v>0</v>
      </c>
      <c r="AH19" s="420">
        <f t="shared" si="9"/>
        <v>0</v>
      </c>
      <c r="AI19" s="414">
        <f t="shared" si="9"/>
        <v>0</v>
      </c>
      <c r="AJ19" s="420">
        <f t="shared" si="9"/>
        <v>0</v>
      </c>
      <c r="AK19" s="414">
        <f t="shared" si="9"/>
        <v>0</v>
      </c>
      <c r="AL19" s="440">
        <f t="shared" si="9"/>
        <v>0</v>
      </c>
      <c r="AM19" s="418">
        <f t="shared" si="9"/>
        <v>0</v>
      </c>
      <c r="AN19" s="419">
        <f t="shared" si="9"/>
        <v>0</v>
      </c>
      <c r="AO19" s="419">
        <f t="shared" si="9"/>
        <v>0</v>
      </c>
      <c r="AP19" s="437">
        <f t="shared" si="9"/>
        <v>0</v>
      </c>
      <c r="AQ19" s="420">
        <f t="shared" si="9"/>
        <v>0</v>
      </c>
      <c r="AR19" s="420">
        <f t="shared" si="9"/>
        <v>0</v>
      </c>
      <c r="AS19" s="420">
        <f t="shared" si="9"/>
        <v>0</v>
      </c>
      <c r="AT19" s="85"/>
      <c r="BY19" s="32"/>
      <c r="BZ19" s="32"/>
      <c r="CA19" s="32"/>
      <c r="CB19" s="32"/>
      <c r="CC19" s="32"/>
      <c r="CD19" s="32"/>
      <c r="CE19" s="32"/>
      <c r="CF19" s="32"/>
      <c r="CG19"/>
      <c r="CH19" s="35"/>
      <c r="CI19" s="35"/>
      <c r="CJ19" s="35"/>
      <c r="CK19"/>
      <c r="CL19"/>
      <c r="CM19"/>
    </row>
    <row r="20" spans="1:113" x14ac:dyDescent="0.25">
      <c r="A20" s="441" t="s">
        <v>42</v>
      </c>
      <c r="B20" s="60">
        <f t="shared" si="0"/>
        <v>0</v>
      </c>
      <c r="C20" s="58">
        <f t="shared" si="1"/>
        <v>0</v>
      </c>
      <c r="D20" s="87">
        <f t="shared" si="1"/>
        <v>0</v>
      </c>
      <c r="E20" s="88"/>
      <c r="F20" s="89"/>
      <c r="G20" s="88"/>
      <c r="H20" s="90"/>
      <c r="I20" s="88"/>
      <c r="J20" s="90"/>
      <c r="K20" s="88"/>
      <c r="L20" s="90"/>
      <c r="M20" s="88"/>
      <c r="N20" s="90"/>
      <c r="O20" s="88"/>
      <c r="P20" s="90"/>
      <c r="Q20" s="88"/>
      <c r="R20" s="90"/>
      <c r="S20" s="88"/>
      <c r="T20" s="90"/>
      <c r="U20" s="88"/>
      <c r="V20" s="90"/>
      <c r="W20" s="88"/>
      <c r="X20" s="90"/>
      <c r="Y20" s="88"/>
      <c r="Z20" s="90"/>
      <c r="AA20" s="88"/>
      <c r="AB20" s="90"/>
      <c r="AC20" s="88"/>
      <c r="AD20" s="90"/>
      <c r="AE20" s="88"/>
      <c r="AF20" s="90"/>
      <c r="AG20" s="88"/>
      <c r="AH20" s="90"/>
      <c r="AI20" s="88"/>
      <c r="AJ20" s="90"/>
      <c r="AK20" s="88"/>
      <c r="AL20" s="91"/>
      <c r="AM20" s="635"/>
      <c r="AN20" s="93"/>
      <c r="AO20" s="93"/>
      <c r="AP20" s="89"/>
      <c r="AQ20" s="636"/>
      <c r="AR20" s="636"/>
      <c r="AS20" s="636"/>
      <c r="AT20" s="31" t="str">
        <f>CA20&amp;CB20&amp;CC20&amp;CD20</f>
        <v/>
      </c>
      <c r="BY20" s="32"/>
      <c r="BZ20" s="32"/>
      <c r="CA20" s="33" t="str">
        <f t="shared" ref="CA20:CA24" si="10">IF(AM20+AN20+AO20+AP20&lt;&gt;$B20,"* El número de "&amp;AM$10&amp;""&amp;" no puede ser distinto del Total. ","")</f>
        <v/>
      </c>
      <c r="CB20" s="33" t="str">
        <f t="shared" si="5"/>
        <v/>
      </c>
      <c r="CC20" s="33" t="str">
        <f t="shared" si="6"/>
        <v/>
      </c>
      <c r="CD20" s="33" t="str">
        <f t="shared" si="7"/>
        <v/>
      </c>
      <c r="CE20" s="32"/>
      <c r="CF20" s="32"/>
      <c r="CG20" s="34">
        <f t="shared" si="8"/>
        <v>0</v>
      </c>
      <c r="CH20" s="35"/>
      <c r="CI20" s="35"/>
      <c r="CJ20" s="35"/>
      <c r="CK20" s="34">
        <f t="shared" ref="CK20:CM24" si="11">IF(AND($B20&lt;&gt;0,AQ20=""),1,IF(AQ20&gt;$B20,1,0))</f>
        <v>0</v>
      </c>
      <c r="CL20" s="34">
        <f t="shared" si="11"/>
        <v>0</v>
      </c>
      <c r="CM20" s="34">
        <f t="shared" si="11"/>
        <v>0</v>
      </c>
    </row>
    <row r="21" spans="1:113" x14ac:dyDescent="0.25">
      <c r="A21" s="45" t="s">
        <v>43</v>
      </c>
      <c r="B21" s="57">
        <f t="shared" si="0"/>
        <v>0</v>
      </c>
      <c r="C21" s="61">
        <f t="shared" si="1"/>
        <v>0</v>
      </c>
      <c r="D21" s="47">
        <f t="shared" si="1"/>
        <v>0</v>
      </c>
      <c r="E21" s="51"/>
      <c r="F21" s="56"/>
      <c r="G21" s="51"/>
      <c r="H21" s="52"/>
      <c r="I21" s="51"/>
      <c r="J21" s="52"/>
      <c r="K21" s="51"/>
      <c r="L21" s="52"/>
      <c r="M21" s="51"/>
      <c r="N21" s="52"/>
      <c r="O21" s="51"/>
      <c r="P21" s="52"/>
      <c r="Q21" s="51"/>
      <c r="R21" s="52"/>
      <c r="S21" s="51"/>
      <c r="T21" s="52"/>
      <c r="U21" s="51"/>
      <c r="V21" s="52"/>
      <c r="W21" s="51"/>
      <c r="X21" s="52"/>
      <c r="Y21" s="51"/>
      <c r="Z21" s="52"/>
      <c r="AA21" s="51"/>
      <c r="AB21" s="52"/>
      <c r="AC21" s="51"/>
      <c r="AD21" s="52"/>
      <c r="AE21" s="51"/>
      <c r="AF21" s="52"/>
      <c r="AG21" s="51"/>
      <c r="AH21" s="52"/>
      <c r="AI21" s="51"/>
      <c r="AJ21" s="52"/>
      <c r="AK21" s="51"/>
      <c r="AL21" s="53"/>
      <c r="AM21" s="54"/>
      <c r="AN21" s="55"/>
      <c r="AO21" s="55"/>
      <c r="AP21" s="56"/>
      <c r="AQ21" s="95"/>
      <c r="AR21" s="95"/>
      <c r="AS21" s="95"/>
      <c r="AT21" s="31" t="str">
        <f>CA21&amp;CB21&amp;CC21&amp;CD21</f>
        <v/>
      </c>
      <c r="BY21" s="32"/>
      <c r="BZ21" s="32"/>
      <c r="CA21" s="33" t="str">
        <f t="shared" si="10"/>
        <v/>
      </c>
      <c r="CB21" s="33" t="str">
        <f t="shared" si="5"/>
        <v/>
      </c>
      <c r="CC21" s="33" t="str">
        <f t="shared" si="6"/>
        <v/>
      </c>
      <c r="CD21" s="33" t="str">
        <f t="shared" si="7"/>
        <v/>
      </c>
      <c r="CE21" s="32"/>
      <c r="CF21" s="32"/>
      <c r="CG21" s="34">
        <f t="shared" si="8"/>
        <v>0</v>
      </c>
      <c r="CH21" s="35"/>
      <c r="CI21" s="35"/>
      <c r="CJ21" s="35"/>
      <c r="CK21" s="34">
        <f t="shared" si="11"/>
        <v>0</v>
      </c>
      <c r="CL21" s="34">
        <f t="shared" si="11"/>
        <v>0</v>
      </c>
      <c r="CM21" s="34">
        <f t="shared" si="11"/>
        <v>0</v>
      </c>
    </row>
    <row r="22" spans="1:113" x14ac:dyDescent="0.25">
      <c r="A22" s="96" t="s">
        <v>44</v>
      </c>
      <c r="B22" s="97">
        <f t="shared" si="0"/>
        <v>0</v>
      </c>
      <c r="C22" s="98">
        <f t="shared" si="1"/>
        <v>0</v>
      </c>
      <c r="D22" s="99">
        <f t="shared" si="1"/>
        <v>0</v>
      </c>
      <c r="E22" s="62"/>
      <c r="F22" s="100"/>
      <c r="G22" s="62"/>
      <c r="H22" s="101"/>
      <c r="I22" s="62"/>
      <c r="J22" s="101"/>
      <c r="K22" s="62"/>
      <c r="L22" s="101"/>
      <c r="M22" s="62"/>
      <c r="N22" s="101"/>
      <c r="O22" s="62"/>
      <c r="P22" s="101"/>
      <c r="Q22" s="62"/>
      <c r="R22" s="101"/>
      <c r="S22" s="62"/>
      <c r="T22" s="101"/>
      <c r="U22" s="62"/>
      <c r="V22" s="101"/>
      <c r="W22" s="62"/>
      <c r="X22" s="101"/>
      <c r="Y22" s="62"/>
      <c r="Z22" s="101"/>
      <c r="AA22" s="62"/>
      <c r="AB22" s="101"/>
      <c r="AC22" s="62"/>
      <c r="AD22" s="101"/>
      <c r="AE22" s="62"/>
      <c r="AF22" s="101"/>
      <c r="AG22" s="62"/>
      <c r="AH22" s="101"/>
      <c r="AI22" s="62"/>
      <c r="AJ22" s="101"/>
      <c r="AK22" s="62"/>
      <c r="AL22" s="102"/>
      <c r="AM22" s="103"/>
      <c r="AN22" s="104"/>
      <c r="AO22" s="104"/>
      <c r="AP22" s="100"/>
      <c r="AQ22" s="105"/>
      <c r="AR22" s="105"/>
      <c r="AS22" s="105"/>
      <c r="AT22" s="31" t="str">
        <f>CA22&amp;CB22&amp;CC22&amp;CD22</f>
        <v/>
      </c>
      <c r="BY22" s="32"/>
      <c r="BZ22" s="32"/>
      <c r="CA22" s="33" t="str">
        <f t="shared" si="10"/>
        <v/>
      </c>
      <c r="CB22" s="33" t="str">
        <f t="shared" si="5"/>
        <v/>
      </c>
      <c r="CC22" s="33" t="str">
        <f t="shared" si="6"/>
        <v/>
      </c>
      <c r="CD22" s="33" t="str">
        <f t="shared" si="7"/>
        <v/>
      </c>
      <c r="CE22" s="32"/>
      <c r="CF22" s="32"/>
      <c r="CG22" s="34">
        <f t="shared" si="8"/>
        <v>0</v>
      </c>
      <c r="CH22" s="35"/>
      <c r="CI22" s="35"/>
      <c r="CJ22" s="35"/>
      <c r="CK22" s="34">
        <f t="shared" si="11"/>
        <v>0</v>
      </c>
      <c r="CL22" s="34">
        <f t="shared" si="11"/>
        <v>0</v>
      </c>
      <c r="CM22" s="34">
        <f t="shared" si="11"/>
        <v>0</v>
      </c>
    </row>
    <row r="23" spans="1:113" x14ac:dyDescent="0.25">
      <c r="A23" s="106" t="s">
        <v>45</v>
      </c>
      <c r="B23" s="57">
        <f t="shared" si="0"/>
        <v>0</v>
      </c>
      <c r="C23" s="61">
        <f t="shared" si="1"/>
        <v>0</v>
      </c>
      <c r="D23" s="47">
        <f t="shared" si="1"/>
        <v>0</v>
      </c>
      <c r="E23" s="51"/>
      <c r="F23" s="56"/>
      <c r="G23" s="51"/>
      <c r="H23" s="52"/>
      <c r="I23" s="51"/>
      <c r="J23" s="52"/>
      <c r="K23" s="51"/>
      <c r="L23" s="52"/>
      <c r="M23" s="51"/>
      <c r="N23" s="52"/>
      <c r="O23" s="51"/>
      <c r="P23" s="52"/>
      <c r="Q23" s="51"/>
      <c r="R23" s="52"/>
      <c r="S23" s="51"/>
      <c r="T23" s="52"/>
      <c r="U23" s="51"/>
      <c r="V23" s="52"/>
      <c r="W23" s="51"/>
      <c r="X23" s="52"/>
      <c r="Y23" s="51"/>
      <c r="Z23" s="52"/>
      <c r="AA23" s="51"/>
      <c r="AB23" s="52"/>
      <c r="AC23" s="51"/>
      <c r="AD23" s="52"/>
      <c r="AE23" s="51"/>
      <c r="AF23" s="52"/>
      <c r="AG23" s="51"/>
      <c r="AH23" s="52"/>
      <c r="AI23" s="51"/>
      <c r="AJ23" s="52"/>
      <c r="AK23" s="51"/>
      <c r="AL23" s="53"/>
      <c r="AM23" s="54"/>
      <c r="AN23" s="55"/>
      <c r="AO23" s="55"/>
      <c r="AP23" s="56"/>
      <c r="AQ23" s="95"/>
      <c r="AR23" s="95"/>
      <c r="AS23" s="95"/>
      <c r="AT23" s="31" t="str">
        <f>CA23&amp;CB23&amp;CC23&amp;CD23</f>
        <v/>
      </c>
      <c r="BY23" s="32"/>
      <c r="BZ23" s="32"/>
      <c r="CA23" s="33" t="str">
        <f t="shared" si="10"/>
        <v/>
      </c>
      <c r="CB23" s="33" t="str">
        <f t="shared" si="5"/>
        <v/>
      </c>
      <c r="CC23" s="33" t="str">
        <f t="shared" si="6"/>
        <v/>
      </c>
      <c r="CD23" s="33" t="str">
        <f t="shared" si="7"/>
        <v/>
      </c>
      <c r="CE23" s="32"/>
      <c r="CF23" s="32"/>
      <c r="CG23" s="34">
        <f t="shared" si="8"/>
        <v>0</v>
      </c>
      <c r="CH23" s="35"/>
      <c r="CI23" s="35"/>
      <c r="CJ23" s="35"/>
      <c r="CK23" s="34">
        <f t="shared" si="11"/>
        <v>0</v>
      </c>
      <c r="CL23" s="34">
        <f t="shared" si="11"/>
        <v>0</v>
      </c>
      <c r="CM23" s="34">
        <f t="shared" si="11"/>
        <v>0</v>
      </c>
    </row>
    <row r="24" spans="1:113" x14ac:dyDescent="0.25">
      <c r="A24" s="107" t="s">
        <v>46</v>
      </c>
      <c r="B24" s="65">
        <f t="shared" si="0"/>
        <v>0</v>
      </c>
      <c r="C24" s="79">
        <f t="shared" si="1"/>
        <v>0</v>
      </c>
      <c r="D24" s="637">
        <f t="shared" si="1"/>
        <v>0</v>
      </c>
      <c r="E24" s="634"/>
      <c r="F24" s="638"/>
      <c r="G24" s="634"/>
      <c r="H24" s="73"/>
      <c r="I24" s="634"/>
      <c r="J24" s="73"/>
      <c r="K24" s="634"/>
      <c r="L24" s="73"/>
      <c r="M24" s="634"/>
      <c r="N24" s="73"/>
      <c r="O24" s="634"/>
      <c r="P24" s="73"/>
      <c r="Q24" s="634"/>
      <c r="R24" s="73"/>
      <c r="S24" s="634"/>
      <c r="T24" s="73"/>
      <c r="U24" s="634"/>
      <c r="V24" s="73"/>
      <c r="W24" s="634"/>
      <c r="X24" s="73"/>
      <c r="Y24" s="634"/>
      <c r="Z24" s="73"/>
      <c r="AA24" s="634"/>
      <c r="AB24" s="73"/>
      <c r="AC24" s="634"/>
      <c r="AD24" s="73"/>
      <c r="AE24" s="634"/>
      <c r="AF24" s="73"/>
      <c r="AG24" s="634"/>
      <c r="AH24" s="73"/>
      <c r="AI24" s="634"/>
      <c r="AJ24" s="73"/>
      <c r="AK24" s="634"/>
      <c r="AL24" s="74"/>
      <c r="AM24" s="110"/>
      <c r="AN24" s="76"/>
      <c r="AO24" s="76"/>
      <c r="AP24" s="638"/>
      <c r="AQ24" s="73"/>
      <c r="AR24" s="73"/>
      <c r="AS24" s="73"/>
      <c r="AT24" s="31" t="str">
        <f>CA24&amp;CB24&amp;CC24&amp;CD24</f>
        <v/>
      </c>
      <c r="BY24" s="32"/>
      <c r="BZ24" s="32"/>
      <c r="CA24" s="33" t="str">
        <f t="shared" si="10"/>
        <v/>
      </c>
      <c r="CB24" s="33" t="str">
        <f t="shared" si="5"/>
        <v/>
      </c>
      <c r="CC24" s="33" t="str">
        <f t="shared" si="6"/>
        <v/>
      </c>
      <c r="CD24" s="33" t="str">
        <f t="shared" si="7"/>
        <v/>
      </c>
      <c r="CE24" s="32"/>
      <c r="CF24" s="32"/>
      <c r="CG24" s="34">
        <f t="shared" si="8"/>
        <v>0</v>
      </c>
      <c r="CH24" s="35"/>
      <c r="CI24" s="35"/>
      <c r="CJ24" s="35"/>
      <c r="CK24" s="34">
        <f t="shared" si="11"/>
        <v>0</v>
      </c>
      <c r="CL24" s="34">
        <f t="shared" si="11"/>
        <v>0</v>
      </c>
      <c r="CM24" s="34">
        <f t="shared" si="11"/>
        <v>0</v>
      </c>
    </row>
    <row r="25" spans="1:113" x14ac:dyDescent="0.25">
      <c r="A25" s="13" t="s">
        <v>47</v>
      </c>
      <c r="B25" s="14"/>
      <c r="C25" s="12"/>
      <c r="D25" s="15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</row>
    <row r="26" spans="1:113" x14ac:dyDescent="0.25">
      <c r="A26" s="521" t="s">
        <v>48</v>
      </c>
      <c r="B26" s="606" t="s">
        <v>49</v>
      </c>
      <c r="C26" s="491" t="s">
        <v>5</v>
      </c>
      <c r="D26" s="492"/>
      <c r="E26" s="493"/>
      <c r="F26" s="597" t="s">
        <v>6</v>
      </c>
      <c r="G26" s="639"/>
      <c r="H26" s="639"/>
      <c r="I26" s="639"/>
      <c r="J26" s="639"/>
      <c r="K26" s="639"/>
      <c r="L26" s="639"/>
      <c r="M26" s="639"/>
      <c r="N26" s="639"/>
      <c r="O26" s="639"/>
      <c r="P26" s="639"/>
      <c r="Q26" s="639"/>
      <c r="R26" s="639"/>
      <c r="S26" s="639"/>
      <c r="T26" s="639"/>
      <c r="U26" s="639"/>
      <c r="V26" s="639"/>
      <c r="W26" s="639"/>
      <c r="X26" s="639"/>
      <c r="Y26" s="639"/>
      <c r="Z26" s="639"/>
      <c r="AA26" s="639"/>
      <c r="AB26" s="639"/>
      <c r="AC26" s="639"/>
      <c r="AD26" s="639"/>
      <c r="AE26" s="639"/>
      <c r="AF26" s="639"/>
      <c r="AG26" s="639"/>
      <c r="AH26" s="639"/>
      <c r="AI26" s="639"/>
      <c r="AJ26" s="639"/>
      <c r="AK26" s="639"/>
      <c r="AL26" s="639"/>
      <c r="AM26" s="601"/>
      <c r="AN26" s="584" t="s">
        <v>7</v>
      </c>
      <c r="AO26" s="639"/>
      <c r="AP26" s="639"/>
      <c r="AQ26" s="585"/>
    </row>
    <row r="27" spans="1:113" ht="15" customHeight="1" x14ac:dyDescent="0.25">
      <c r="A27" s="522"/>
      <c r="B27" s="489"/>
      <c r="C27" s="640"/>
      <c r="D27" s="620"/>
      <c r="E27" s="641"/>
      <c r="F27" s="591" t="s">
        <v>11</v>
      </c>
      <c r="G27" s="592"/>
      <c r="H27" s="591" t="s">
        <v>12</v>
      </c>
      <c r="I27" s="592"/>
      <c r="J27" s="591" t="s">
        <v>13</v>
      </c>
      <c r="K27" s="592"/>
      <c r="L27" s="591" t="s">
        <v>14</v>
      </c>
      <c r="M27" s="592"/>
      <c r="N27" s="591" t="s">
        <v>15</v>
      </c>
      <c r="O27" s="592"/>
      <c r="P27" s="591" t="s">
        <v>16</v>
      </c>
      <c r="Q27" s="592"/>
      <c r="R27" s="591" t="s">
        <v>17</v>
      </c>
      <c r="S27" s="592"/>
      <c r="T27" s="591" t="s">
        <v>18</v>
      </c>
      <c r="U27" s="592"/>
      <c r="V27" s="591" t="s">
        <v>19</v>
      </c>
      <c r="W27" s="592"/>
      <c r="X27" s="591" t="s">
        <v>20</v>
      </c>
      <c r="Y27" s="592"/>
      <c r="Z27" s="591" t="s">
        <v>21</v>
      </c>
      <c r="AA27" s="592"/>
      <c r="AB27" s="591" t="s">
        <v>22</v>
      </c>
      <c r="AC27" s="592"/>
      <c r="AD27" s="591" t="s">
        <v>23</v>
      </c>
      <c r="AE27" s="592"/>
      <c r="AF27" s="591" t="s">
        <v>24</v>
      </c>
      <c r="AG27" s="592"/>
      <c r="AH27" s="591" t="s">
        <v>25</v>
      </c>
      <c r="AI27" s="592"/>
      <c r="AJ27" s="591" t="s">
        <v>26</v>
      </c>
      <c r="AK27" s="592"/>
      <c r="AL27" s="597" t="s">
        <v>27</v>
      </c>
      <c r="AM27" s="601"/>
      <c r="AN27" s="642" t="s">
        <v>50</v>
      </c>
      <c r="AO27" s="643" t="s">
        <v>29</v>
      </c>
      <c r="AP27" s="506" t="s">
        <v>30</v>
      </c>
      <c r="AQ27" s="510" t="s">
        <v>31</v>
      </c>
    </row>
    <row r="28" spans="1:113" x14ac:dyDescent="0.25">
      <c r="A28" s="644"/>
      <c r="B28" s="614"/>
      <c r="C28" s="477" t="s">
        <v>32</v>
      </c>
      <c r="D28" s="482" t="s">
        <v>33</v>
      </c>
      <c r="E28" s="480" t="s">
        <v>34</v>
      </c>
      <c r="F28" s="482" t="s">
        <v>33</v>
      </c>
      <c r="G28" s="480" t="s">
        <v>34</v>
      </c>
      <c r="H28" s="482" t="s">
        <v>33</v>
      </c>
      <c r="I28" s="480" t="s">
        <v>34</v>
      </c>
      <c r="J28" s="482" t="s">
        <v>33</v>
      </c>
      <c r="K28" s="480" t="s">
        <v>34</v>
      </c>
      <c r="L28" s="482" t="s">
        <v>33</v>
      </c>
      <c r="M28" s="480" t="s">
        <v>34</v>
      </c>
      <c r="N28" s="434" t="s">
        <v>33</v>
      </c>
      <c r="O28" s="480" t="s">
        <v>34</v>
      </c>
      <c r="P28" s="482" t="s">
        <v>33</v>
      </c>
      <c r="Q28" s="480" t="s">
        <v>34</v>
      </c>
      <c r="R28" s="482" t="s">
        <v>33</v>
      </c>
      <c r="S28" s="480" t="s">
        <v>34</v>
      </c>
      <c r="T28" s="482" t="s">
        <v>33</v>
      </c>
      <c r="U28" s="480" t="s">
        <v>34</v>
      </c>
      <c r="V28" s="482" t="s">
        <v>33</v>
      </c>
      <c r="W28" s="480" t="s">
        <v>34</v>
      </c>
      <c r="X28" s="482" t="s">
        <v>33</v>
      </c>
      <c r="Y28" s="480" t="s">
        <v>34</v>
      </c>
      <c r="Z28" s="482" t="s">
        <v>33</v>
      </c>
      <c r="AA28" s="480" t="s">
        <v>34</v>
      </c>
      <c r="AB28" s="482" t="s">
        <v>33</v>
      </c>
      <c r="AC28" s="480" t="s">
        <v>34</v>
      </c>
      <c r="AD28" s="482" t="s">
        <v>33</v>
      </c>
      <c r="AE28" s="480" t="s">
        <v>34</v>
      </c>
      <c r="AF28" s="482" t="s">
        <v>33</v>
      </c>
      <c r="AG28" s="480" t="s">
        <v>34</v>
      </c>
      <c r="AH28" s="482" t="s">
        <v>33</v>
      </c>
      <c r="AI28" s="480" t="s">
        <v>34</v>
      </c>
      <c r="AJ28" s="482" t="s">
        <v>33</v>
      </c>
      <c r="AK28" s="480" t="s">
        <v>34</v>
      </c>
      <c r="AL28" s="482" t="s">
        <v>33</v>
      </c>
      <c r="AM28" s="645" t="s">
        <v>34</v>
      </c>
      <c r="AN28" s="509"/>
      <c r="AO28" s="505"/>
      <c r="AP28" s="505"/>
      <c r="AQ28" s="511"/>
      <c r="CG28" s="112">
        <f>IF(C29&lt;&gt;SUM(C30:C48),1,0)</f>
        <v>0</v>
      </c>
    </row>
    <row r="29" spans="1:113" x14ac:dyDescent="0.25">
      <c r="A29" s="602" t="s">
        <v>51</v>
      </c>
      <c r="B29" s="603"/>
      <c r="C29" s="442">
        <f t="shared" ref="C29:C50" si="12">SUM(D29:E29)</f>
        <v>0</v>
      </c>
      <c r="D29" s="646">
        <f t="shared" ref="D29:E50" si="13">+F29+H29+J29+L29+N29+P29+R29+T29+V29+X29+Z29+AB29+AD29+AF29+AH29+AJ29+AL29</f>
        <v>0</v>
      </c>
      <c r="E29" s="115">
        <f t="shared" si="13"/>
        <v>0</v>
      </c>
      <c r="F29" s="443"/>
      <c r="G29" s="444"/>
      <c r="H29" s="443"/>
      <c r="I29" s="445"/>
      <c r="J29" s="443"/>
      <c r="K29" s="445"/>
      <c r="L29" s="443"/>
      <c r="M29" s="444"/>
      <c r="N29" s="446"/>
      <c r="O29" s="445"/>
      <c r="P29" s="446"/>
      <c r="Q29" s="445"/>
      <c r="R29" s="446"/>
      <c r="S29" s="445"/>
      <c r="T29" s="446"/>
      <c r="U29" s="445"/>
      <c r="V29" s="446"/>
      <c r="W29" s="445"/>
      <c r="X29" s="446"/>
      <c r="Y29" s="445"/>
      <c r="Z29" s="446"/>
      <c r="AA29" s="445"/>
      <c r="AB29" s="446"/>
      <c r="AC29" s="445"/>
      <c r="AD29" s="446"/>
      <c r="AE29" s="445"/>
      <c r="AF29" s="446"/>
      <c r="AG29" s="445"/>
      <c r="AH29" s="446"/>
      <c r="AI29" s="445"/>
      <c r="AJ29" s="446"/>
      <c r="AK29" s="445"/>
      <c r="AL29" s="446"/>
      <c r="AM29" s="647"/>
      <c r="AN29" s="447"/>
      <c r="AO29" s="448"/>
      <c r="AP29" s="446"/>
      <c r="AQ29" s="445"/>
      <c r="AR29" s="31" t="str">
        <f>CA29&amp;CB29&amp;CC29&amp;CD29&amp;CE29&amp;CF29</f>
        <v/>
      </c>
      <c r="BW29" s="32"/>
      <c r="BX29" s="32"/>
      <c r="BY29" s="32"/>
      <c r="BZ29" s="32"/>
      <c r="CA29" s="123" t="str">
        <f>IF(CG29=1," * El total de Ingresos debe ser igual a la suma de los Tipos de Estrategia. ","")</f>
        <v/>
      </c>
      <c r="CB29" s="123" t="str">
        <f>IF(CG28=1,"* Existen patologías que son mayores al Total de Ingresos-Persona. ","")</f>
        <v/>
      </c>
      <c r="CC29" s="124"/>
      <c r="CD29" s="124"/>
      <c r="CE29" s="124"/>
      <c r="CF29" s="124"/>
      <c r="CG29" s="112">
        <f>IF(SUM(AN29:AQ29)=C29,0,1)</f>
        <v>0</v>
      </c>
      <c r="CH29" s="125"/>
      <c r="CI29" s="125"/>
      <c r="CJ29" s="125"/>
      <c r="CK29" s="125"/>
      <c r="DH29"/>
      <c r="DI29"/>
    </row>
    <row r="30" spans="1:113" x14ac:dyDescent="0.25">
      <c r="A30" s="648" t="s">
        <v>52</v>
      </c>
      <c r="B30" s="126" t="s">
        <v>53</v>
      </c>
      <c r="C30" s="127">
        <f t="shared" si="12"/>
        <v>0</v>
      </c>
      <c r="D30" s="449">
        <f t="shared" si="13"/>
        <v>0</v>
      </c>
      <c r="E30" s="450">
        <f t="shared" si="13"/>
        <v>0</v>
      </c>
      <c r="F30" s="130"/>
      <c r="G30" s="131"/>
      <c r="H30" s="130"/>
      <c r="I30" s="132"/>
      <c r="J30" s="130"/>
      <c r="K30" s="132"/>
      <c r="L30" s="130"/>
      <c r="M30" s="131"/>
      <c r="N30" s="133"/>
      <c r="O30" s="132"/>
      <c r="P30" s="133"/>
      <c r="Q30" s="132"/>
      <c r="R30" s="133"/>
      <c r="S30" s="132"/>
      <c r="T30" s="133"/>
      <c r="U30" s="132"/>
      <c r="V30" s="133"/>
      <c r="W30" s="132"/>
      <c r="X30" s="133"/>
      <c r="Y30" s="132"/>
      <c r="Z30" s="133"/>
      <c r="AA30" s="132"/>
      <c r="AB30" s="133"/>
      <c r="AC30" s="132"/>
      <c r="AD30" s="133"/>
      <c r="AE30" s="132"/>
      <c r="AF30" s="133"/>
      <c r="AG30" s="132"/>
      <c r="AH30" s="133"/>
      <c r="AI30" s="132"/>
      <c r="AJ30" s="133"/>
      <c r="AK30" s="132"/>
      <c r="AL30" s="133"/>
      <c r="AM30" s="134"/>
      <c r="AN30" s="135"/>
      <c r="AO30" s="136"/>
      <c r="AP30" s="133"/>
      <c r="AQ30" s="132"/>
      <c r="AR30" s="31" t="str">
        <f>CA30&amp;CB30&amp;CC30&amp;CD30&amp;CE30&amp;CF30</f>
        <v/>
      </c>
      <c r="BW30" s="32"/>
      <c r="BX30" s="32"/>
      <c r="BY30" s="32"/>
      <c r="BZ30" s="32"/>
      <c r="CA30" s="123" t="str">
        <f>IF(CG30=1," * El total de Ingresos debe ser igual a la suma de los Tipos de Estrategia. ","")</f>
        <v/>
      </c>
      <c r="CB30" s="123" t="str">
        <f>IF(CH30=1,"* EN Rehabilitación Infantil Existen Patologías que son Mayores a los Ingresos-Personas. ","")</f>
        <v/>
      </c>
      <c r="CC30" s="123" t="str">
        <f>IF(CI30=1,"* En RBC existen Patologías que son mayores a los Ingresos-Personas. ","")</f>
        <v/>
      </c>
      <c r="CD30" s="123" t="str">
        <f>IF(CJ30=1,"* En RI Existen Patologías que son mayores a los Ingresos-Personas. ","")</f>
        <v/>
      </c>
      <c r="CE30" s="123" t="str">
        <f>IF(CK30=1,"* En RR existen patologías que son mayores a los Ingresos-Persona. ","")</f>
        <v/>
      </c>
      <c r="CF30" s="123"/>
      <c r="CG30" s="112">
        <f>IF(SUM(AN30:AQ30)=C30,0,1)</f>
        <v>0</v>
      </c>
      <c r="CH30" s="112">
        <f>IF(AN29&lt;MAX(AN30:AN48),1,0)</f>
        <v>0</v>
      </c>
      <c r="CI30" s="112">
        <f>IF(AO29&lt;MAX(AO30:AO48),1,0)</f>
        <v>0</v>
      </c>
      <c r="CJ30" s="112">
        <f>IF(AP29&lt;MAX(AP30:AP48),1,0)</f>
        <v>0</v>
      </c>
      <c r="CK30" s="112">
        <f>IF(AQ29&lt;MAX(AQ30:AQ48),1,0)</f>
        <v>0</v>
      </c>
      <c r="DI30"/>
    </row>
    <row r="31" spans="1:113" x14ac:dyDescent="0.25">
      <c r="A31" s="515"/>
      <c r="B31" s="126" t="s">
        <v>54</v>
      </c>
      <c r="C31" s="137">
        <f t="shared" si="12"/>
        <v>0</v>
      </c>
      <c r="D31" s="138">
        <f t="shared" si="13"/>
        <v>0</v>
      </c>
      <c r="E31" s="139">
        <f t="shared" si="13"/>
        <v>0</v>
      </c>
      <c r="F31" s="140"/>
      <c r="G31" s="141"/>
      <c r="H31" s="140"/>
      <c r="I31" s="142"/>
      <c r="J31" s="140"/>
      <c r="K31" s="142"/>
      <c r="L31" s="140"/>
      <c r="M31" s="141"/>
      <c r="N31" s="143"/>
      <c r="O31" s="142"/>
      <c r="P31" s="143"/>
      <c r="Q31" s="142"/>
      <c r="R31" s="143"/>
      <c r="S31" s="142"/>
      <c r="T31" s="143"/>
      <c r="U31" s="142"/>
      <c r="V31" s="143"/>
      <c r="W31" s="142"/>
      <c r="X31" s="143"/>
      <c r="Y31" s="142"/>
      <c r="Z31" s="143"/>
      <c r="AA31" s="142"/>
      <c r="AB31" s="143"/>
      <c r="AC31" s="142"/>
      <c r="AD31" s="143"/>
      <c r="AE31" s="142"/>
      <c r="AF31" s="143"/>
      <c r="AG31" s="142"/>
      <c r="AH31" s="143"/>
      <c r="AI31" s="142"/>
      <c r="AJ31" s="143"/>
      <c r="AK31" s="142"/>
      <c r="AL31" s="143"/>
      <c r="AM31" s="144"/>
      <c r="AN31" s="145"/>
      <c r="AO31" s="146"/>
      <c r="AP31" s="143"/>
      <c r="AQ31" s="142"/>
      <c r="AR31" s="31" t="str">
        <f t="shared" ref="AR31:AR50" si="14">CA31&amp;CB31</f>
        <v/>
      </c>
      <c r="BW31" s="32"/>
      <c r="BX31" s="32"/>
      <c r="BY31" s="32"/>
      <c r="BZ31" s="32"/>
      <c r="CA31" s="123" t="str">
        <f>IF(CG31=1," * El total de Ingresos debe ser igual a la suma de los Tipos de Estrategia. ","")</f>
        <v/>
      </c>
      <c r="CB31" s="124"/>
      <c r="CC31" s="124"/>
      <c r="CD31" s="124"/>
      <c r="CE31" s="124"/>
      <c r="CF31" s="124"/>
      <c r="CG31" s="112">
        <f>IF(SUM(AN31:AQ31)=C31,0,1)</f>
        <v>0</v>
      </c>
      <c r="CH31" s="125"/>
      <c r="CI31" s="125"/>
      <c r="CJ31" s="125"/>
      <c r="CK31" s="125"/>
    </row>
    <row r="32" spans="1:113" x14ac:dyDescent="0.25">
      <c r="A32" s="515"/>
      <c r="B32" s="147" t="s">
        <v>55</v>
      </c>
      <c r="C32" s="148">
        <f t="shared" si="12"/>
        <v>0</v>
      </c>
      <c r="D32" s="138">
        <f t="shared" si="13"/>
        <v>0</v>
      </c>
      <c r="E32" s="139">
        <f t="shared" si="13"/>
        <v>0</v>
      </c>
      <c r="F32" s="140"/>
      <c r="G32" s="141"/>
      <c r="H32" s="140"/>
      <c r="I32" s="142"/>
      <c r="J32" s="140"/>
      <c r="K32" s="142"/>
      <c r="L32" s="140"/>
      <c r="M32" s="141"/>
      <c r="N32" s="143"/>
      <c r="O32" s="142"/>
      <c r="P32" s="143"/>
      <c r="Q32" s="142"/>
      <c r="R32" s="143"/>
      <c r="S32" s="142"/>
      <c r="T32" s="143"/>
      <c r="U32" s="142"/>
      <c r="V32" s="143"/>
      <c r="W32" s="142"/>
      <c r="X32" s="143"/>
      <c r="Y32" s="142"/>
      <c r="Z32" s="143"/>
      <c r="AA32" s="142"/>
      <c r="AB32" s="143"/>
      <c r="AC32" s="142"/>
      <c r="AD32" s="143"/>
      <c r="AE32" s="142"/>
      <c r="AF32" s="143"/>
      <c r="AG32" s="142"/>
      <c r="AH32" s="143"/>
      <c r="AI32" s="142"/>
      <c r="AJ32" s="143"/>
      <c r="AK32" s="142"/>
      <c r="AL32" s="143"/>
      <c r="AM32" s="144"/>
      <c r="AN32" s="145"/>
      <c r="AO32" s="146"/>
      <c r="AP32" s="143"/>
      <c r="AQ32" s="142"/>
      <c r="AR32" s="31" t="str">
        <f t="shared" si="14"/>
        <v/>
      </c>
      <c r="BW32" s="32"/>
      <c r="BX32" s="32"/>
      <c r="BY32" s="32"/>
      <c r="BZ32" s="32"/>
      <c r="CA32" s="123" t="str">
        <f t="shared" ref="CA32:CA50" si="15">IF(CG32=1," * El total de Ingresos debe ser igual a la suma de los Tipos de Estrategia. ","")</f>
        <v/>
      </c>
      <c r="CB32" s="124"/>
      <c r="CC32" s="124"/>
      <c r="CD32" s="124"/>
      <c r="CE32" s="124"/>
      <c r="CF32" s="124"/>
      <c r="CG32" s="112">
        <f t="shared" ref="CG32:CG48" si="16">IF(SUM(AN32:AQ32)=C32,0,1)</f>
        <v>0</v>
      </c>
      <c r="CH32" s="125"/>
      <c r="CI32" s="125"/>
      <c r="CJ32" s="125"/>
      <c r="CK32" s="125"/>
    </row>
    <row r="33" spans="1:89" customFormat="1" x14ac:dyDescent="0.25">
      <c r="A33" s="515"/>
      <c r="B33" s="147" t="s">
        <v>56</v>
      </c>
      <c r="C33" s="148">
        <f t="shared" si="12"/>
        <v>0</v>
      </c>
      <c r="D33" s="138">
        <f t="shared" si="13"/>
        <v>0</v>
      </c>
      <c r="E33" s="139">
        <f t="shared" si="13"/>
        <v>0</v>
      </c>
      <c r="F33" s="140"/>
      <c r="G33" s="141"/>
      <c r="H33" s="140"/>
      <c r="I33" s="142"/>
      <c r="J33" s="140"/>
      <c r="K33" s="142"/>
      <c r="L33" s="140"/>
      <c r="M33" s="141"/>
      <c r="N33" s="143"/>
      <c r="O33" s="142"/>
      <c r="P33" s="143"/>
      <c r="Q33" s="142"/>
      <c r="R33" s="143"/>
      <c r="S33" s="142"/>
      <c r="T33" s="143"/>
      <c r="U33" s="142"/>
      <c r="V33" s="143"/>
      <c r="W33" s="142"/>
      <c r="X33" s="143"/>
      <c r="Y33" s="142"/>
      <c r="Z33" s="143"/>
      <c r="AA33" s="142"/>
      <c r="AB33" s="143"/>
      <c r="AC33" s="142"/>
      <c r="AD33" s="143"/>
      <c r="AE33" s="142"/>
      <c r="AF33" s="143"/>
      <c r="AG33" s="142"/>
      <c r="AH33" s="143"/>
      <c r="AI33" s="142"/>
      <c r="AJ33" s="143"/>
      <c r="AK33" s="142"/>
      <c r="AL33" s="143"/>
      <c r="AM33" s="144"/>
      <c r="AN33" s="145"/>
      <c r="AO33" s="146"/>
      <c r="AP33" s="143"/>
      <c r="AQ33" s="142"/>
      <c r="AR33" s="31" t="str">
        <f t="shared" si="14"/>
        <v/>
      </c>
      <c r="BW33" s="32"/>
      <c r="BX33" s="32"/>
      <c r="BY33" s="32"/>
      <c r="BZ33" s="32"/>
      <c r="CA33" s="123" t="str">
        <f t="shared" si="15"/>
        <v/>
      </c>
      <c r="CB33" s="124"/>
      <c r="CC33" s="124"/>
      <c r="CD33" s="124"/>
      <c r="CE33" s="124"/>
      <c r="CF33" s="124"/>
      <c r="CG33" s="112">
        <f t="shared" si="16"/>
        <v>0</v>
      </c>
      <c r="CH33" s="125"/>
      <c r="CI33" s="125"/>
      <c r="CJ33" s="125"/>
      <c r="CK33" s="125"/>
    </row>
    <row r="34" spans="1:89" customFormat="1" x14ac:dyDescent="0.25">
      <c r="A34" s="515"/>
      <c r="B34" s="147" t="s">
        <v>57</v>
      </c>
      <c r="C34" s="148">
        <f t="shared" si="12"/>
        <v>0</v>
      </c>
      <c r="D34" s="138">
        <f t="shared" si="13"/>
        <v>0</v>
      </c>
      <c r="E34" s="139">
        <f t="shared" si="13"/>
        <v>0</v>
      </c>
      <c r="F34" s="140"/>
      <c r="G34" s="141"/>
      <c r="H34" s="140"/>
      <c r="I34" s="142"/>
      <c r="J34" s="140"/>
      <c r="K34" s="142"/>
      <c r="L34" s="140"/>
      <c r="M34" s="141"/>
      <c r="N34" s="143"/>
      <c r="O34" s="142"/>
      <c r="P34" s="143"/>
      <c r="Q34" s="142"/>
      <c r="R34" s="143"/>
      <c r="S34" s="142"/>
      <c r="T34" s="143"/>
      <c r="U34" s="142"/>
      <c r="V34" s="143"/>
      <c r="W34" s="142"/>
      <c r="X34" s="143"/>
      <c r="Y34" s="142"/>
      <c r="Z34" s="143"/>
      <c r="AA34" s="142"/>
      <c r="AB34" s="143"/>
      <c r="AC34" s="142"/>
      <c r="AD34" s="143"/>
      <c r="AE34" s="142"/>
      <c r="AF34" s="143"/>
      <c r="AG34" s="142"/>
      <c r="AH34" s="143"/>
      <c r="AI34" s="142"/>
      <c r="AJ34" s="143"/>
      <c r="AK34" s="142"/>
      <c r="AL34" s="143"/>
      <c r="AM34" s="144"/>
      <c r="AN34" s="145"/>
      <c r="AO34" s="146"/>
      <c r="AP34" s="143"/>
      <c r="AQ34" s="142"/>
      <c r="AR34" s="31" t="str">
        <f t="shared" si="14"/>
        <v/>
      </c>
      <c r="BW34" s="32"/>
      <c r="BX34" s="32"/>
      <c r="BY34" s="32"/>
      <c r="BZ34" s="32"/>
      <c r="CA34" s="123" t="str">
        <f t="shared" si="15"/>
        <v/>
      </c>
      <c r="CB34" s="124"/>
      <c r="CC34" s="124"/>
      <c r="CD34" s="124"/>
      <c r="CE34" s="124"/>
      <c r="CF34" s="124"/>
      <c r="CG34" s="112">
        <f t="shared" si="16"/>
        <v>0</v>
      </c>
      <c r="CH34" s="125"/>
      <c r="CI34" s="125"/>
      <c r="CJ34" s="125"/>
      <c r="CK34" s="125"/>
    </row>
    <row r="35" spans="1:89" customFormat="1" x14ac:dyDescent="0.25">
      <c r="A35" s="515"/>
      <c r="B35" s="147" t="s">
        <v>58</v>
      </c>
      <c r="C35" s="148">
        <f t="shared" si="12"/>
        <v>0</v>
      </c>
      <c r="D35" s="138">
        <f t="shared" si="13"/>
        <v>0</v>
      </c>
      <c r="E35" s="139">
        <f t="shared" si="13"/>
        <v>0</v>
      </c>
      <c r="F35" s="140"/>
      <c r="G35" s="141"/>
      <c r="H35" s="140"/>
      <c r="I35" s="142"/>
      <c r="J35" s="140"/>
      <c r="K35" s="142"/>
      <c r="L35" s="140"/>
      <c r="M35" s="141"/>
      <c r="N35" s="143"/>
      <c r="O35" s="142"/>
      <c r="P35" s="143"/>
      <c r="Q35" s="142"/>
      <c r="R35" s="143"/>
      <c r="S35" s="142"/>
      <c r="T35" s="143"/>
      <c r="U35" s="142"/>
      <c r="V35" s="143"/>
      <c r="W35" s="142"/>
      <c r="X35" s="143"/>
      <c r="Y35" s="142"/>
      <c r="Z35" s="143"/>
      <c r="AA35" s="142"/>
      <c r="AB35" s="143"/>
      <c r="AC35" s="142"/>
      <c r="AD35" s="143"/>
      <c r="AE35" s="142"/>
      <c r="AF35" s="143"/>
      <c r="AG35" s="142"/>
      <c r="AH35" s="143"/>
      <c r="AI35" s="142"/>
      <c r="AJ35" s="143"/>
      <c r="AK35" s="142"/>
      <c r="AL35" s="143"/>
      <c r="AM35" s="144"/>
      <c r="AN35" s="145"/>
      <c r="AO35" s="146"/>
      <c r="AP35" s="143"/>
      <c r="AQ35" s="142"/>
      <c r="AR35" s="31" t="str">
        <f t="shared" si="14"/>
        <v/>
      </c>
      <c r="BW35" s="32"/>
      <c r="BX35" s="32"/>
      <c r="BY35" s="32"/>
      <c r="BZ35" s="32"/>
      <c r="CA35" s="123" t="str">
        <f t="shared" si="15"/>
        <v/>
      </c>
      <c r="CB35" s="124"/>
      <c r="CC35" s="124"/>
      <c r="CD35" s="124"/>
      <c r="CE35" s="124"/>
      <c r="CF35" s="124"/>
      <c r="CG35" s="112">
        <f t="shared" si="16"/>
        <v>0</v>
      </c>
      <c r="CH35" s="125"/>
      <c r="CI35" s="125"/>
      <c r="CJ35" s="125"/>
      <c r="CK35" s="125"/>
    </row>
    <row r="36" spans="1:89" customFormat="1" x14ac:dyDescent="0.25">
      <c r="A36" s="515"/>
      <c r="B36" s="149" t="s">
        <v>59</v>
      </c>
      <c r="C36" s="150">
        <f t="shared" si="12"/>
        <v>0</v>
      </c>
      <c r="D36" s="138">
        <f t="shared" si="13"/>
        <v>0</v>
      </c>
      <c r="E36" s="139">
        <f t="shared" si="13"/>
        <v>0</v>
      </c>
      <c r="F36" s="140"/>
      <c r="G36" s="141"/>
      <c r="H36" s="140"/>
      <c r="I36" s="142"/>
      <c r="J36" s="140"/>
      <c r="K36" s="142"/>
      <c r="L36" s="140"/>
      <c r="M36" s="141"/>
      <c r="N36" s="143"/>
      <c r="O36" s="142"/>
      <c r="P36" s="143"/>
      <c r="Q36" s="142"/>
      <c r="R36" s="143"/>
      <c r="S36" s="142"/>
      <c r="T36" s="143"/>
      <c r="U36" s="142"/>
      <c r="V36" s="143"/>
      <c r="W36" s="142"/>
      <c r="X36" s="143"/>
      <c r="Y36" s="142"/>
      <c r="Z36" s="143"/>
      <c r="AA36" s="142"/>
      <c r="AB36" s="143"/>
      <c r="AC36" s="142"/>
      <c r="AD36" s="143"/>
      <c r="AE36" s="142"/>
      <c r="AF36" s="143"/>
      <c r="AG36" s="142"/>
      <c r="AH36" s="143"/>
      <c r="AI36" s="142"/>
      <c r="AJ36" s="143"/>
      <c r="AK36" s="142"/>
      <c r="AL36" s="143"/>
      <c r="AM36" s="144"/>
      <c r="AN36" s="145"/>
      <c r="AO36" s="146"/>
      <c r="AP36" s="143"/>
      <c r="AQ36" s="142"/>
      <c r="AR36" s="31" t="str">
        <f t="shared" si="14"/>
        <v/>
      </c>
      <c r="BW36" s="32"/>
      <c r="BX36" s="32"/>
      <c r="BY36" s="32"/>
      <c r="BZ36" s="32"/>
      <c r="CA36" s="123" t="str">
        <f t="shared" si="15"/>
        <v/>
      </c>
      <c r="CB36" s="124"/>
      <c r="CC36" s="124"/>
      <c r="CD36" s="124"/>
      <c r="CE36" s="124"/>
      <c r="CF36" s="124"/>
      <c r="CG36" s="112">
        <f t="shared" si="16"/>
        <v>0</v>
      </c>
      <c r="CH36" s="125"/>
      <c r="CI36" s="125"/>
      <c r="CJ36" s="125"/>
      <c r="CK36" s="125"/>
    </row>
    <row r="37" spans="1:89" customFormat="1" x14ac:dyDescent="0.25">
      <c r="A37" s="515"/>
      <c r="B37" s="151" t="s">
        <v>60</v>
      </c>
      <c r="C37" s="152">
        <f t="shared" si="12"/>
        <v>0</v>
      </c>
      <c r="D37" s="138">
        <f t="shared" si="13"/>
        <v>0</v>
      </c>
      <c r="E37" s="139">
        <f t="shared" si="13"/>
        <v>0</v>
      </c>
      <c r="F37" s="140"/>
      <c r="G37" s="141"/>
      <c r="H37" s="140"/>
      <c r="I37" s="142"/>
      <c r="J37" s="140"/>
      <c r="K37" s="142"/>
      <c r="L37" s="140"/>
      <c r="M37" s="141"/>
      <c r="N37" s="143"/>
      <c r="O37" s="142"/>
      <c r="P37" s="143"/>
      <c r="Q37" s="142"/>
      <c r="R37" s="143"/>
      <c r="S37" s="142"/>
      <c r="T37" s="143"/>
      <c r="U37" s="142"/>
      <c r="V37" s="143"/>
      <c r="W37" s="142"/>
      <c r="X37" s="143"/>
      <c r="Y37" s="142"/>
      <c r="Z37" s="143"/>
      <c r="AA37" s="142"/>
      <c r="AB37" s="143"/>
      <c r="AC37" s="142"/>
      <c r="AD37" s="143"/>
      <c r="AE37" s="142"/>
      <c r="AF37" s="143"/>
      <c r="AG37" s="142"/>
      <c r="AH37" s="143"/>
      <c r="AI37" s="142"/>
      <c r="AJ37" s="143"/>
      <c r="AK37" s="142"/>
      <c r="AL37" s="143"/>
      <c r="AM37" s="144"/>
      <c r="AN37" s="145"/>
      <c r="AO37" s="146"/>
      <c r="AP37" s="143"/>
      <c r="AQ37" s="142"/>
      <c r="AR37" s="31" t="str">
        <f t="shared" si="14"/>
        <v/>
      </c>
      <c r="BW37" s="32"/>
      <c r="BX37" s="32"/>
      <c r="BY37" s="32"/>
      <c r="BZ37" s="32"/>
      <c r="CA37" s="123" t="str">
        <f t="shared" si="15"/>
        <v/>
      </c>
      <c r="CB37" s="124"/>
      <c r="CC37" s="124"/>
      <c r="CD37" s="124"/>
      <c r="CE37" s="124"/>
      <c r="CF37" s="124"/>
      <c r="CG37" s="112">
        <f t="shared" si="16"/>
        <v>0</v>
      </c>
      <c r="CH37" s="125"/>
      <c r="CI37" s="125"/>
      <c r="CJ37" s="125"/>
      <c r="CK37" s="125"/>
    </row>
    <row r="38" spans="1:89" customFormat="1" x14ac:dyDescent="0.25">
      <c r="A38" s="515"/>
      <c r="B38" s="153" t="s">
        <v>61</v>
      </c>
      <c r="C38" s="154">
        <f t="shared" si="12"/>
        <v>0</v>
      </c>
      <c r="D38" s="138">
        <f t="shared" si="13"/>
        <v>0</v>
      </c>
      <c r="E38" s="139">
        <f t="shared" si="13"/>
        <v>0</v>
      </c>
      <c r="F38" s="140"/>
      <c r="G38" s="141"/>
      <c r="H38" s="140"/>
      <c r="I38" s="142"/>
      <c r="J38" s="140"/>
      <c r="K38" s="142"/>
      <c r="L38" s="140"/>
      <c r="M38" s="141"/>
      <c r="N38" s="143"/>
      <c r="O38" s="142"/>
      <c r="P38" s="143"/>
      <c r="Q38" s="142"/>
      <c r="R38" s="143"/>
      <c r="S38" s="142"/>
      <c r="T38" s="143"/>
      <c r="U38" s="142"/>
      <c r="V38" s="143"/>
      <c r="W38" s="142"/>
      <c r="X38" s="143"/>
      <c r="Y38" s="142"/>
      <c r="Z38" s="143"/>
      <c r="AA38" s="142"/>
      <c r="AB38" s="143"/>
      <c r="AC38" s="142"/>
      <c r="AD38" s="143"/>
      <c r="AE38" s="142"/>
      <c r="AF38" s="143"/>
      <c r="AG38" s="142"/>
      <c r="AH38" s="143"/>
      <c r="AI38" s="142"/>
      <c r="AJ38" s="143"/>
      <c r="AK38" s="142"/>
      <c r="AL38" s="143"/>
      <c r="AM38" s="144"/>
      <c r="AN38" s="145"/>
      <c r="AO38" s="146"/>
      <c r="AP38" s="143"/>
      <c r="AQ38" s="142"/>
      <c r="AR38" s="31" t="str">
        <f t="shared" si="14"/>
        <v/>
      </c>
      <c r="BW38" s="32"/>
      <c r="BX38" s="32"/>
      <c r="BY38" s="32"/>
      <c r="BZ38" s="32"/>
      <c r="CA38" s="123" t="str">
        <f t="shared" si="15"/>
        <v/>
      </c>
      <c r="CB38" s="124"/>
      <c r="CC38" s="124"/>
      <c r="CD38" s="124"/>
      <c r="CE38" s="124"/>
      <c r="CF38" s="124"/>
      <c r="CG38" s="112">
        <f t="shared" si="16"/>
        <v>0</v>
      </c>
      <c r="CH38" s="125"/>
      <c r="CI38" s="125"/>
      <c r="CJ38" s="125"/>
      <c r="CK38" s="125"/>
    </row>
    <row r="39" spans="1:89" customFormat="1" x14ac:dyDescent="0.25">
      <c r="A39" s="515"/>
      <c r="B39" s="151" t="s">
        <v>62</v>
      </c>
      <c r="C39" s="152">
        <f t="shared" si="12"/>
        <v>0</v>
      </c>
      <c r="D39" s="138">
        <f t="shared" si="13"/>
        <v>0</v>
      </c>
      <c r="E39" s="139">
        <f t="shared" si="13"/>
        <v>0</v>
      </c>
      <c r="F39" s="140"/>
      <c r="G39" s="141"/>
      <c r="H39" s="140"/>
      <c r="I39" s="142"/>
      <c r="J39" s="140"/>
      <c r="K39" s="142"/>
      <c r="L39" s="140"/>
      <c r="M39" s="141"/>
      <c r="N39" s="143"/>
      <c r="O39" s="142"/>
      <c r="P39" s="143"/>
      <c r="Q39" s="142"/>
      <c r="R39" s="143"/>
      <c r="S39" s="142"/>
      <c r="T39" s="143"/>
      <c r="U39" s="142"/>
      <c r="V39" s="143"/>
      <c r="W39" s="142"/>
      <c r="X39" s="143"/>
      <c r="Y39" s="142"/>
      <c r="Z39" s="143"/>
      <c r="AA39" s="142"/>
      <c r="AB39" s="143"/>
      <c r="AC39" s="142"/>
      <c r="AD39" s="143"/>
      <c r="AE39" s="142"/>
      <c r="AF39" s="143"/>
      <c r="AG39" s="142"/>
      <c r="AH39" s="143"/>
      <c r="AI39" s="142"/>
      <c r="AJ39" s="143"/>
      <c r="AK39" s="142"/>
      <c r="AL39" s="143"/>
      <c r="AM39" s="144"/>
      <c r="AN39" s="145"/>
      <c r="AO39" s="146"/>
      <c r="AP39" s="143"/>
      <c r="AQ39" s="142"/>
      <c r="AR39" s="31" t="str">
        <f t="shared" si="14"/>
        <v/>
      </c>
      <c r="BW39" s="32"/>
      <c r="BX39" s="32"/>
      <c r="BY39" s="32"/>
      <c r="BZ39" s="32"/>
      <c r="CA39" s="123" t="str">
        <f t="shared" si="15"/>
        <v/>
      </c>
      <c r="CB39" s="124"/>
      <c r="CC39" s="124"/>
      <c r="CD39" s="124"/>
      <c r="CE39" s="124"/>
      <c r="CF39" s="124"/>
      <c r="CG39" s="112">
        <f t="shared" si="16"/>
        <v>0</v>
      </c>
      <c r="CH39" s="125"/>
      <c r="CI39" s="125"/>
      <c r="CJ39" s="125"/>
      <c r="CK39" s="125"/>
    </row>
    <row r="40" spans="1:89" customFormat="1" x14ac:dyDescent="0.25">
      <c r="A40" s="515"/>
      <c r="B40" s="151" t="s">
        <v>63</v>
      </c>
      <c r="C40" s="152">
        <f t="shared" si="12"/>
        <v>0</v>
      </c>
      <c r="D40" s="138">
        <f t="shared" si="13"/>
        <v>0</v>
      </c>
      <c r="E40" s="139">
        <f t="shared" si="13"/>
        <v>0</v>
      </c>
      <c r="F40" s="140"/>
      <c r="G40" s="141"/>
      <c r="H40" s="140"/>
      <c r="I40" s="142"/>
      <c r="J40" s="140"/>
      <c r="K40" s="142"/>
      <c r="L40" s="140"/>
      <c r="M40" s="141"/>
      <c r="N40" s="143"/>
      <c r="O40" s="142"/>
      <c r="P40" s="143"/>
      <c r="Q40" s="142"/>
      <c r="R40" s="143"/>
      <c r="S40" s="142"/>
      <c r="T40" s="143"/>
      <c r="U40" s="142"/>
      <c r="V40" s="143"/>
      <c r="W40" s="142"/>
      <c r="X40" s="143"/>
      <c r="Y40" s="142"/>
      <c r="Z40" s="143"/>
      <c r="AA40" s="142"/>
      <c r="AB40" s="143"/>
      <c r="AC40" s="142"/>
      <c r="AD40" s="143"/>
      <c r="AE40" s="142"/>
      <c r="AF40" s="143"/>
      <c r="AG40" s="142"/>
      <c r="AH40" s="143"/>
      <c r="AI40" s="142"/>
      <c r="AJ40" s="143"/>
      <c r="AK40" s="142"/>
      <c r="AL40" s="143"/>
      <c r="AM40" s="144"/>
      <c r="AN40" s="145"/>
      <c r="AO40" s="146"/>
      <c r="AP40" s="143"/>
      <c r="AQ40" s="142"/>
      <c r="AR40" s="31" t="str">
        <f t="shared" si="14"/>
        <v/>
      </c>
      <c r="BW40" s="32"/>
      <c r="BX40" s="32"/>
      <c r="BY40" s="32"/>
      <c r="BZ40" s="32"/>
      <c r="CA40" s="123" t="str">
        <f t="shared" si="15"/>
        <v/>
      </c>
      <c r="CB40" s="124"/>
      <c r="CC40" s="124"/>
      <c r="CD40" s="124"/>
      <c r="CE40" s="124"/>
      <c r="CF40" s="124"/>
      <c r="CG40" s="112">
        <f t="shared" si="16"/>
        <v>0</v>
      </c>
      <c r="CH40" s="125"/>
      <c r="CI40" s="125"/>
      <c r="CJ40" s="125"/>
      <c r="CK40" s="125"/>
    </row>
    <row r="41" spans="1:89" customFormat="1" x14ac:dyDescent="0.25">
      <c r="A41" s="515"/>
      <c r="B41" s="155" t="s">
        <v>64</v>
      </c>
      <c r="C41" s="156">
        <f t="shared" si="12"/>
        <v>0</v>
      </c>
      <c r="D41" s="138">
        <f t="shared" si="13"/>
        <v>0</v>
      </c>
      <c r="E41" s="139">
        <f t="shared" si="13"/>
        <v>0</v>
      </c>
      <c r="F41" s="140"/>
      <c r="G41" s="141"/>
      <c r="H41" s="140"/>
      <c r="I41" s="142"/>
      <c r="J41" s="140"/>
      <c r="K41" s="142"/>
      <c r="L41" s="140"/>
      <c r="M41" s="141"/>
      <c r="N41" s="143"/>
      <c r="O41" s="142"/>
      <c r="P41" s="143"/>
      <c r="Q41" s="142"/>
      <c r="R41" s="143"/>
      <c r="S41" s="142"/>
      <c r="T41" s="143"/>
      <c r="U41" s="142"/>
      <c r="V41" s="143"/>
      <c r="W41" s="142"/>
      <c r="X41" s="143"/>
      <c r="Y41" s="142"/>
      <c r="Z41" s="143"/>
      <c r="AA41" s="142"/>
      <c r="AB41" s="143"/>
      <c r="AC41" s="142"/>
      <c r="AD41" s="143"/>
      <c r="AE41" s="142"/>
      <c r="AF41" s="143"/>
      <c r="AG41" s="142"/>
      <c r="AH41" s="143"/>
      <c r="AI41" s="142"/>
      <c r="AJ41" s="143"/>
      <c r="AK41" s="142"/>
      <c r="AL41" s="143"/>
      <c r="AM41" s="144"/>
      <c r="AN41" s="145"/>
      <c r="AO41" s="146"/>
      <c r="AP41" s="143"/>
      <c r="AQ41" s="142"/>
      <c r="AR41" s="31" t="str">
        <f t="shared" si="14"/>
        <v/>
      </c>
      <c r="BW41" s="32"/>
      <c r="BX41" s="32"/>
      <c r="BY41" s="32"/>
      <c r="BZ41" s="32"/>
      <c r="CA41" s="123" t="str">
        <f t="shared" si="15"/>
        <v/>
      </c>
      <c r="CB41" s="124"/>
      <c r="CC41" s="124"/>
      <c r="CD41" s="124"/>
      <c r="CE41" s="124"/>
      <c r="CF41" s="124"/>
      <c r="CG41" s="112">
        <f t="shared" si="16"/>
        <v>0</v>
      </c>
      <c r="CH41" s="125"/>
      <c r="CI41" s="125"/>
      <c r="CJ41" s="125"/>
      <c r="CK41" s="125"/>
    </row>
    <row r="42" spans="1:89" customFormat="1" x14ac:dyDescent="0.25">
      <c r="A42" s="515"/>
      <c r="B42" s="149" t="s">
        <v>65</v>
      </c>
      <c r="C42" s="157">
        <f t="shared" si="12"/>
        <v>0</v>
      </c>
      <c r="D42" s="158">
        <f t="shared" si="13"/>
        <v>0</v>
      </c>
      <c r="E42" s="159">
        <f t="shared" si="13"/>
        <v>0</v>
      </c>
      <c r="F42" s="140"/>
      <c r="G42" s="141"/>
      <c r="H42" s="140"/>
      <c r="I42" s="141"/>
      <c r="J42" s="140"/>
      <c r="K42" s="142"/>
      <c r="L42" s="140"/>
      <c r="M42" s="141"/>
      <c r="N42" s="143"/>
      <c r="O42" s="141"/>
      <c r="P42" s="146"/>
      <c r="Q42" s="141"/>
      <c r="R42" s="146"/>
      <c r="S42" s="141"/>
      <c r="T42" s="146"/>
      <c r="U42" s="141"/>
      <c r="V42" s="146"/>
      <c r="W42" s="141"/>
      <c r="X42" s="146"/>
      <c r="Y42" s="141"/>
      <c r="Z42" s="146"/>
      <c r="AA42" s="141"/>
      <c r="AB42" s="146"/>
      <c r="AC42" s="141"/>
      <c r="AD42" s="146"/>
      <c r="AE42" s="141"/>
      <c r="AF42" s="146"/>
      <c r="AG42" s="141"/>
      <c r="AH42" s="146"/>
      <c r="AI42" s="141"/>
      <c r="AJ42" s="146"/>
      <c r="AK42" s="141"/>
      <c r="AL42" s="146"/>
      <c r="AM42" s="160"/>
      <c r="AN42" s="145"/>
      <c r="AO42" s="146"/>
      <c r="AP42" s="146"/>
      <c r="AQ42" s="141"/>
      <c r="AR42" s="31" t="str">
        <f t="shared" si="14"/>
        <v/>
      </c>
      <c r="BW42" s="32"/>
      <c r="BX42" s="32"/>
      <c r="BY42" s="32"/>
      <c r="BZ42" s="32"/>
      <c r="CA42" s="123" t="str">
        <f t="shared" si="15"/>
        <v/>
      </c>
      <c r="CB42" s="124"/>
      <c r="CC42" s="124"/>
      <c r="CD42" s="124"/>
      <c r="CE42" s="124"/>
      <c r="CF42" s="124"/>
      <c r="CG42" s="112">
        <f t="shared" si="16"/>
        <v>0</v>
      </c>
      <c r="CH42" s="125"/>
      <c r="CI42" s="125"/>
      <c r="CJ42" s="125"/>
      <c r="CK42" s="125"/>
    </row>
    <row r="43" spans="1:89" customFormat="1" x14ac:dyDescent="0.25">
      <c r="A43" s="515"/>
      <c r="B43" s="161" t="s">
        <v>66</v>
      </c>
      <c r="C43" s="162">
        <f t="shared" si="12"/>
        <v>0</v>
      </c>
      <c r="D43" s="158">
        <f t="shared" si="13"/>
        <v>0</v>
      </c>
      <c r="E43" s="159">
        <f t="shared" si="13"/>
        <v>0</v>
      </c>
      <c r="F43" s="140"/>
      <c r="G43" s="141"/>
      <c r="H43" s="140"/>
      <c r="I43" s="141"/>
      <c r="J43" s="140"/>
      <c r="K43" s="142"/>
      <c r="L43" s="140"/>
      <c r="M43" s="141"/>
      <c r="N43" s="143"/>
      <c r="O43" s="141"/>
      <c r="P43" s="146"/>
      <c r="Q43" s="141"/>
      <c r="R43" s="146"/>
      <c r="S43" s="141"/>
      <c r="T43" s="146"/>
      <c r="U43" s="141"/>
      <c r="V43" s="146"/>
      <c r="W43" s="141"/>
      <c r="X43" s="146"/>
      <c r="Y43" s="141"/>
      <c r="Z43" s="146"/>
      <c r="AA43" s="141"/>
      <c r="AB43" s="146"/>
      <c r="AC43" s="141"/>
      <c r="AD43" s="146"/>
      <c r="AE43" s="141"/>
      <c r="AF43" s="146"/>
      <c r="AG43" s="141"/>
      <c r="AH43" s="146"/>
      <c r="AI43" s="141"/>
      <c r="AJ43" s="146"/>
      <c r="AK43" s="141"/>
      <c r="AL43" s="146"/>
      <c r="AM43" s="160"/>
      <c r="AN43" s="145"/>
      <c r="AO43" s="146"/>
      <c r="AP43" s="146"/>
      <c r="AQ43" s="141"/>
      <c r="AR43" s="31" t="str">
        <f t="shared" si="14"/>
        <v/>
      </c>
      <c r="BW43" s="32"/>
      <c r="BX43" s="32"/>
      <c r="BY43" s="32"/>
      <c r="BZ43" s="32"/>
      <c r="CA43" s="123" t="str">
        <f t="shared" si="15"/>
        <v/>
      </c>
      <c r="CB43" s="124"/>
      <c r="CC43" s="124"/>
      <c r="CD43" s="124"/>
      <c r="CE43" s="124"/>
      <c r="CF43" s="124"/>
      <c r="CG43" s="112">
        <f t="shared" si="16"/>
        <v>0</v>
      </c>
      <c r="CH43" s="125"/>
      <c r="CI43" s="125"/>
      <c r="CJ43" s="125"/>
      <c r="CK43" s="125"/>
    </row>
    <row r="44" spans="1:89" customFormat="1" x14ac:dyDescent="0.25">
      <c r="A44" s="515"/>
      <c r="B44" s="163" t="s">
        <v>67</v>
      </c>
      <c r="C44" s="162">
        <f t="shared" si="12"/>
        <v>0</v>
      </c>
      <c r="D44" s="158">
        <f t="shared" si="13"/>
        <v>0</v>
      </c>
      <c r="E44" s="159">
        <f t="shared" si="13"/>
        <v>0</v>
      </c>
      <c r="F44" s="140"/>
      <c r="G44" s="141"/>
      <c r="H44" s="140"/>
      <c r="I44" s="141"/>
      <c r="J44" s="140"/>
      <c r="K44" s="142"/>
      <c r="L44" s="140"/>
      <c r="M44" s="141"/>
      <c r="N44" s="143"/>
      <c r="O44" s="141"/>
      <c r="P44" s="146"/>
      <c r="Q44" s="141"/>
      <c r="R44" s="146"/>
      <c r="S44" s="141"/>
      <c r="T44" s="146"/>
      <c r="U44" s="141"/>
      <c r="V44" s="146"/>
      <c r="W44" s="141"/>
      <c r="X44" s="146"/>
      <c r="Y44" s="141"/>
      <c r="Z44" s="146"/>
      <c r="AA44" s="141"/>
      <c r="AB44" s="146"/>
      <c r="AC44" s="141"/>
      <c r="AD44" s="146"/>
      <c r="AE44" s="141"/>
      <c r="AF44" s="146"/>
      <c r="AG44" s="141"/>
      <c r="AH44" s="146"/>
      <c r="AI44" s="141"/>
      <c r="AJ44" s="146"/>
      <c r="AK44" s="141"/>
      <c r="AL44" s="146"/>
      <c r="AM44" s="160"/>
      <c r="AN44" s="145"/>
      <c r="AO44" s="146"/>
      <c r="AP44" s="146"/>
      <c r="AQ44" s="141"/>
      <c r="AR44" s="31" t="str">
        <f t="shared" si="14"/>
        <v/>
      </c>
      <c r="BW44" s="32"/>
      <c r="BX44" s="32"/>
      <c r="BY44" s="32"/>
      <c r="BZ44" s="32"/>
      <c r="CA44" s="123" t="str">
        <f t="shared" si="15"/>
        <v/>
      </c>
      <c r="CB44" s="124"/>
      <c r="CC44" s="124"/>
      <c r="CD44" s="124"/>
      <c r="CE44" s="124"/>
      <c r="CF44" s="124"/>
      <c r="CG44" s="112">
        <f t="shared" si="16"/>
        <v>0</v>
      </c>
      <c r="CH44" s="125"/>
      <c r="CI44" s="125"/>
      <c r="CJ44" s="125"/>
      <c r="CK44" s="125"/>
    </row>
    <row r="45" spans="1:89" customFormat="1" x14ac:dyDescent="0.25">
      <c r="A45" s="515"/>
      <c r="B45" s="161" t="s">
        <v>68</v>
      </c>
      <c r="C45" s="162">
        <f t="shared" si="12"/>
        <v>0</v>
      </c>
      <c r="D45" s="158">
        <f t="shared" si="13"/>
        <v>0</v>
      </c>
      <c r="E45" s="159">
        <f t="shared" si="13"/>
        <v>0</v>
      </c>
      <c r="F45" s="140"/>
      <c r="G45" s="141"/>
      <c r="H45" s="140"/>
      <c r="I45" s="141"/>
      <c r="J45" s="140"/>
      <c r="K45" s="142"/>
      <c r="L45" s="140"/>
      <c r="M45" s="141"/>
      <c r="N45" s="143"/>
      <c r="O45" s="141"/>
      <c r="P45" s="146"/>
      <c r="Q45" s="141"/>
      <c r="R45" s="146"/>
      <c r="S45" s="141"/>
      <c r="T45" s="146"/>
      <c r="U45" s="141"/>
      <c r="V45" s="146"/>
      <c r="W45" s="141"/>
      <c r="X45" s="146"/>
      <c r="Y45" s="141"/>
      <c r="Z45" s="146"/>
      <c r="AA45" s="141"/>
      <c r="AB45" s="146"/>
      <c r="AC45" s="141"/>
      <c r="AD45" s="146"/>
      <c r="AE45" s="141"/>
      <c r="AF45" s="146"/>
      <c r="AG45" s="141"/>
      <c r="AH45" s="146"/>
      <c r="AI45" s="141"/>
      <c r="AJ45" s="146"/>
      <c r="AK45" s="141"/>
      <c r="AL45" s="146"/>
      <c r="AM45" s="160"/>
      <c r="AN45" s="145"/>
      <c r="AO45" s="146"/>
      <c r="AP45" s="146"/>
      <c r="AQ45" s="141"/>
      <c r="AR45" s="31" t="str">
        <f t="shared" si="14"/>
        <v/>
      </c>
      <c r="BW45" s="32"/>
      <c r="BX45" s="32"/>
      <c r="BY45" s="32"/>
      <c r="BZ45" s="32"/>
      <c r="CA45" s="123" t="str">
        <f t="shared" si="15"/>
        <v/>
      </c>
      <c r="CB45" s="124"/>
      <c r="CC45" s="124"/>
      <c r="CD45" s="124"/>
      <c r="CE45" s="124"/>
      <c r="CF45" s="124"/>
      <c r="CG45" s="112">
        <f t="shared" si="16"/>
        <v>0</v>
      </c>
      <c r="CH45" s="125"/>
      <c r="CI45" s="125"/>
      <c r="CJ45" s="125"/>
      <c r="CK45" s="125"/>
    </row>
    <row r="46" spans="1:89" customFormat="1" x14ac:dyDescent="0.25">
      <c r="A46" s="515"/>
      <c r="B46" s="161" t="s">
        <v>69</v>
      </c>
      <c r="C46" s="162">
        <f t="shared" si="12"/>
        <v>0</v>
      </c>
      <c r="D46" s="158">
        <f t="shared" si="13"/>
        <v>0</v>
      </c>
      <c r="E46" s="159">
        <f t="shared" si="13"/>
        <v>0</v>
      </c>
      <c r="F46" s="140"/>
      <c r="G46" s="141"/>
      <c r="H46" s="140"/>
      <c r="I46" s="141"/>
      <c r="J46" s="140"/>
      <c r="K46" s="142"/>
      <c r="L46" s="140"/>
      <c r="M46" s="141"/>
      <c r="N46" s="143"/>
      <c r="O46" s="141"/>
      <c r="P46" s="146"/>
      <c r="Q46" s="141"/>
      <c r="R46" s="146"/>
      <c r="S46" s="141"/>
      <c r="T46" s="146"/>
      <c r="U46" s="141"/>
      <c r="V46" s="146"/>
      <c r="W46" s="141"/>
      <c r="X46" s="146"/>
      <c r="Y46" s="141"/>
      <c r="Z46" s="146"/>
      <c r="AA46" s="141"/>
      <c r="AB46" s="146"/>
      <c r="AC46" s="141"/>
      <c r="AD46" s="146"/>
      <c r="AE46" s="141"/>
      <c r="AF46" s="146"/>
      <c r="AG46" s="141"/>
      <c r="AH46" s="146"/>
      <c r="AI46" s="141"/>
      <c r="AJ46" s="146"/>
      <c r="AK46" s="141"/>
      <c r="AL46" s="146"/>
      <c r="AM46" s="160"/>
      <c r="AN46" s="145"/>
      <c r="AO46" s="146"/>
      <c r="AP46" s="146"/>
      <c r="AQ46" s="141"/>
      <c r="AR46" s="31" t="str">
        <f t="shared" si="14"/>
        <v/>
      </c>
      <c r="BW46" s="32"/>
      <c r="BX46" s="32"/>
      <c r="BY46" s="32"/>
      <c r="BZ46" s="32"/>
      <c r="CA46" s="123" t="str">
        <f t="shared" si="15"/>
        <v/>
      </c>
      <c r="CB46" s="124"/>
      <c r="CC46" s="124"/>
      <c r="CD46" s="124"/>
      <c r="CE46" s="124"/>
      <c r="CF46" s="124"/>
      <c r="CG46" s="112">
        <f t="shared" si="16"/>
        <v>0</v>
      </c>
      <c r="CH46" s="125"/>
      <c r="CI46" s="125"/>
      <c r="CJ46" s="125"/>
      <c r="CK46" s="125"/>
    </row>
    <row r="47" spans="1:89" customFormat="1" x14ac:dyDescent="0.25">
      <c r="A47" s="515"/>
      <c r="B47" s="161" t="s">
        <v>70</v>
      </c>
      <c r="C47" s="164">
        <f t="shared" si="12"/>
        <v>0</v>
      </c>
      <c r="D47" s="165">
        <f t="shared" si="13"/>
        <v>0</v>
      </c>
      <c r="E47" s="166">
        <f t="shared" si="13"/>
        <v>0</v>
      </c>
      <c r="F47" s="167"/>
      <c r="G47" s="168"/>
      <c r="H47" s="167"/>
      <c r="I47" s="168"/>
      <c r="J47" s="167"/>
      <c r="K47" s="169"/>
      <c r="L47" s="167"/>
      <c r="M47" s="168"/>
      <c r="N47" s="170"/>
      <c r="O47" s="168"/>
      <c r="P47" s="171"/>
      <c r="Q47" s="168"/>
      <c r="R47" s="171"/>
      <c r="S47" s="168"/>
      <c r="T47" s="171"/>
      <c r="U47" s="168"/>
      <c r="V47" s="171"/>
      <c r="W47" s="168"/>
      <c r="X47" s="171"/>
      <c r="Y47" s="168"/>
      <c r="Z47" s="171"/>
      <c r="AA47" s="168"/>
      <c r="AB47" s="171"/>
      <c r="AC47" s="168"/>
      <c r="AD47" s="171"/>
      <c r="AE47" s="168"/>
      <c r="AF47" s="171"/>
      <c r="AG47" s="168"/>
      <c r="AH47" s="171"/>
      <c r="AI47" s="168"/>
      <c r="AJ47" s="171"/>
      <c r="AK47" s="168"/>
      <c r="AL47" s="171"/>
      <c r="AM47" s="172"/>
      <c r="AN47" s="173"/>
      <c r="AO47" s="171"/>
      <c r="AP47" s="171"/>
      <c r="AQ47" s="168"/>
      <c r="AR47" s="31" t="str">
        <f t="shared" si="14"/>
        <v/>
      </c>
      <c r="BW47" s="32"/>
      <c r="BX47" s="32"/>
      <c r="BY47" s="32"/>
      <c r="BZ47" s="32"/>
      <c r="CA47" s="123" t="str">
        <f>IF(CG47=1," * El total de Ingresos debe ser igual a la suma de los Tipos de Estrategia. ","")</f>
        <v/>
      </c>
      <c r="CB47" s="124"/>
      <c r="CC47" s="124"/>
      <c r="CD47" s="124"/>
      <c r="CE47" s="124"/>
      <c r="CF47" s="124"/>
      <c r="CG47" s="112">
        <f t="shared" si="16"/>
        <v>0</v>
      </c>
      <c r="CH47" s="125"/>
      <c r="CI47" s="125"/>
      <c r="CJ47" s="125"/>
      <c r="CK47" s="125"/>
    </row>
    <row r="48" spans="1:89" customFormat="1" x14ac:dyDescent="0.25">
      <c r="A48" s="649"/>
      <c r="B48" s="174" t="s">
        <v>71</v>
      </c>
      <c r="C48" s="175">
        <f t="shared" si="12"/>
        <v>0</v>
      </c>
      <c r="D48" s="176">
        <f t="shared" si="13"/>
        <v>0</v>
      </c>
      <c r="E48" s="177">
        <f t="shared" si="13"/>
        <v>0</v>
      </c>
      <c r="F48" s="178"/>
      <c r="G48" s="179"/>
      <c r="H48" s="178"/>
      <c r="I48" s="179"/>
      <c r="J48" s="178"/>
      <c r="K48" s="180"/>
      <c r="L48" s="178"/>
      <c r="M48" s="179"/>
      <c r="N48" s="181"/>
      <c r="O48" s="179"/>
      <c r="P48" s="182"/>
      <c r="Q48" s="179"/>
      <c r="R48" s="182"/>
      <c r="S48" s="179"/>
      <c r="T48" s="182"/>
      <c r="U48" s="179"/>
      <c r="V48" s="182"/>
      <c r="W48" s="179"/>
      <c r="X48" s="182"/>
      <c r="Y48" s="179"/>
      <c r="Z48" s="182"/>
      <c r="AA48" s="179"/>
      <c r="AB48" s="182"/>
      <c r="AC48" s="179"/>
      <c r="AD48" s="182"/>
      <c r="AE48" s="179"/>
      <c r="AF48" s="182"/>
      <c r="AG48" s="179"/>
      <c r="AH48" s="182"/>
      <c r="AI48" s="179"/>
      <c r="AJ48" s="182"/>
      <c r="AK48" s="179"/>
      <c r="AL48" s="182"/>
      <c r="AM48" s="183"/>
      <c r="AN48" s="184"/>
      <c r="AO48" s="182"/>
      <c r="AP48" s="182"/>
      <c r="AQ48" s="179"/>
      <c r="AR48" s="31" t="str">
        <f t="shared" si="14"/>
        <v/>
      </c>
      <c r="BW48" s="32"/>
      <c r="BX48" s="32"/>
      <c r="BY48" s="32"/>
      <c r="BZ48" s="32"/>
      <c r="CA48" s="123" t="str">
        <f t="shared" si="15"/>
        <v/>
      </c>
      <c r="CB48" s="124"/>
      <c r="CC48" s="124"/>
      <c r="CD48" s="124"/>
      <c r="CE48" s="124"/>
      <c r="CF48" s="124"/>
      <c r="CG48" s="112">
        <f t="shared" si="16"/>
        <v>0</v>
      </c>
      <c r="CH48" s="125"/>
      <c r="CI48" s="125"/>
      <c r="CJ48" s="125"/>
      <c r="CK48" s="125"/>
    </row>
    <row r="49" spans="1:130" x14ac:dyDescent="0.25">
      <c r="A49" s="451" t="s">
        <v>72</v>
      </c>
      <c r="B49" s="186"/>
      <c r="C49" s="187">
        <f t="shared" si="12"/>
        <v>0</v>
      </c>
      <c r="D49" s="158">
        <f t="shared" si="13"/>
        <v>0</v>
      </c>
      <c r="E49" s="159">
        <f t="shared" si="13"/>
        <v>0</v>
      </c>
      <c r="F49" s="130"/>
      <c r="G49" s="131"/>
      <c r="H49" s="130"/>
      <c r="I49" s="132"/>
      <c r="J49" s="130"/>
      <c r="K49" s="132"/>
      <c r="L49" s="130"/>
      <c r="M49" s="131"/>
      <c r="N49" s="133"/>
      <c r="O49" s="132"/>
      <c r="P49" s="133"/>
      <c r="Q49" s="132"/>
      <c r="R49" s="133"/>
      <c r="S49" s="132"/>
      <c r="T49" s="133"/>
      <c r="U49" s="132"/>
      <c r="V49" s="133"/>
      <c r="W49" s="132"/>
      <c r="X49" s="133"/>
      <c r="Y49" s="132"/>
      <c r="Z49" s="133"/>
      <c r="AA49" s="132"/>
      <c r="AB49" s="133"/>
      <c r="AC49" s="132"/>
      <c r="AD49" s="133"/>
      <c r="AE49" s="132"/>
      <c r="AF49" s="133"/>
      <c r="AG49" s="132"/>
      <c r="AH49" s="133"/>
      <c r="AI49" s="132"/>
      <c r="AJ49" s="133"/>
      <c r="AK49" s="132"/>
      <c r="AL49" s="133"/>
      <c r="AM49" s="134"/>
      <c r="AN49" s="135"/>
      <c r="AO49" s="136"/>
      <c r="AP49" s="133"/>
      <c r="AQ49" s="132"/>
      <c r="AR49" s="31" t="str">
        <f t="shared" si="14"/>
        <v/>
      </c>
      <c r="BW49" s="32"/>
      <c r="BX49" s="32"/>
      <c r="BY49" s="32"/>
      <c r="BZ49" s="32"/>
      <c r="CA49" s="123" t="str">
        <f t="shared" si="15"/>
        <v/>
      </c>
      <c r="CB49" s="124"/>
      <c r="CC49" s="124"/>
      <c r="CD49" s="124"/>
      <c r="CE49" s="124"/>
      <c r="CF49" s="124"/>
      <c r="CG49" s="112">
        <f>IF(SUM(AN49:AQ49)=C49,0,1)</f>
        <v>0</v>
      </c>
      <c r="CH49" s="125"/>
      <c r="CI49" s="125"/>
      <c r="CJ49" s="125"/>
      <c r="CK49" s="125"/>
    </row>
    <row r="50" spans="1:130" x14ac:dyDescent="0.25">
      <c r="A50" s="188" t="s">
        <v>73</v>
      </c>
      <c r="B50" s="189"/>
      <c r="C50" s="190">
        <f t="shared" si="12"/>
        <v>0</v>
      </c>
      <c r="D50" s="176">
        <f t="shared" si="13"/>
        <v>0</v>
      </c>
      <c r="E50" s="177">
        <f t="shared" si="13"/>
        <v>0</v>
      </c>
      <c r="F50" s="178"/>
      <c r="G50" s="179"/>
      <c r="H50" s="178"/>
      <c r="I50" s="180"/>
      <c r="J50" s="178"/>
      <c r="K50" s="180"/>
      <c r="L50" s="178"/>
      <c r="M50" s="179"/>
      <c r="N50" s="181"/>
      <c r="O50" s="180"/>
      <c r="P50" s="181"/>
      <c r="Q50" s="180"/>
      <c r="R50" s="181"/>
      <c r="S50" s="180"/>
      <c r="T50" s="181"/>
      <c r="U50" s="180"/>
      <c r="V50" s="181"/>
      <c r="W50" s="180"/>
      <c r="X50" s="181"/>
      <c r="Y50" s="180"/>
      <c r="Z50" s="181"/>
      <c r="AA50" s="180"/>
      <c r="AB50" s="181"/>
      <c r="AC50" s="180"/>
      <c r="AD50" s="181"/>
      <c r="AE50" s="180"/>
      <c r="AF50" s="181"/>
      <c r="AG50" s="180"/>
      <c r="AH50" s="181"/>
      <c r="AI50" s="180"/>
      <c r="AJ50" s="181"/>
      <c r="AK50" s="180"/>
      <c r="AL50" s="181"/>
      <c r="AM50" s="191"/>
      <c r="AN50" s="184"/>
      <c r="AO50" s="182"/>
      <c r="AP50" s="181"/>
      <c r="AQ50" s="180"/>
      <c r="AR50" s="31" t="str">
        <f t="shared" si="14"/>
        <v/>
      </c>
      <c r="BW50" s="32"/>
      <c r="BX50" s="32"/>
      <c r="BY50" s="32"/>
      <c r="BZ50" s="32"/>
      <c r="CA50" s="123" t="str">
        <f t="shared" si="15"/>
        <v/>
      </c>
      <c r="CB50" s="124"/>
      <c r="CC50" s="124"/>
      <c r="CD50" s="124"/>
      <c r="CE50" s="124"/>
      <c r="CF50" s="124"/>
      <c r="CG50" s="112">
        <f>IF(SUM(AN50:AQ50)=C50,0,1)</f>
        <v>0</v>
      </c>
      <c r="CH50" s="125"/>
      <c r="CI50" s="125"/>
      <c r="CJ50" s="125"/>
      <c r="CK50" s="125"/>
    </row>
    <row r="51" spans="1:130" ht="18" customHeight="1" x14ac:dyDescent="0.25">
      <c r="A51" s="192" t="s">
        <v>74</v>
      </c>
      <c r="B51" s="193"/>
      <c r="C51" s="194"/>
      <c r="D51" s="193"/>
      <c r="E51" s="193"/>
      <c r="F51" s="193"/>
      <c r="G51" s="193"/>
      <c r="H51" s="193"/>
      <c r="CA51" s="195"/>
      <c r="CB51" s="196"/>
      <c r="CC51" s="196"/>
      <c r="CD51" s="196"/>
      <c r="CE51" s="196"/>
      <c r="CF51" s="196"/>
      <c r="CG51" s="195"/>
      <c r="CH51" s="196"/>
      <c r="CI51" s="196"/>
      <c r="CJ51" s="196"/>
      <c r="CK51" s="196"/>
    </row>
    <row r="52" spans="1:130" x14ac:dyDescent="0.25">
      <c r="A52" s="650" t="s">
        <v>75</v>
      </c>
      <c r="B52" s="606" t="s">
        <v>76</v>
      </c>
      <c r="C52" s="639" t="s">
        <v>77</v>
      </c>
      <c r="D52" s="639"/>
      <c r="E52" s="639"/>
      <c r="F52" s="601"/>
      <c r="G52" s="586" t="s">
        <v>78</v>
      </c>
      <c r="H52" s="587"/>
    </row>
    <row r="53" spans="1:130" ht="21" x14ac:dyDescent="0.25">
      <c r="A53" s="651"/>
      <c r="B53" s="614"/>
      <c r="C53" s="482" t="s">
        <v>50</v>
      </c>
      <c r="D53" s="483" t="s">
        <v>29</v>
      </c>
      <c r="E53" s="483" t="s">
        <v>30</v>
      </c>
      <c r="F53" s="484" t="s">
        <v>31</v>
      </c>
      <c r="G53" s="421" t="s">
        <v>79</v>
      </c>
      <c r="H53" s="423" t="s">
        <v>80</v>
      </c>
    </row>
    <row r="54" spans="1:130" x14ac:dyDescent="0.25">
      <c r="A54" s="201" t="s">
        <v>81</v>
      </c>
      <c r="B54" s="202">
        <f>SUM(C54:F54)</f>
        <v>0</v>
      </c>
      <c r="C54" s="203"/>
      <c r="D54" s="204"/>
      <c r="E54" s="204"/>
      <c r="F54" s="205"/>
      <c r="G54" s="206"/>
      <c r="H54" s="207"/>
    </row>
    <row r="55" spans="1:130" x14ac:dyDescent="0.25">
      <c r="A55" s="163" t="s">
        <v>82</v>
      </c>
      <c r="B55" s="202">
        <f>SUM(C55:F55)</f>
        <v>0</v>
      </c>
      <c r="C55" s="208"/>
      <c r="D55" s="209"/>
      <c r="E55" s="209"/>
      <c r="F55" s="210"/>
      <c r="G55" s="211"/>
      <c r="H55" s="212"/>
    </row>
    <row r="56" spans="1:130" x14ac:dyDescent="0.25">
      <c r="A56" s="163" t="s">
        <v>83</v>
      </c>
      <c r="B56" s="202">
        <f>SUM(C56:F56)</f>
        <v>0</v>
      </c>
      <c r="C56" s="208"/>
      <c r="D56" s="209"/>
      <c r="E56" s="209"/>
      <c r="F56" s="210"/>
      <c r="G56" s="211"/>
      <c r="H56" s="212"/>
    </row>
    <row r="57" spans="1:130" x14ac:dyDescent="0.25">
      <c r="A57" s="163" t="s">
        <v>84</v>
      </c>
      <c r="B57" s="202">
        <f>SUM(C57:F57)</f>
        <v>0</v>
      </c>
      <c r="C57" s="208"/>
      <c r="D57" s="209"/>
      <c r="E57" s="209"/>
      <c r="F57" s="210"/>
      <c r="G57" s="211"/>
      <c r="H57" s="212"/>
    </row>
    <row r="58" spans="1:130" x14ac:dyDescent="0.25">
      <c r="A58" s="163" t="s">
        <v>85</v>
      </c>
      <c r="B58" s="202">
        <f>SUM(C58:F58)</f>
        <v>0</v>
      </c>
      <c r="C58" s="213"/>
      <c r="D58" s="214"/>
      <c r="E58" s="214"/>
      <c r="F58" s="215"/>
      <c r="G58" s="216"/>
      <c r="H58" s="217"/>
    </row>
    <row r="59" spans="1:130" x14ac:dyDescent="0.25">
      <c r="A59" s="428" t="s">
        <v>5</v>
      </c>
      <c r="B59" s="452">
        <f t="shared" ref="B59:H59" si="17">SUM(B54:B58)</f>
        <v>0</v>
      </c>
      <c r="C59" s="220">
        <f t="shared" si="17"/>
        <v>0</v>
      </c>
      <c r="D59" s="221">
        <f t="shared" si="17"/>
        <v>0</v>
      </c>
      <c r="E59" s="221">
        <f t="shared" si="17"/>
        <v>0</v>
      </c>
      <c r="F59" s="222">
        <f t="shared" si="17"/>
        <v>0</v>
      </c>
      <c r="G59" s="223">
        <f t="shared" si="17"/>
        <v>0</v>
      </c>
      <c r="H59" s="224">
        <f t="shared" si="17"/>
        <v>0</v>
      </c>
    </row>
    <row r="60" spans="1:130" ht="18" customHeight="1" x14ac:dyDescent="0.25">
      <c r="A60" s="192" t="s">
        <v>86</v>
      </c>
      <c r="B60" s="12"/>
      <c r="C60" s="12"/>
      <c r="D60" s="11"/>
      <c r="E60" s="11"/>
      <c r="F60" s="11"/>
      <c r="G60" s="11"/>
      <c r="H60" s="11"/>
      <c r="I60" s="11"/>
      <c r="J60" s="11"/>
      <c r="K60" s="11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130" x14ac:dyDescent="0.25">
      <c r="A61" s="650" t="s">
        <v>75</v>
      </c>
      <c r="B61" s="493" t="s">
        <v>76</v>
      </c>
      <c r="C61" s="604" t="s">
        <v>87</v>
      </c>
      <c r="D61" s="604"/>
      <c r="E61" s="604"/>
      <c r="F61" s="604"/>
      <c r="G61" s="604"/>
      <c r="H61" s="604"/>
      <c r="I61" s="604"/>
      <c r="J61" s="604"/>
      <c r="K61" s="604"/>
      <c r="L61" s="604"/>
      <c r="M61" s="604"/>
      <c r="N61" s="604"/>
      <c r="O61" s="604"/>
      <c r="P61" s="604"/>
      <c r="Q61" s="604"/>
      <c r="R61" s="604"/>
      <c r="S61" s="605"/>
      <c r="T61" s="584" t="s">
        <v>7</v>
      </c>
      <c r="U61" s="639"/>
      <c r="V61" s="639"/>
      <c r="W61" s="601"/>
      <c r="X61" s="652" t="s">
        <v>88</v>
      </c>
      <c r="Y61" s="652"/>
      <c r="Z61" s="587"/>
    </row>
    <row r="62" spans="1:130" ht="21" x14ac:dyDescent="0.25">
      <c r="A62" s="651"/>
      <c r="B62" s="641"/>
      <c r="C62" s="485" t="s">
        <v>11</v>
      </c>
      <c r="D62" s="485" t="s">
        <v>12</v>
      </c>
      <c r="E62" s="485" t="s">
        <v>13</v>
      </c>
      <c r="F62" s="485" t="s">
        <v>14</v>
      </c>
      <c r="G62" s="485" t="s">
        <v>15</v>
      </c>
      <c r="H62" s="485" t="s">
        <v>16</v>
      </c>
      <c r="I62" s="485" t="s">
        <v>17</v>
      </c>
      <c r="J62" s="485" t="s">
        <v>18</v>
      </c>
      <c r="K62" s="485" t="s">
        <v>19</v>
      </c>
      <c r="L62" s="485" t="s">
        <v>20</v>
      </c>
      <c r="M62" s="485" t="s">
        <v>21</v>
      </c>
      <c r="N62" s="485" t="s">
        <v>22</v>
      </c>
      <c r="O62" s="485" t="s">
        <v>23</v>
      </c>
      <c r="P62" s="485" t="s">
        <v>24</v>
      </c>
      <c r="Q62" s="485" t="s">
        <v>25</v>
      </c>
      <c r="R62" s="485" t="s">
        <v>26</v>
      </c>
      <c r="S62" s="486" t="s">
        <v>27</v>
      </c>
      <c r="T62" s="394" t="s">
        <v>50</v>
      </c>
      <c r="U62" s="434" t="s">
        <v>29</v>
      </c>
      <c r="V62" s="483" t="s">
        <v>89</v>
      </c>
      <c r="W62" s="484" t="s">
        <v>31</v>
      </c>
      <c r="X62" s="421" t="s">
        <v>90</v>
      </c>
      <c r="Y62" s="483" t="s">
        <v>91</v>
      </c>
      <c r="Z62" s="395" t="s">
        <v>80</v>
      </c>
    </row>
    <row r="63" spans="1:130" x14ac:dyDescent="0.25">
      <c r="A63" s="163" t="s">
        <v>82</v>
      </c>
      <c r="B63" s="229">
        <f>SUM(C63:S63)</f>
        <v>0</v>
      </c>
      <c r="C63" s="230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2"/>
      <c r="T63" s="43"/>
      <c r="U63" s="44"/>
      <c r="V63" s="44"/>
      <c r="W63" s="233"/>
      <c r="X63" s="43"/>
      <c r="Y63" s="44"/>
      <c r="Z63" s="41"/>
      <c r="AA63" s="31" t="str">
        <f>CA63&amp;CB63&amp;CC63&amp;CD63</f>
        <v/>
      </c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234"/>
      <c r="CB63" s="234"/>
      <c r="CC63" s="33" t="str">
        <f>IF(T63+U63+V63+W63&lt;&gt;$B63,"* El número de "&amp;T$61&amp;""&amp;" no debe ser distinto del Total. ","")</f>
        <v/>
      </c>
      <c r="CD63" s="33" t="str">
        <f>IF(X63+Y63+Z63&gt;$B63,"* El número de "&amp;X$61&amp;""&amp;" no puede superar el Total. ","")</f>
        <v/>
      </c>
      <c r="CE63" s="32"/>
      <c r="CF63" s="32"/>
      <c r="CG63" s="34">
        <f>IF(T63+U63+V63+W63&lt;&gt;$B63,1,0)</f>
        <v>0</v>
      </c>
      <c r="CH63" s="34">
        <f>IF(X63+Y63+Z63&gt;$B63,1,0)</f>
        <v>0</v>
      </c>
      <c r="CI63" s="35"/>
      <c r="CJ63" s="35"/>
      <c r="CK63" s="35"/>
      <c r="CL63" s="35"/>
      <c r="CM63" s="35"/>
      <c r="CN63"/>
      <c r="CO63"/>
      <c r="CP63"/>
      <c r="CQ63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5">
      <c r="A64" s="163" t="s">
        <v>83</v>
      </c>
      <c r="B64" s="235">
        <f>SUM(C64:S64)</f>
        <v>0</v>
      </c>
      <c r="C64" s="230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2"/>
      <c r="T64" s="54"/>
      <c r="U64" s="55"/>
      <c r="V64" s="55"/>
      <c r="W64" s="236"/>
      <c r="X64" s="54"/>
      <c r="Y64" s="55"/>
      <c r="Z64" s="52"/>
      <c r="AA64" s="31" t="str">
        <f t="shared" ref="AA64:AA66" si="18">CA64&amp;CB64&amp;CC64&amp;CD64</f>
        <v/>
      </c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234"/>
      <c r="CB64" s="234"/>
      <c r="CC64" s="33" t="str">
        <f t="shared" ref="CC64:CC66" si="19">IF(T64+U64+V64+W64&lt;&gt;$B64,"* El número de "&amp;T$61&amp;""&amp;" no debe ser distinto del Total. ","")</f>
        <v/>
      </c>
      <c r="CD64" s="33" t="str">
        <f t="shared" ref="CD64:CD66" si="20">IF(X64+Y64+Z64&gt;$B64,"* El número de "&amp;X$61&amp;""&amp;" no puede superar el Total. ","")</f>
        <v/>
      </c>
      <c r="CE64" s="32"/>
      <c r="CF64" s="32"/>
      <c r="CG64" s="34">
        <f t="shared" ref="CG64:CG66" si="21">IF(T64+U64+V64+W64&lt;&gt;$B64,1,0)</f>
        <v>0</v>
      </c>
      <c r="CH64" s="34">
        <f t="shared" ref="CH64:CH66" si="22">IF(X64+Y64+Z64&gt;$B64,1,0)</f>
        <v>0</v>
      </c>
      <c r="CI64" s="35"/>
      <c r="CJ64" s="35"/>
      <c r="CK64" s="35"/>
      <c r="CL64" s="35"/>
      <c r="CM64" s="35"/>
    </row>
    <row r="65" spans="1:91" customFormat="1" x14ac:dyDescent="0.25">
      <c r="A65" s="163" t="s">
        <v>84</v>
      </c>
      <c r="B65" s="235">
        <f>SUM(C65:S65)</f>
        <v>0</v>
      </c>
      <c r="C65" s="230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2"/>
      <c r="T65" s="54"/>
      <c r="U65" s="55"/>
      <c r="V65" s="55"/>
      <c r="W65" s="236"/>
      <c r="X65" s="54"/>
      <c r="Y65" s="55"/>
      <c r="Z65" s="52"/>
      <c r="AA65" s="31" t="str">
        <f t="shared" si="18"/>
        <v/>
      </c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234"/>
      <c r="CB65" s="234"/>
      <c r="CC65" s="33" t="str">
        <f t="shared" si="19"/>
        <v/>
      </c>
      <c r="CD65" s="33" t="str">
        <f t="shared" si="20"/>
        <v/>
      </c>
      <c r="CE65" s="32"/>
      <c r="CF65" s="32"/>
      <c r="CG65" s="34">
        <f t="shared" si="21"/>
        <v>0</v>
      </c>
      <c r="CH65" s="34">
        <f t="shared" si="22"/>
        <v>0</v>
      </c>
      <c r="CI65" s="35"/>
      <c r="CJ65" s="35"/>
      <c r="CK65" s="35"/>
      <c r="CL65" s="35"/>
      <c r="CM65" s="35"/>
    </row>
    <row r="66" spans="1:91" customFormat="1" x14ac:dyDescent="0.25">
      <c r="A66" s="163" t="s">
        <v>85</v>
      </c>
      <c r="B66" s="237">
        <f>SUM(C66:S66)</f>
        <v>0</v>
      </c>
      <c r="C66" s="230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2"/>
      <c r="T66" s="75"/>
      <c r="U66" s="238"/>
      <c r="V66" s="238"/>
      <c r="W66" s="239"/>
      <c r="X66" s="75"/>
      <c r="Y66" s="238"/>
      <c r="Z66" s="240"/>
      <c r="AA66" s="31" t="str">
        <f t="shared" si="18"/>
        <v/>
      </c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234"/>
      <c r="CB66" s="234"/>
      <c r="CC66" s="33" t="str">
        <f t="shared" si="19"/>
        <v/>
      </c>
      <c r="CD66" s="33" t="str">
        <f t="shared" si="20"/>
        <v/>
      </c>
      <c r="CE66" s="32"/>
      <c r="CF66" s="32"/>
      <c r="CG66" s="34">
        <f t="shared" si="21"/>
        <v>0</v>
      </c>
      <c r="CH66" s="34">
        <f t="shared" si="22"/>
        <v>0</v>
      </c>
      <c r="CI66" s="35"/>
      <c r="CJ66" s="35"/>
      <c r="CK66" s="35"/>
      <c r="CL66" s="35"/>
      <c r="CM66" s="35"/>
    </row>
    <row r="67" spans="1:91" customFormat="1" x14ac:dyDescent="0.25">
      <c r="A67" s="428" t="s">
        <v>5</v>
      </c>
      <c r="B67" s="453">
        <f t="shared" ref="B67:Z67" si="23">SUM(B63:B66)</f>
        <v>0</v>
      </c>
      <c r="C67" s="425">
        <f t="shared" si="23"/>
        <v>0</v>
      </c>
      <c r="D67" s="425">
        <f t="shared" si="23"/>
        <v>0</v>
      </c>
      <c r="E67" s="425">
        <f t="shared" si="23"/>
        <v>0</v>
      </c>
      <c r="F67" s="425">
        <f t="shared" si="23"/>
        <v>0</v>
      </c>
      <c r="G67" s="425">
        <f t="shared" si="23"/>
        <v>0</v>
      </c>
      <c r="H67" s="425">
        <f t="shared" si="23"/>
        <v>0</v>
      </c>
      <c r="I67" s="425">
        <f t="shared" si="23"/>
        <v>0</v>
      </c>
      <c r="J67" s="425">
        <f t="shared" si="23"/>
        <v>0</v>
      </c>
      <c r="K67" s="425">
        <f t="shared" si="23"/>
        <v>0</v>
      </c>
      <c r="L67" s="425">
        <f t="shared" si="23"/>
        <v>0</v>
      </c>
      <c r="M67" s="425">
        <f t="shared" si="23"/>
        <v>0</v>
      </c>
      <c r="N67" s="425">
        <f t="shared" si="23"/>
        <v>0</v>
      </c>
      <c r="O67" s="425">
        <f t="shared" si="23"/>
        <v>0</v>
      </c>
      <c r="P67" s="425">
        <f t="shared" si="23"/>
        <v>0</v>
      </c>
      <c r="Q67" s="425">
        <f t="shared" si="23"/>
        <v>0</v>
      </c>
      <c r="R67" s="425">
        <f t="shared" si="23"/>
        <v>0</v>
      </c>
      <c r="S67" s="426">
        <f t="shared" si="23"/>
        <v>0</v>
      </c>
      <c r="T67" s="454">
        <f t="shared" si="23"/>
        <v>0</v>
      </c>
      <c r="U67" s="425">
        <f t="shared" si="23"/>
        <v>0</v>
      </c>
      <c r="V67" s="425">
        <f t="shared" si="23"/>
        <v>0</v>
      </c>
      <c r="W67" s="426">
        <f t="shared" si="23"/>
        <v>0</v>
      </c>
      <c r="X67" s="455">
        <f t="shared" si="23"/>
        <v>0</v>
      </c>
      <c r="Y67" s="456">
        <f t="shared" si="23"/>
        <v>0</v>
      </c>
      <c r="Z67" s="457">
        <f t="shared" si="23"/>
        <v>0</v>
      </c>
      <c r="CA67" s="248"/>
      <c r="CB67" s="248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</row>
    <row r="68" spans="1:91" customFormat="1" x14ac:dyDescent="0.25">
      <c r="A68" s="192" t="s">
        <v>92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CA68" s="248"/>
      <c r="CB68" s="248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</row>
    <row r="69" spans="1:91" customFormat="1" x14ac:dyDescent="0.25">
      <c r="A69" s="650" t="s">
        <v>75</v>
      </c>
      <c r="B69" s="606" t="s">
        <v>76</v>
      </c>
      <c r="C69" s="604" t="s">
        <v>87</v>
      </c>
      <c r="D69" s="604"/>
      <c r="E69" s="604"/>
      <c r="F69" s="604"/>
      <c r="G69" s="604"/>
      <c r="H69" s="604"/>
      <c r="I69" s="604"/>
      <c r="J69" s="604"/>
      <c r="K69" s="604"/>
      <c r="L69" s="604"/>
      <c r="M69" s="604"/>
      <c r="N69" s="604"/>
      <c r="O69" s="604"/>
      <c r="P69" s="604"/>
      <c r="Q69" s="604"/>
      <c r="R69" s="604"/>
      <c r="S69" s="605"/>
      <c r="T69" s="584" t="s">
        <v>7</v>
      </c>
      <c r="U69" s="639"/>
      <c r="V69" s="639"/>
      <c r="W69" s="601"/>
      <c r="X69" s="652" t="s">
        <v>88</v>
      </c>
      <c r="Y69" s="652"/>
      <c r="Z69" s="587"/>
      <c r="CA69" s="248"/>
      <c r="CB69" s="248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</row>
    <row r="70" spans="1:91" customFormat="1" ht="21" x14ac:dyDescent="0.25">
      <c r="A70" s="651"/>
      <c r="B70" s="614"/>
      <c r="C70" s="485" t="s">
        <v>11</v>
      </c>
      <c r="D70" s="485" t="s">
        <v>12</v>
      </c>
      <c r="E70" s="485" t="s">
        <v>13</v>
      </c>
      <c r="F70" s="485" t="s">
        <v>14</v>
      </c>
      <c r="G70" s="485" t="s">
        <v>15</v>
      </c>
      <c r="H70" s="485" t="s">
        <v>16</v>
      </c>
      <c r="I70" s="485" t="s">
        <v>17</v>
      </c>
      <c r="J70" s="485" t="s">
        <v>18</v>
      </c>
      <c r="K70" s="485" t="s">
        <v>19</v>
      </c>
      <c r="L70" s="485" t="s">
        <v>20</v>
      </c>
      <c r="M70" s="485" t="s">
        <v>21</v>
      </c>
      <c r="N70" s="485" t="s">
        <v>22</v>
      </c>
      <c r="O70" s="485" t="s">
        <v>23</v>
      </c>
      <c r="P70" s="485" t="s">
        <v>24</v>
      </c>
      <c r="Q70" s="485" t="s">
        <v>25</v>
      </c>
      <c r="R70" s="485" t="s">
        <v>26</v>
      </c>
      <c r="S70" s="486" t="s">
        <v>27</v>
      </c>
      <c r="T70" s="394" t="s">
        <v>50</v>
      </c>
      <c r="U70" s="434" t="s">
        <v>29</v>
      </c>
      <c r="V70" s="483" t="s">
        <v>89</v>
      </c>
      <c r="W70" s="484" t="s">
        <v>31</v>
      </c>
      <c r="X70" s="421" t="s">
        <v>90</v>
      </c>
      <c r="Y70" s="483" t="s">
        <v>91</v>
      </c>
      <c r="Z70" s="395" t="s">
        <v>80</v>
      </c>
      <c r="CA70" s="248"/>
      <c r="CB70" s="248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</row>
    <row r="71" spans="1:91" customFormat="1" x14ac:dyDescent="0.25">
      <c r="A71" s="163" t="s">
        <v>82</v>
      </c>
      <c r="B71" s="229">
        <f>SUM(C71:S71)</f>
        <v>0</v>
      </c>
      <c r="C71" s="230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2"/>
      <c r="T71" s="43"/>
      <c r="U71" s="249"/>
      <c r="V71" s="44"/>
      <c r="W71" s="42"/>
      <c r="X71" s="43"/>
      <c r="Y71" s="44"/>
      <c r="Z71" s="41"/>
      <c r="AA71" s="31" t="str">
        <f>CA71&amp;CB71&amp;CC71&amp;CD71</f>
        <v/>
      </c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234"/>
      <c r="CB71" s="234"/>
      <c r="CC71" s="33" t="str">
        <f t="shared" ref="CC71:CC74" si="24">IF(T71+U71+V71+W71&lt;&gt;$B71,"* El número de "&amp;T$61&amp;""&amp;" no debe ser distinto del Total. ","")</f>
        <v/>
      </c>
      <c r="CD71" s="33" t="str">
        <f>IF(X71+Y71+Z71&gt;$B71,"* El número de "&amp;X$61&amp;""&amp;" no puede superar el Total. ","")</f>
        <v/>
      </c>
      <c r="CE71" s="32"/>
      <c r="CF71" s="32"/>
      <c r="CG71" s="34">
        <f t="shared" ref="CG71:CG74" si="25">IF(T71+U71+V71+W71&lt;&gt;$B71,1,0)</f>
        <v>0</v>
      </c>
      <c r="CH71" s="34">
        <f t="shared" ref="CH71:CH74" si="26">IF(X71+Y71+Z71&gt;$B71,1,0)</f>
        <v>0</v>
      </c>
      <c r="CI71" s="35"/>
      <c r="CJ71" s="35"/>
      <c r="CK71" s="35"/>
      <c r="CL71" s="35"/>
      <c r="CM71" s="35"/>
    </row>
    <row r="72" spans="1:91" customFormat="1" x14ac:dyDescent="0.25">
      <c r="A72" s="163" t="s">
        <v>83</v>
      </c>
      <c r="B72" s="235">
        <f>SUM(C72:S72)</f>
        <v>0</v>
      </c>
      <c r="C72" s="230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2"/>
      <c r="T72" s="54"/>
      <c r="U72" s="250"/>
      <c r="V72" s="55"/>
      <c r="W72" s="53"/>
      <c r="X72" s="54"/>
      <c r="Y72" s="55"/>
      <c r="Z72" s="52"/>
      <c r="AA72" s="31" t="str">
        <f t="shared" ref="AA72:AA74" si="27">CA72&amp;CB72&amp;CC72&amp;CD72</f>
        <v/>
      </c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234"/>
      <c r="CB72" s="234"/>
      <c r="CC72" s="33" t="str">
        <f t="shared" si="24"/>
        <v/>
      </c>
      <c r="CD72" s="33" t="str">
        <f t="shared" ref="CD72:CD74" si="28">IF(X72+Y72+Z72&gt;$B72,"* El número de "&amp;X$61&amp;""&amp;" no puede superar el Total. ","")</f>
        <v/>
      </c>
      <c r="CE72" s="32"/>
      <c r="CF72" s="32"/>
      <c r="CG72" s="34">
        <f t="shared" si="25"/>
        <v>0</v>
      </c>
      <c r="CH72" s="34">
        <f t="shared" si="26"/>
        <v>0</v>
      </c>
      <c r="CI72" s="35"/>
      <c r="CJ72" s="35"/>
      <c r="CK72" s="35"/>
      <c r="CL72" s="35"/>
      <c r="CM72" s="35"/>
    </row>
    <row r="73" spans="1:91" customFormat="1" x14ac:dyDescent="0.25">
      <c r="A73" s="163" t="s">
        <v>84</v>
      </c>
      <c r="B73" s="235">
        <f>SUM(C73:S73)</f>
        <v>0</v>
      </c>
      <c r="C73" s="230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2"/>
      <c r="T73" s="54"/>
      <c r="U73" s="250"/>
      <c r="V73" s="55"/>
      <c r="W73" s="53"/>
      <c r="X73" s="54"/>
      <c r="Y73" s="55"/>
      <c r="Z73" s="52"/>
      <c r="AA73" s="31" t="str">
        <f t="shared" si="27"/>
        <v/>
      </c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234"/>
      <c r="CB73" s="234"/>
      <c r="CC73" s="33" t="str">
        <f t="shared" si="24"/>
        <v/>
      </c>
      <c r="CD73" s="33" t="str">
        <f t="shared" si="28"/>
        <v/>
      </c>
      <c r="CE73" s="32"/>
      <c r="CF73" s="32"/>
      <c r="CG73" s="34">
        <f t="shared" si="25"/>
        <v>0</v>
      </c>
      <c r="CH73" s="34">
        <f t="shared" si="26"/>
        <v>0</v>
      </c>
      <c r="CI73" s="35"/>
      <c r="CJ73" s="35"/>
      <c r="CK73" s="35"/>
      <c r="CL73" s="35"/>
      <c r="CM73" s="35"/>
    </row>
    <row r="74" spans="1:91" customFormat="1" x14ac:dyDescent="0.25">
      <c r="A74" s="163" t="s">
        <v>85</v>
      </c>
      <c r="B74" s="237">
        <f>SUM(C74:S74)</f>
        <v>0</v>
      </c>
      <c r="C74" s="230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2"/>
      <c r="T74" s="75"/>
      <c r="U74" s="251"/>
      <c r="V74" s="238"/>
      <c r="W74" s="252"/>
      <c r="X74" s="75"/>
      <c r="Y74" s="238"/>
      <c r="Z74" s="240"/>
      <c r="AA74" s="31" t="str">
        <f t="shared" si="27"/>
        <v/>
      </c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234"/>
      <c r="CB74" s="234"/>
      <c r="CC74" s="33" t="str">
        <f t="shared" si="24"/>
        <v/>
      </c>
      <c r="CD74" s="33" t="str">
        <f t="shared" si="28"/>
        <v/>
      </c>
      <c r="CE74" s="32"/>
      <c r="CF74" s="32"/>
      <c r="CG74" s="34">
        <f t="shared" si="25"/>
        <v>0</v>
      </c>
      <c r="CH74" s="34">
        <f t="shared" si="26"/>
        <v>0</v>
      </c>
      <c r="CI74" s="35"/>
      <c r="CJ74" s="35"/>
      <c r="CK74" s="35"/>
      <c r="CL74" s="35"/>
      <c r="CM74" s="35"/>
    </row>
    <row r="75" spans="1:91" customFormat="1" x14ac:dyDescent="0.25">
      <c r="A75" s="428" t="s">
        <v>5</v>
      </c>
      <c r="B75" s="453">
        <f t="shared" ref="B75:Z75" si="29">SUM(B71:B74)</f>
        <v>0</v>
      </c>
      <c r="C75" s="425">
        <f t="shared" si="29"/>
        <v>0</v>
      </c>
      <c r="D75" s="425">
        <f t="shared" si="29"/>
        <v>0</v>
      </c>
      <c r="E75" s="425">
        <f t="shared" si="29"/>
        <v>0</v>
      </c>
      <c r="F75" s="425">
        <f t="shared" si="29"/>
        <v>0</v>
      </c>
      <c r="G75" s="425">
        <f t="shared" si="29"/>
        <v>0</v>
      </c>
      <c r="H75" s="425">
        <f t="shared" si="29"/>
        <v>0</v>
      </c>
      <c r="I75" s="425">
        <f t="shared" si="29"/>
        <v>0</v>
      </c>
      <c r="J75" s="425">
        <f t="shared" si="29"/>
        <v>0</v>
      </c>
      <c r="K75" s="425">
        <f t="shared" si="29"/>
        <v>0</v>
      </c>
      <c r="L75" s="425">
        <f t="shared" si="29"/>
        <v>0</v>
      </c>
      <c r="M75" s="425">
        <f t="shared" si="29"/>
        <v>0</v>
      </c>
      <c r="N75" s="425">
        <f t="shared" si="29"/>
        <v>0</v>
      </c>
      <c r="O75" s="425">
        <f t="shared" si="29"/>
        <v>0</v>
      </c>
      <c r="P75" s="425">
        <f t="shared" si="29"/>
        <v>0</v>
      </c>
      <c r="Q75" s="425">
        <f t="shared" si="29"/>
        <v>0</v>
      </c>
      <c r="R75" s="425">
        <f t="shared" si="29"/>
        <v>0</v>
      </c>
      <c r="S75" s="426">
        <f t="shared" si="29"/>
        <v>0</v>
      </c>
      <c r="T75" s="458">
        <f t="shared" si="29"/>
        <v>0</v>
      </c>
      <c r="U75" s="459">
        <f t="shared" si="29"/>
        <v>0</v>
      </c>
      <c r="V75" s="459">
        <f t="shared" si="29"/>
        <v>0</v>
      </c>
      <c r="W75" s="460">
        <f t="shared" si="29"/>
        <v>0</v>
      </c>
      <c r="X75" s="461">
        <f t="shared" si="29"/>
        <v>0</v>
      </c>
      <c r="Y75" s="459">
        <f t="shared" si="29"/>
        <v>0</v>
      </c>
      <c r="Z75" s="453">
        <f t="shared" si="29"/>
        <v>0</v>
      </c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</row>
    <row r="76" spans="1:91" customFormat="1" x14ac:dyDescent="0.25">
      <c r="A76" s="257" t="s">
        <v>93</v>
      </c>
      <c r="B76" s="258"/>
      <c r="C76" s="12"/>
      <c r="D76" s="259"/>
      <c r="E76" s="1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</row>
    <row r="77" spans="1:91" customFormat="1" ht="31.5" x14ac:dyDescent="0.25">
      <c r="A77" s="429" t="s">
        <v>94</v>
      </c>
      <c r="B77" s="482" t="s">
        <v>50</v>
      </c>
      <c r="C77" s="462" t="s">
        <v>95</v>
      </c>
      <c r="D77" s="463" t="s">
        <v>96</v>
      </c>
      <c r="E77" s="464" t="s">
        <v>97</v>
      </c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</row>
    <row r="78" spans="1:91" customFormat="1" x14ac:dyDescent="0.25">
      <c r="A78" s="264" t="s">
        <v>98</v>
      </c>
      <c r="B78" s="39"/>
      <c r="C78" s="249"/>
      <c r="D78" s="44"/>
      <c r="E78" s="41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</row>
    <row r="79" spans="1:91" customFormat="1" x14ac:dyDescent="0.25">
      <c r="A79" s="264" t="s">
        <v>99</v>
      </c>
      <c r="B79" s="51"/>
      <c r="C79" s="250"/>
      <c r="D79" s="55"/>
      <c r="E79" s="5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</row>
    <row r="80" spans="1:91" customFormat="1" x14ac:dyDescent="0.25">
      <c r="A80" s="264" t="s">
        <v>100</v>
      </c>
      <c r="B80" s="51"/>
      <c r="C80" s="250"/>
      <c r="D80" s="55"/>
      <c r="E80" s="5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</row>
    <row r="81" spans="1:5" customFormat="1" ht="21" x14ac:dyDescent="0.25">
      <c r="A81" s="265" t="s">
        <v>101</v>
      </c>
      <c r="B81" s="51"/>
      <c r="C81" s="250"/>
      <c r="D81" s="55"/>
      <c r="E81" s="52"/>
    </row>
    <row r="82" spans="1:5" customFormat="1" x14ac:dyDescent="0.25">
      <c r="A82" s="264" t="s">
        <v>102</v>
      </c>
      <c r="B82" s="88"/>
      <c r="C82" s="266"/>
      <c r="D82" s="93"/>
      <c r="E82" s="90"/>
    </row>
    <row r="83" spans="1:5" customFormat="1" x14ac:dyDescent="0.25">
      <c r="A83" s="264" t="s">
        <v>103</v>
      </c>
      <c r="B83" s="88"/>
      <c r="C83" s="250"/>
      <c r="D83" s="93"/>
      <c r="E83" s="90"/>
    </row>
    <row r="84" spans="1:5" customFormat="1" x14ac:dyDescent="0.25">
      <c r="A84" s="264" t="s">
        <v>104</v>
      </c>
      <c r="B84" s="88"/>
      <c r="C84" s="250"/>
      <c r="D84" s="93"/>
      <c r="E84" s="90"/>
    </row>
    <row r="85" spans="1:5" customFormat="1" x14ac:dyDescent="0.25">
      <c r="A85" s="264" t="s">
        <v>105</v>
      </c>
      <c r="B85" s="88"/>
      <c r="C85" s="250"/>
      <c r="D85" s="93"/>
      <c r="E85" s="90"/>
    </row>
    <row r="86" spans="1:5" customFormat="1" x14ac:dyDescent="0.25">
      <c r="A86" s="264" t="s">
        <v>106</v>
      </c>
      <c r="B86" s="88"/>
      <c r="C86" s="250"/>
      <c r="D86" s="93"/>
      <c r="E86" s="90"/>
    </row>
    <row r="87" spans="1:5" customFormat="1" x14ac:dyDescent="0.25">
      <c r="A87" s="267" t="s">
        <v>107</v>
      </c>
      <c r="B87" s="88"/>
      <c r="C87" s="250"/>
      <c r="D87" s="93"/>
      <c r="E87" s="90"/>
    </row>
    <row r="88" spans="1:5" customFormat="1" x14ac:dyDescent="0.25">
      <c r="A88" s="264" t="s">
        <v>108</v>
      </c>
      <c r="B88" s="88"/>
      <c r="C88" s="250"/>
      <c r="D88" s="93"/>
      <c r="E88" s="90"/>
    </row>
    <row r="89" spans="1:5" customFormat="1" x14ac:dyDescent="0.25">
      <c r="A89" s="264" t="s">
        <v>109</v>
      </c>
      <c r="B89" s="88"/>
      <c r="C89" s="250"/>
      <c r="D89" s="93"/>
      <c r="E89" s="90"/>
    </row>
    <row r="90" spans="1:5" customFormat="1" x14ac:dyDescent="0.25">
      <c r="A90" s="265" t="s">
        <v>110</v>
      </c>
      <c r="B90" s="88"/>
      <c r="C90" s="250"/>
      <c r="D90" s="93"/>
      <c r="E90" s="90"/>
    </row>
    <row r="91" spans="1:5" customFormat="1" x14ac:dyDescent="0.25">
      <c r="A91" s="268" t="s">
        <v>111</v>
      </c>
      <c r="B91" s="88"/>
      <c r="C91" s="250"/>
      <c r="D91" s="93"/>
      <c r="E91" s="90"/>
    </row>
    <row r="92" spans="1:5" customFormat="1" x14ac:dyDescent="0.25">
      <c r="A92" s="269" t="s">
        <v>112</v>
      </c>
      <c r="B92" s="88"/>
      <c r="C92" s="250"/>
      <c r="D92" s="93"/>
      <c r="E92" s="90"/>
    </row>
    <row r="93" spans="1:5" customFormat="1" x14ac:dyDescent="0.25">
      <c r="A93" s="264" t="s">
        <v>113</v>
      </c>
      <c r="B93" s="88"/>
      <c r="C93" s="250"/>
      <c r="D93" s="93"/>
      <c r="E93" s="90"/>
    </row>
    <row r="94" spans="1:5" customFormat="1" x14ac:dyDescent="0.25">
      <c r="A94" s="264" t="s">
        <v>114</v>
      </c>
      <c r="B94" s="88"/>
      <c r="C94" s="250"/>
      <c r="D94" s="93"/>
      <c r="E94" s="90"/>
    </row>
    <row r="95" spans="1:5" customFormat="1" x14ac:dyDescent="0.25">
      <c r="A95" s="429" t="s">
        <v>5</v>
      </c>
      <c r="B95" s="459">
        <f>SUM(B78:B94)</f>
        <v>0</v>
      </c>
      <c r="C95" s="461">
        <f>SUM(C78:C94)</f>
        <v>0</v>
      </c>
      <c r="D95" s="465">
        <f>SUM(D78:D94)</f>
        <v>0</v>
      </c>
      <c r="E95" s="466">
        <f>SUM(E78:E94)</f>
        <v>0</v>
      </c>
    </row>
    <row r="96" spans="1:5" customFormat="1" x14ac:dyDescent="0.25">
      <c r="A96" s="272" t="s">
        <v>115</v>
      </c>
      <c r="B96" s="12"/>
      <c r="C96" s="12"/>
      <c r="D96" s="12"/>
      <c r="E96" s="12"/>
    </row>
    <row r="97" spans="1:8" customFormat="1" ht="31.5" x14ac:dyDescent="0.25">
      <c r="A97" s="467" t="s">
        <v>75</v>
      </c>
      <c r="B97" s="483" t="s">
        <v>50</v>
      </c>
      <c r="C97" s="462" t="s">
        <v>95</v>
      </c>
      <c r="D97" s="463" t="s">
        <v>96</v>
      </c>
      <c r="E97" s="464" t="s">
        <v>97</v>
      </c>
    </row>
    <row r="98" spans="1:8" customFormat="1" x14ac:dyDescent="0.25">
      <c r="A98" s="163" t="s">
        <v>82</v>
      </c>
      <c r="B98" s="55"/>
      <c r="C98" s="250"/>
      <c r="D98" s="55"/>
      <c r="E98" s="52"/>
    </row>
    <row r="99" spans="1:8" customFormat="1" x14ac:dyDescent="0.25">
      <c r="A99" s="163" t="s">
        <v>83</v>
      </c>
      <c r="B99" s="55"/>
      <c r="C99" s="250"/>
      <c r="D99" s="55"/>
      <c r="E99" s="52"/>
    </row>
    <row r="100" spans="1:8" customFormat="1" x14ac:dyDescent="0.25">
      <c r="A100" s="163" t="s">
        <v>84</v>
      </c>
      <c r="B100" s="55"/>
      <c r="C100" s="250"/>
      <c r="D100" s="55"/>
      <c r="E100" s="52"/>
    </row>
    <row r="101" spans="1:8" customFormat="1" x14ac:dyDescent="0.25">
      <c r="A101" s="163" t="s">
        <v>85</v>
      </c>
      <c r="B101" s="55"/>
      <c r="C101" s="250"/>
      <c r="D101" s="55"/>
      <c r="E101" s="52"/>
    </row>
    <row r="102" spans="1:8" customFormat="1" x14ac:dyDescent="0.25">
      <c r="A102" s="274" t="s">
        <v>116</v>
      </c>
      <c r="B102" s="238"/>
      <c r="C102" s="251"/>
      <c r="D102" s="238"/>
      <c r="E102" s="240"/>
    </row>
    <row r="103" spans="1:8" customFormat="1" x14ac:dyDescent="0.25">
      <c r="A103" s="468" t="s">
        <v>5</v>
      </c>
      <c r="B103" s="461">
        <f>SUM(B98:B102)</f>
        <v>0</v>
      </c>
      <c r="C103" s="461">
        <f>SUM(C98:C102)</f>
        <v>0</v>
      </c>
      <c r="D103" s="465">
        <f>SUM(D98:D102)</f>
        <v>0</v>
      </c>
      <c r="E103" s="466">
        <f>SUM(E98:E102)</f>
        <v>0</v>
      </c>
    </row>
    <row r="104" spans="1:8" customFormat="1" x14ac:dyDescent="0.25">
      <c r="A104" s="272" t="s">
        <v>117</v>
      </c>
      <c r="B104" s="12"/>
      <c r="C104" s="12"/>
      <c r="D104" s="12"/>
      <c r="E104" s="12"/>
    </row>
    <row r="105" spans="1:8" customFormat="1" ht="31.5" x14ac:dyDescent="0.25">
      <c r="A105" s="467" t="s">
        <v>75</v>
      </c>
      <c r="B105" s="483" t="s">
        <v>50</v>
      </c>
      <c r="C105" s="462" t="s">
        <v>95</v>
      </c>
      <c r="D105" s="463" t="s">
        <v>96</v>
      </c>
      <c r="E105" s="464" t="s">
        <v>97</v>
      </c>
    </row>
    <row r="106" spans="1:8" customFormat="1" x14ac:dyDescent="0.25">
      <c r="A106" s="163" t="s">
        <v>82</v>
      </c>
      <c r="B106" s="55"/>
      <c r="C106" s="250"/>
      <c r="D106" s="55"/>
      <c r="E106" s="52"/>
    </row>
    <row r="107" spans="1:8" customFormat="1" x14ac:dyDescent="0.25">
      <c r="A107" s="163" t="s">
        <v>83</v>
      </c>
      <c r="B107" s="55"/>
      <c r="C107" s="250"/>
      <c r="D107" s="55"/>
      <c r="E107" s="52"/>
    </row>
    <row r="108" spans="1:8" customFormat="1" x14ac:dyDescent="0.25">
      <c r="A108" s="163" t="s">
        <v>84</v>
      </c>
      <c r="B108" s="55"/>
      <c r="C108" s="250"/>
      <c r="D108" s="55"/>
      <c r="E108" s="52"/>
    </row>
    <row r="109" spans="1:8" customFormat="1" x14ac:dyDescent="0.25">
      <c r="A109" s="163" t="s">
        <v>85</v>
      </c>
      <c r="B109" s="55"/>
      <c r="C109" s="250"/>
      <c r="D109" s="55"/>
      <c r="E109" s="52"/>
    </row>
    <row r="110" spans="1:8" customFormat="1" x14ac:dyDescent="0.25">
      <c r="A110" s="274" t="s">
        <v>116</v>
      </c>
      <c r="B110" s="238"/>
      <c r="C110" s="251"/>
      <c r="D110" s="238"/>
      <c r="E110" s="240"/>
    </row>
    <row r="111" spans="1:8" customFormat="1" x14ac:dyDescent="0.25">
      <c r="A111" s="468" t="s">
        <v>5</v>
      </c>
      <c r="B111" s="461">
        <f>SUM(B106:B110)</f>
        <v>0</v>
      </c>
      <c r="C111" s="461">
        <f>SUM(C106:C110)</f>
        <v>0</v>
      </c>
      <c r="D111" s="465">
        <f>SUM(D106:D110)</f>
        <v>0</v>
      </c>
      <c r="E111" s="466">
        <f>SUM(E106:E110)</f>
        <v>0</v>
      </c>
    </row>
    <row r="112" spans="1:8" customFormat="1" x14ac:dyDescent="0.25">
      <c r="A112" s="257" t="s">
        <v>118</v>
      </c>
      <c r="B112" s="276"/>
      <c r="C112" s="276"/>
      <c r="D112" s="277"/>
      <c r="E112" s="12"/>
      <c r="F112" s="12"/>
      <c r="G112" s="12"/>
      <c r="H112" s="12"/>
    </row>
    <row r="113" spans="1:128" x14ac:dyDescent="0.25">
      <c r="A113" s="653" t="s">
        <v>119</v>
      </c>
      <c r="B113" s="654" t="s">
        <v>5</v>
      </c>
      <c r="C113" s="597" t="s">
        <v>120</v>
      </c>
      <c r="D113" s="639"/>
      <c r="E113" s="639"/>
      <c r="F113" s="601"/>
      <c r="G113" s="586" t="s">
        <v>121</v>
      </c>
      <c r="H113" s="587"/>
    </row>
    <row r="114" spans="1:128" ht="21" x14ac:dyDescent="0.25">
      <c r="A114" s="655"/>
      <c r="B114" s="656"/>
      <c r="C114" s="482" t="s">
        <v>50</v>
      </c>
      <c r="D114" s="434" t="s">
        <v>29</v>
      </c>
      <c r="E114" s="483" t="s">
        <v>30</v>
      </c>
      <c r="F114" s="484" t="s">
        <v>31</v>
      </c>
      <c r="G114" s="480" t="s">
        <v>90</v>
      </c>
      <c r="H114" s="480" t="s">
        <v>91</v>
      </c>
    </row>
    <row r="115" spans="1:128" x14ac:dyDescent="0.25">
      <c r="A115" s="469" t="s">
        <v>122</v>
      </c>
      <c r="B115" s="470">
        <f>SUM(C115:F115)</f>
        <v>0</v>
      </c>
      <c r="C115" s="398"/>
      <c r="D115" s="410"/>
      <c r="E115" s="389"/>
      <c r="F115" s="390"/>
      <c r="G115" s="399"/>
      <c r="H115" s="392"/>
    </row>
    <row r="116" spans="1:128" x14ac:dyDescent="0.25">
      <c r="A116" s="657" t="s">
        <v>123</v>
      </c>
      <c r="B116" s="658">
        <f>SUM(C116:F116)</f>
        <v>0</v>
      </c>
      <c r="C116" s="634"/>
      <c r="D116" s="659"/>
      <c r="E116" s="76"/>
      <c r="F116" s="74"/>
      <c r="G116" s="638"/>
      <c r="H116" s="73"/>
    </row>
    <row r="117" spans="1:128" x14ac:dyDescent="0.25">
      <c r="A117" s="14" t="s">
        <v>124</v>
      </c>
      <c r="B117" s="276"/>
      <c r="C117" s="276"/>
      <c r="D117" s="7"/>
      <c r="E117" s="701"/>
      <c r="F117" s="702"/>
      <c r="G117" s="703"/>
      <c r="H117" s="704"/>
      <c r="I117" s="293"/>
      <c r="J117" s="293"/>
      <c r="K117" s="293"/>
    </row>
    <row r="118" spans="1:128" x14ac:dyDescent="0.25">
      <c r="A118" s="705" t="s">
        <v>125</v>
      </c>
      <c r="B118" s="706" t="s">
        <v>5</v>
      </c>
      <c r="C118" s="581" t="s">
        <v>126</v>
      </c>
      <c r="D118" s="582"/>
      <c r="E118" s="582"/>
      <c r="F118" s="582" t="s">
        <v>127</v>
      </c>
      <c r="G118" s="583" t="s">
        <v>128</v>
      </c>
      <c r="H118" s="584" t="s">
        <v>120</v>
      </c>
      <c r="I118" s="707"/>
      <c r="J118" s="707"/>
      <c r="K118" s="585"/>
    </row>
    <row r="119" spans="1:128" ht="42" x14ac:dyDescent="0.25">
      <c r="A119" s="651"/>
      <c r="B119" s="614"/>
      <c r="C119" s="664" t="s">
        <v>129</v>
      </c>
      <c r="D119" s="295" t="s">
        <v>130</v>
      </c>
      <c r="E119" s="473" t="s">
        <v>131</v>
      </c>
      <c r="F119" s="582"/>
      <c r="G119" s="583"/>
      <c r="H119" s="394" t="s">
        <v>50</v>
      </c>
      <c r="I119" s="483" t="s">
        <v>29</v>
      </c>
      <c r="J119" s="483" t="s">
        <v>30</v>
      </c>
      <c r="K119" s="395" t="s">
        <v>31</v>
      </c>
    </row>
    <row r="120" spans="1:128" x14ac:dyDescent="0.25">
      <c r="A120" s="396" t="s">
        <v>52</v>
      </c>
      <c r="B120" s="397">
        <f>SUM(C120:G120)</f>
        <v>0</v>
      </c>
      <c r="C120" s="398"/>
      <c r="D120" s="389"/>
      <c r="E120" s="389"/>
      <c r="F120" s="389"/>
      <c r="G120" s="390"/>
      <c r="H120" s="391"/>
      <c r="I120" s="389"/>
      <c r="J120" s="389"/>
      <c r="K120" s="392"/>
      <c r="L120" s="31" t="str">
        <f>CA120&amp;CB120&amp;CC120</f>
        <v/>
      </c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234"/>
      <c r="CB120" s="300" t="str">
        <f>IF(H120+I120+J120+K120&lt;&gt;$B120,"* El número de "&amp;H$118&amp;""&amp;" no debe ser distinto del Total. ","")</f>
        <v/>
      </c>
      <c r="CC120" s="32"/>
      <c r="CD120" s="32"/>
      <c r="CE120" s="32"/>
      <c r="CF120" s="32"/>
      <c r="CG120" s="34">
        <f>IF(H120+I120+J120+K120&lt;&gt;$B120,1,0)</f>
        <v>0</v>
      </c>
      <c r="CH120" s="35"/>
      <c r="CI120" s="35"/>
      <c r="CJ120" s="35"/>
      <c r="CK120"/>
      <c r="CL120"/>
      <c r="CM120"/>
      <c r="CN120"/>
      <c r="CO120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</row>
    <row r="121" spans="1:128" x14ac:dyDescent="0.25">
      <c r="A121" s="265" t="s">
        <v>72</v>
      </c>
      <c r="B121" s="301">
        <f>SUM(C121:G121)</f>
        <v>0</v>
      </c>
      <c r="C121" s="51"/>
      <c r="D121" s="55"/>
      <c r="E121" s="55"/>
      <c r="F121" s="55"/>
      <c r="G121" s="53"/>
      <c r="H121" s="54"/>
      <c r="I121" s="55"/>
      <c r="J121" s="55"/>
      <c r="K121" s="52"/>
      <c r="L121" s="31" t="str">
        <f>CA121&amp;CB121&amp;CC121</f>
        <v/>
      </c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234"/>
      <c r="CB121" s="300" t="str">
        <f t="shared" ref="CB121:CB122" si="30">IF(H121+I121+J121+K121&lt;&gt;$B121,"* El número de "&amp;H$118&amp;""&amp;" no debe ser distinto del Total. ","")</f>
        <v/>
      </c>
      <c r="CC121" s="32"/>
      <c r="CD121" s="32"/>
      <c r="CE121" s="32"/>
      <c r="CF121" s="32"/>
      <c r="CG121" s="34">
        <f t="shared" ref="CG121:CG122" si="31">IF(H121+I121+J121+K121&lt;&gt;$B121,1,0)</f>
        <v>0</v>
      </c>
      <c r="CH121" s="35"/>
      <c r="CI121" s="35"/>
      <c r="CJ121" s="35"/>
      <c r="DJ121" s="2"/>
    </row>
    <row r="122" spans="1:128" x14ac:dyDescent="0.25">
      <c r="A122" s="302" t="s">
        <v>73</v>
      </c>
      <c r="B122" s="303">
        <f>SUM(C122:G122)</f>
        <v>0</v>
      </c>
      <c r="C122" s="304"/>
      <c r="D122" s="238"/>
      <c r="E122" s="238"/>
      <c r="F122" s="238"/>
      <c r="G122" s="252"/>
      <c r="H122" s="75"/>
      <c r="I122" s="238"/>
      <c r="J122" s="238"/>
      <c r="K122" s="240"/>
      <c r="L122" s="31" t="str">
        <f>CA122&amp;CB122&amp;CC122</f>
        <v/>
      </c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234"/>
      <c r="CB122" s="300" t="str">
        <f t="shared" si="30"/>
        <v/>
      </c>
      <c r="CC122" s="32"/>
      <c r="CD122" s="32"/>
      <c r="CE122" s="32"/>
      <c r="CF122" s="32"/>
      <c r="CG122" s="34">
        <f t="shared" si="31"/>
        <v>0</v>
      </c>
      <c r="CH122" s="35"/>
      <c r="CI122" s="35"/>
      <c r="CJ122" s="35"/>
      <c r="DJ122" s="2"/>
    </row>
    <row r="123" spans="1:128" x14ac:dyDescent="0.25">
      <c r="A123" s="272" t="s">
        <v>132</v>
      </c>
      <c r="B123" s="276"/>
      <c r="C123" s="276"/>
      <c r="D123" s="277"/>
      <c r="E123" s="277"/>
      <c r="F123" s="277"/>
      <c r="G123" s="277"/>
      <c r="H123" s="277"/>
      <c r="I123" s="277"/>
      <c r="J123" s="277"/>
      <c r="K123" s="277"/>
      <c r="L123" s="277"/>
    </row>
    <row r="124" spans="1:128" ht="15" customHeight="1" x14ac:dyDescent="0.25">
      <c r="A124" s="705" t="s">
        <v>133</v>
      </c>
      <c r="B124" s="706" t="s">
        <v>134</v>
      </c>
      <c r="C124" s="591" t="s">
        <v>135</v>
      </c>
      <c r="D124" s="592"/>
      <c r="E124" s="591" t="s">
        <v>136</v>
      </c>
      <c r="F124" s="592"/>
      <c r="G124" s="708" t="s">
        <v>137</v>
      </c>
      <c r="H124" s="592"/>
      <c r="I124" s="591" t="s">
        <v>138</v>
      </c>
      <c r="J124" s="593"/>
      <c r="K124" s="586" t="s">
        <v>139</v>
      </c>
      <c r="L124" s="587"/>
    </row>
    <row r="125" spans="1:128" ht="21" x14ac:dyDescent="0.25">
      <c r="A125" s="651"/>
      <c r="B125" s="614"/>
      <c r="C125" s="482" t="s">
        <v>140</v>
      </c>
      <c r="D125" s="480" t="s">
        <v>141</v>
      </c>
      <c r="E125" s="482" t="s">
        <v>140</v>
      </c>
      <c r="F125" s="480" t="s">
        <v>141</v>
      </c>
      <c r="G125" s="482" t="s">
        <v>140</v>
      </c>
      <c r="H125" s="472" t="s">
        <v>141</v>
      </c>
      <c r="I125" s="482" t="s">
        <v>140</v>
      </c>
      <c r="J125" s="481" t="s">
        <v>141</v>
      </c>
      <c r="K125" s="394" t="s">
        <v>90</v>
      </c>
      <c r="L125" s="395" t="s">
        <v>91</v>
      </c>
    </row>
    <row r="126" spans="1:128" x14ac:dyDescent="0.25">
      <c r="A126" s="709" t="s">
        <v>142</v>
      </c>
      <c r="B126" s="396" t="s">
        <v>143</v>
      </c>
      <c r="C126" s="398"/>
      <c r="D126" s="399"/>
      <c r="E126" s="398"/>
      <c r="F126" s="399"/>
      <c r="G126" s="398"/>
      <c r="H126" s="399"/>
      <c r="I126" s="398"/>
      <c r="J126" s="400"/>
      <c r="K126" s="54"/>
      <c r="L126" s="392"/>
    </row>
    <row r="127" spans="1:128" x14ac:dyDescent="0.25">
      <c r="A127" s="537"/>
      <c r="B127" s="265" t="s">
        <v>144</v>
      </c>
      <c r="C127" s="51"/>
      <c r="D127" s="56"/>
      <c r="E127" s="51"/>
      <c r="F127" s="56"/>
      <c r="G127" s="51"/>
      <c r="H127" s="56"/>
      <c r="I127" s="51"/>
      <c r="J127" s="236"/>
      <c r="K127" s="54"/>
      <c r="L127" s="52"/>
    </row>
    <row r="128" spans="1:128" x14ac:dyDescent="0.25">
      <c r="A128" s="537"/>
      <c r="B128" s="265" t="s">
        <v>145</v>
      </c>
      <c r="C128" s="51"/>
      <c r="D128" s="56"/>
      <c r="E128" s="51"/>
      <c r="F128" s="56"/>
      <c r="G128" s="51"/>
      <c r="H128" s="56"/>
      <c r="I128" s="51"/>
      <c r="J128" s="236"/>
      <c r="K128" s="54"/>
      <c r="L128" s="52"/>
    </row>
    <row r="129" spans="1:41" customFormat="1" x14ac:dyDescent="0.25">
      <c r="A129" s="667"/>
      <c r="B129" s="265" t="s">
        <v>146</v>
      </c>
      <c r="C129" s="304"/>
      <c r="D129" s="77"/>
      <c r="E129" s="304"/>
      <c r="F129" s="77"/>
      <c r="G129" s="304"/>
      <c r="H129" s="77"/>
      <c r="I129" s="304"/>
      <c r="J129" s="239"/>
      <c r="K129" s="75"/>
      <c r="L129" s="240"/>
    </row>
    <row r="130" spans="1:41" customFormat="1" x14ac:dyDescent="0.25">
      <c r="A130" s="588" t="s">
        <v>147</v>
      </c>
      <c r="B130" s="396" t="s">
        <v>143</v>
      </c>
      <c r="C130" s="398"/>
      <c r="D130" s="399"/>
      <c r="E130" s="398"/>
      <c r="F130" s="399"/>
      <c r="G130" s="398"/>
      <c r="H130" s="399"/>
      <c r="I130" s="398"/>
      <c r="J130" s="400"/>
      <c r="K130" s="391"/>
      <c r="L130" s="392"/>
    </row>
    <row r="131" spans="1:41" customFormat="1" x14ac:dyDescent="0.25">
      <c r="A131" s="589"/>
      <c r="B131" s="265" t="s">
        <v>148</v>
      </c>
      <c r="C131" s="51"/>
      <c r="D131" s="56"/>
      <c r="E131" s="51"/>
      <c r="F131" s="56"/>
      <c r="G131" s="51"/>
      <c r="H131" s="56"/>
      <c r="I131" s="51"/>
      <c r="J131" s="236"/>
      <c r="K131" s="54"/>
      <c r="L131" s="52"/>
    </row>
    <row r="132" spans="1:41" customFormat="1" x14ac:dyDescent="0.25">
      <c r="A132" s="589"/>
      <c r="B132" s="265" t="s">
        <v>146</v>
      </c>
      <c r="C132" s="51"/>
      <c r="D132" s="56"/>
      <c r="E132" s="51"/>
      <c r="F132" s="56"/>
      <c r="G132" s="51"/>
      <c r="H132" s="56"/>
      <c r="I132" s="51"/>
      <c r="J132" s="236"/>
      <c r="K132" s="54"/>
      <c r="L132" s="52"/>
    </row>
    <row r="133" spans="1:41" customFormat="1" x14ac:dyDescent="0.25">
      <c r="A133" s="589"/>
      <c r="B133" s="471" t="s">
        <v>149</v>
      </c>
      <c r="C133" s="88"/>
      <c r="D133" s="89"/>
      <c r="E133" s="88"/>
      <c r="F133" s="89"/>
      <c r="G133" s="88"/>
      <c r="H133" s="89"/>
      <c r="I133" s="88"/>
      <c r="J133" s="308"/>
      <c r="K133" s="63"/>
      <c r="L133" s="90"/>
    </row>
    <row r="134" spans="1:41" customFormat="1" x14ac:dyDescent="0.25">
      <c r="A134" s="589"/>
      <c r="B134" s="302" t="s">
        <v>150</v>
      </c>
      <c r="C134" s="304"/>
      <c r="D134" s="77"/>
      <c r="E134" s="304"/>
      <c r="F134" s="77"/>
      <c r="G134" s="304"/>
      <c r="H134" s="77"/>
      <c r="I134" s="304"/>
      <c r="J134" s="239"/>
      <c r="K134" s="75"/>
      <c r="L134" s="240"/>
    </row>
    <row r="135" spans="1:41" customFormat="1" ht="15" customHeight="1" x14ac:dyDescent="0.25">
      <c r="A135" s="709" t="s">
        <v>151</v>
      </c>
      <c r="B135" s="396" t="s">
        <v>152</v>
      </c>
      <c r="C135" s="398"/>
      <c r="D135" s="399"/>
      <c r="E135" s="398"/>
      <c r="F135" s="399"/>
      <c r="G135" s="398"/>
      <c r="H135" s="399"/>
      <c r="I135" s="398"/>
      <c r="J135" s="400"/>
      <c r="K135" s="391"/>
      <c r="L135" s="392"/>
    </row>
    <row r="136" spans="1:41" customFormat="1" x14ac:dyDescent="0.25">
      <c r="A136" s="537"/>
      <c r="B136" s="265" t="s">
        <v>148</v>
      </c>
      <c r="C136" s="51"/>
      <c r="D136" s="56"/>
      <c r="E136" s="51"/>
      <c r="F136" s="56"/>
      <c r="G136" s="51"/>
      <c r="H136" s="56"/>
      <c r="I136" s="51"/>
      <c r="J136" s="236"/>
      <c r="K136" s="54"/>
      <c r="L136" s="52"/>
    </row>
    <row r="137" spans="1:41" customFormat="1" x14ac:dyDescent="0.25">
      <c r="A137" s="537"/>
      <c r="B137" s="265" t="s">
        <v>146</v>
      </c>
      <c r="C137" s="51"/>
      <c r="D137" s="56"/>
      <c r="E137" s="51"/>
      <c r="F137" s="56"/>
      <c r="G137" s="51"/>
      <c r="H137" s="56"/>
      <c r="I137" s="51"/>
      <c r="J137" s="236"/>
      <c r="K137" s="54"/>
      <c r="L137" s="52"/>
    </row>
    <row r="138" spans="1:41" customFormat="1" x14ac:dyDescent="0.25">
      <c r="A138" s="537"/>
      <c r="B138" s="265" t="s">
        <v>153</v>
      </c>
      <c r="C138" s="51"/>
      <c r="D138" s="56"/>
      <c r="E138" s="51"/>
      <c r="F138" s="56"/>
      <c r="G138" s="51"/>
      <c r="H138" s="56"/>
      <c r="I138" s="51"/>
      <c r="J138" s="236"/>
      <c r="K138" s="54"/>
      <c r="L138" s="52"/>
    </row>
    <row r="139" spans="1:41" customFormat="1" x14ac:dyDescent="0.25">
      <c r="A139" s="537"/>
      <c r="B139" s="471" t="s">
        <v>149</v>
      </c>
      <c r="C139" s="51"/>
      <c r="D139" s="56"/>
      <c r="E139" s="51"/>
      <c r="F139" s="56"/>
      <c r="G139" s="51"/>
      <c r="H139" s="56"/>
      <c r="I139" s="51"/>
      <c r="J139" s="236"/>
      <c r="K139" s="54"/>
      <c r="L139" s="52"/>
    </row>
    <row r="140" spans="1:41" customFormat="1" x14ac:dyDescent="0.25">
      <c r="A140" s="667"/>
      <c r="B140" s="302" t="s">
        <v>150</v>
      </c>
      <c r="C140" s="62"/>
      <c r="D140" s="100"/>
      <c r="E140" s="62"/>
      <c r="F140" s="100"/>
      <c r="G140" s="62"/>
      <c r="H140" s="100"/>
      <c r="I140" s="62"/>
      <c r="J140" s="309"/>
      <c r="K140" s="103"/>
      <c r="L140" s="101"/>
    </row>
    <row r="141" spans="1:41" customFormat="1" x14ac:dyDescent="0.25">
      <c r="A141" s="479" t="s">
        <v>154</v>
      </c>
      <c r="B141" s="479" t="s">
        <v>145</v>
      </c>
      <c r="C141" s="401"/>
      <c r="D141" s="402"/>
      <c r="E141" s="401"/>
      <c r="F141" s="402"/>
      <c r="G141" s="401"/>
      <c r="H141" s="402"/>
      <c r="I141" s="401"/>
      <c r="J141" s="403"/>
      <c r="K141" s="404"/>
      <c r="L141" s="405"/>
    </row>
    <row r="142" spans="1:41" customFormat="1" x14ac:dyDescent="0.25">
      <c r="A142" s="11" t="s">
        <v>155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</row>
    <row r="143" spans="1:41" customFormat="1" x14ac:dyDescent="0.25">
      <c r="A143" s="192" t="s">
        <v>156</v>
      </c>
      <c r="B143" s="11"/>
      <c r="C143" s="12"/>
      <c r="D143" s="259"/>
      <c r="E143" s="668"/>
      <c r="F143" s="259"/>
      <c r="G143" s="668"/>
      <c r="H143" s="668"/>
      <c r="I143" s="259"/>
      <c r="J143" s="669"/>
      <c r="K143" s="669"/>
      <c r="L143" s="669"/>
      <c r="M143" s="669"/>
      <c r="N143" s="669"/>
      <c r="O143" s="669"/>
      <c r="P143" s="669"/>
      <c r="Q143" s="669"/>
      <c r="R143" s="668"/>
      <c r="S143" s="259"/>
      <c r="T143" s="669"/>
      <c r="U143" s="669"/>
      <c r="V143" s="668"/>
      <c r="W143" s="670"/>
      <c r="X143" s="259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</row>
    <row r="144" spans="1:41" customFormat="1" ht="15" customHeight="1" x14ac:dyDescent="0.25">
      <c r="A144" s="710" t="s">
        <v>157</v>
      </c>
      <c r="B144" s="491" t="s">
        <v>5</v>
      </c>
      <c r="C144" s="492"/>
      <c r="D144" s="493"/>
      <c r="E144" s="542" t="s">
        <v>6</v>
      </c>
      <c r="F144" s="543"/>
      <c r="G144" s="543"/>
      <c r="H144" s="543"/>
      <c r="I144" s="543"/>
      <c r="J144" s="543"/>
      <c r="K144" s="543"/>
      <c r="L144" s="543"/>
      <c r="M144" s="543"/>
      <c r="N144" s="543"/>
      <c r="O144" s="543"/>
      <c r="P144" s="543"/>
      <c r="Q144" s="543"/>
      <c r="R144" s="543"/>
      <c r="S144" s="543"/>
      <c r="T144" s="543"/>
      <c r="U144" s="543"/>
      <c r="V144" s="543"/>
      <c r="W144" s="543"/>
      <c r="X144" s="543"/>
      <c r="Y144" s="543"/>
      <c r="Z144" s="543"/>
      <c r="AA144" s="543"/>
      <c r="AB144" s="543"/>
      <c r="AC144" s="543"/>
      <c r="AD144" s="543"/>
      <c r="AE144" s="543"/>
      <c r="AF144" s="543"/>
      <c r="AG144" s="543"/>
      <c r="AH144" s="543"/>
      <c r="AI144" s="543"/>
      <c r="AJ144" s="543"/>
      <c r="AK144" s="543"/>
      <c r="AL144" s="543"/>
      <c r="AM144" s="594" t="s">
        <v>158</v>
      </c>
      <c r="AN144" s="711"/>
      <c r="AO144" s="595"/>
    </row>
    <row r="145" spans="1:117" x14ac:dyDescent="0.25">
      <c r="A145" s="541"/>
      <c r="B145" s="712"/>
      <c r="C145" s="620"/>
      <c r="D145" s="641"/>
      <c r="E145" s="590" t="s">
        <v>11</v>
      </c>
      <c r="F145" s="590"/>
      <c r="G145" s="590" t="s">
        <v>12</v>
      </c>
      <c r="H145" s="590"/>
      <c r="I145" s="590" t="s">
        <v>13</v>
      </c>
      <c r="J145" s="590"/>
      <c r="K145" s="596" t="s">
        <v>14</v>
      </c>
      <c r="L145" s="596"/>
      <c r="M145" s="590" t="s">
        <v>15</v>
      </c>
      <c r="N145" s="591"/>
      <c r="O145" s="590" t="s">
        <v>16</v>
      </c>
      <c r="P145" s="590"/>
      <c r="Q145" s="590" t="s">
        <v>17</v>
      </c>
      <c r="R145" s="590"/>
      <c r="S145" s="590" t="s">
        <v>18</v>
      </c>
      <c r="T145" s="590"/>
      <c r="U145" s="590" t="s">
        <v>19</v>
      </c>
      <c r="V145" s="590"/>
      <c r="W145" s="590" t="s">
        <v>20</v>
      </c>
      <c r="X145" s="590"/>
      <c r="Y145" s="590" t="s">
        <v>21</v>
      </c>
      <c r="Z145" s="590"/>
      <c r="AA145" s="590" t="s">
        <v>22</v>
      </c>
      <c r="AB145" s="590"/>
      <c r="AC145" s="590" t="s">
        <v>23</v>
      </c>
      <c r="AD145" s="591"/>
      <c r="AE145" s="590" t="s">
        <v>24</v>
      </c>
      <c r="AF145" s="590"/>
      <c r="AG145" s="590" t="s">
        <v>25</v>
      </c>
      <c r="AH145" s="590"/>
      <c r="AI145" s="590" t="s">
        <v>26</v>
      </c>
      <c r="AJ145" s="590"/>
      <c r="AK145" s="585" t="s">
        <v>27</v>
      </c>
      <c r="AL145" s="597"/>
      <c r="AM145" s="713" t="s">
        <v>159</v>
      </c>
      <c r="AN145" s="673" t="s">
        <v>160</v>
      </c>
      <c r="AO145" s="580"/>
    </row>
    <row r="146" spans="1:117" ht="31.5" x14ac:dyDescent="0.25">
      <c r="A146" s="714"/>
      <c r="B146" s="406" t="s">
        <v>32</v>
      </c>
      <c r="C146" s="407" t="s">
        <v>33</v>
      </c>
      <c r="D146" s="477" t="s">
        <v>34</v>
      </c>
      <c r="E146" s="715" t="s">
        <v>33</v>
      </c>
      <c r="F146" s="716" t="s">
        <v>34</v>
      </c>
      <c r="G146" s="715" t="s">
        <v>33</v>
      </c>
      <c r="H146" s="716" t="s">
        <v>34</v>
      </c>
      <c r="I146" s="715" t="s">
        <v>33</v>
      </c>
      <c r="J146" s="716" t="s">
        <v>34</v>
      </c>
      <c r="K146" s="715" t="s">
        <v>33</v>
      </c>
      <c r="L146" s="716" t="s">
        <v>34</v>
      </c>
      <c r="M146" s="715" t="s">
        <v>33</v>
      </c>
      <c r="N146" s="717" t="s">
        <v>34</v>
      </c>
      <c r="O146" s="715" t="s">
        <v>33</v>
      </c>
      <c r="P146" s="716" t="s">
        <v>34</v>
      </c>
      <c r="Q146" s="715" t="s">
        <v>33</v>
      </c>
      <c r="R146" s="716" t="s">
        <v>34</v>
      </c>
      <c r="S146" s="715" t="s">
        <v>33</v>
      </c>
      <c r="T146" s="716" t="s">
        <v>34</v>
      </c>
      <c r="U146" s="715" t="s">
        <v>33</v>
      </c>
      <c r="V146" s="716" t="s">
        <v>34</v>
      </c>
      <c r="W146" s="715" t="s">
        <v>33</v>
      </c>
      <c r="X146" s="716" t="s">
        <v>34</v>
      </c>
      <c r="Y146" s="715" t="s">
        <v>33</v>
      </c>
      <c r="Z146" s="716" t="s">
        <v>34</v>
      </c>
      <c r="AA146" s="715" t="s">
        <v>33</v>
      </c>
      <c r="AB146" s="716" t="s">
        <v>34</v>
      </c>
      <c r="AC146" s="715" t="s">
        <v>33</v>
      </c>
      <c r="AD146" s="717" t="s">
        <v>34</v>
      </c>
      <c r="AE146" s="715" t="s">
        <v>33</v>
      </c>
      <c r="AF146" s="716" t="s">
        <v>34</v>
      </c>
      <c r="AG146" s="715" t="s">
        <v>33</v>
      </c>
      <c r="AH146" s="716" t="s">
        <v>34</v>
      </c>
      <c r="AI146" s="715" t="s">
        <v>33</v>
      </c>
      <c r="AJ146" s="716" t="s">
        <v>34</v>
      </c>
      <c r="AK146" s="320" t="s">
        <v>33</v>
      </c>
      <c r="AL146" s="717" t="s">
        <v>34</v>
      </c>
      <c r="AM146" s="554"/>
      <c r="AN146" s="321" t="s">
        <v>161</v>
      </c>
      <c r="AO146" s="322" t="s">
        <v>162</v>
      </c>
    </row>
    <row r="147" spans="1:117" x14ac:dyDescent="0.25">
      <c r="A147" s="408" t="s">
        <v>163</v>
      </c>
      <c r="B147" s="324">
        <f t="shared" ref="B147:B175" si="32">SUM(C147:D147)</f>
        <v>322</v>
      </c>
      <c r="C147" s="325">
        <f t="shared" ref="C147:D175" si="33">E147+G147+I147+K147+M147+O147+Q147+S147+U147+W147+Y147+AA147+AC147+AE147+AG147+AI147+AK147</f>
        <v>121</v>
      </c>
      <c r="D147" s="409">
        <f t="shared" si="33"/>
        <v>201</v>
      </c>
      <c r="E147" s="398">
        <v>12</v>
      </c>
      <c r="F147" s="392">
        <v>12</v>
      </c>
      <c r="G147" s="398">
        <v>1</v>
      </c>
      <c r="H147" s="392">
        <v>2</v>
      </c>
      <c r="I147" s="398">
        <v>1</v>
      </c>
      <c r="J147" s="392">
        <v>7</v>
      </c>
      <c r="K147" s="398">
        <v>2</v>
      </c>
      <c r="L147" s="389">
        <v>4</v>
      </c>
      <c r="M147" s="389">
        <v>1</v>
      </c>
      <c r="N147" s="393">
        <v>13</v>
      </c>
      <c r="O147" s="398">
        <v>2</v>
      </c>
      <c r="P147" s="392">
        <v>15</v>
      </c>
      <c r="Q147" s="398">
        <v>3</v>
      </c>
      <c r="R147" s="392">
        <v>7</v>
      </c>
      <c r="S147" s="398">
        <v>6</v>
      </c>
      <c r="T147" s="392">
        <v>13</v>
      </c>
      <c r="U147" s="398">
        <v>2</v>
      </c>
      <c r="V147" s="392">
        <v>6</v>
      </c>
      <c r="W147" s="398">
        <v>5</v>
      </c>
      <c r="X147" s="392">
        <v>3</v>
      </c>
      <c r="Y147" s="398">
        <v>2</v>
      </c>
      <c r="Z147" s="392">
        <v>9</v>
      </c>
      <c r="AA147" s="398">
        <v>10</v>
      </c>
      <c r="AB147" s="392">
        <v>8</v>
      </c>
      <c r="AC147" s="398">
        <v>11</v>
      </c>
      <c r="AD147" s="393">
        <v>12</v>
      </c>
      <c r="AE147" s="398">
        <v>16</v>
      </c>
      <c r="AF147" s="392">
        <v>10</v>
      </c>
      <c r="AG147" s="398">
        <v>14</v>
      </c>
      <c r="AH147" s="392">
        <v>19</v>
      </c>
      <c r="AI147" s="398">
        <v>12</v>
      </c>
      <c r="AJ147" s="392">
        <v>22</v>
      </c>
      <c r="AK147" s="410">
        <v>21</v>
      </c>
      <c r="AL147" s="393">
        <v>39</v>
      </c>
      <c r="AM147" s="391">
        <v>133</v>
      </c>
      <c r="AN147" s="389">
        <v>34</v>
      </c>
      <c r="AO147" s="392">
        <v>155</v>
      </c>
      <c r="AP147" s="31" t="str">
        <f t="shared" ref="AP147:AP175" si="34">$CA147&amp;CB147</f>
        <v/>
      </c>
      <c r="BU147" s="32"/>
      <c r="BV147" s="32"/>
      <c r="BW147" s="32"/>
      <c r="BX147" s="32"/>
      <c r="BY147" s="32"/>
      <c r="BZ147" s="32"/>
      <c r="CA147" s="300"/>
      <c r="CB147" s="234" t="str">
        <f>IF(AM147+AN147+AO147&lt;&gt;$B147,"* El número de "&amp;AM$144&amp;""&amp;" no debe ser distinto del Total. ","")</f>
        <v/>
      </c>
      <c r="CC147" s="32"/>
      <c r="CD147" s="32"/>
      <c r="CE147" s="32"/>
      <c r="CF147" s="32"/>
      <c r="CG147" s="34">
        <f>IF(AM147+AN147+AO147&lt;&gt;$B147,1,0)</f>
        <v>0</v>
      </c>
      <c r="CH147" s="35"/>
      <c r="CI147" s="35"/>
      <c r="CJ147"/>
      <c r="CK147"/>
      <c r="CL147"/>
      <c r="CM147"/>
      <c r="DJ147" s="2"/>
      <c r="DK147" s="2"/>
      <c r="DL147" s="2"/>
      <c r="DM147" s="2"/>
    </row>
    <row r="148" spans="1:117" x14ac:dyDescent="0.25">
      <c r="A148" s="327" t="s">
        <v>164</v>
      </c>
      <c r="B148" s="324">
        <f t="shared" si="32"/>
        <v>0</v>
      </c>
      <c r="C148" s="325">
        <f t="shared" si="33"/>
        <v>0</v>
      </c>
      <c r="D148" s="325">
        <f t="shared" si="33"/>
        <v>0</v>
      </c>
      <c r="E148" s="51">
        <v>0</v>
      </c>
      <c r="F148" s="52">
        <v>0</v>
      </c>
      <c r="G148" s="51">
        <v>0</v>
      </c>
      <c r="H148" s="52">
        <v>0</v>
      </c>
      <c r="I148" s="51">
        <v>0</v>
      </c>
      <c r="J148" s="52">
        <v>0</v>
      </c>
      <c r="K148" s="51">
        <v>0</v>
      </c>
      <c r="L148" s="55">
        <v>0</v>
      </c>
      <c r="M148" s="55">
        <v>0</v>
      </c>
      <c r="N148" s="328">
        <v>0</v>
      </c>
      <c r="O148" s="51">
        <v>0</v>
      </c>
      <c r="P148" s="52">
        <v>0</v>
      </c>
      <c r="Q148" s="51">
        <v>0</v>
      </c>
      <c r="R148" s="52">
        <v>0</v>
      </c>
      <c r="S148" s="51">
        <v>0</v>
      </c>
      <c r="T148" s="52">
        <v>0</v>
      </c>
      <c r="U148" s="51">
        <v>0</v>
      </c>
      <c r="V148" s="52">
        <v>0</v>
      </c>
      <c r="W148" s="51">
        <v>0</v>
      </c>
      <c r="X148" s="52">
        <v>0</v>
      </c>
      <c r="Y148" s="51">
        <v>0</v>
      </c>
      <c r="Z148" s="52">
        <v>0</v>
      </c>
      <c r="AA148" s="51">
        <v>0</v>
      </c>
      <c r="AB148" s="52">
        <v>0</v>
      </c>
      <c r="AC148" s="51">
        <v>0</v>
      </c>
      <c r="AD148" s="328">
        <v>0</v>
      </c>
      <c r="AE148" s="51">
        <v>0</v>
      </c>
      <c r="AF148" s="52">
        <v>0</v>
      </c>
      <c r="AG148" s="51">
        <v>0</v>
      </c>
      <c r="AH148" s="52">
        <v>0</v>
      </c>
      <c r="AI148" s="51">
        <v>0</v>
      </c>
      <c r="AJ148" s="52">
        <v>0</v>
      </c>
      <c r="AK148" s="250">
        <v>0</v>
      </c>
      <c r="AL148" s="328">
        <v>0</v>
      </c>
      <c r="AM148" s="54">
        <v>0</v>
      </c>
      <c r="AN148" s="55">
        <v>0</v>
      </c>
      <c r="AO148" s="52">
        <v>0</v>
      </c>
      <c r="AP148" s="31" t="str">
        <f t="shared" si="34"/>
        <v/>
      </c>
      <c r="BU148" s="32"/>
      <c r="BV148" s="32"/>
      <c r="BW148" s="32"/>
      <c r="BX148" s="32"/>
      <c r="BY148" s="32"/>
      <c r="BZ148" s="32"/>
      <c r="CA148" s="300"/>
      <c r="CB148" s="234" t="str">
        <f t="shared" ref="CB148:CB181" si="35">IF(AM148+AN148+AO148&lt;&gt;$B148,"* El número de "&amp;AM$144&amp;""&amp;" no debe ser distinto del Total. ","")</f>
        <v/>
      </c>
      <c r="CC148" s="32"/>
      <c r="CD148" s="32"/>
      <c r="CE148" s="32"/>
      <c r="CF148" s="32"/>
      <c r="CG148" s="34">
        <f t="shared" ref="CG148:CG181" si="36">IF(AM148+AN148+AO148&lt;&gt;$B148,1,0)</f>
        <v>0</v>
      </c>
      <c r="CH148" s="35"/>
      <c r="CI148" s="35"/>
      <c r="DI148"/>
    </row>
    <row r="149" spans="1:117" x14ac:dyDescent="0.25">
      <c r="A149" s="161" t="s">
        <v>60</v>
      </c>
      <c r="B149" s="324">
        <f t="shared" si="32"/>
        <v>49</v>
      </c>
      <c r="C149" s="325">
        <f t="shared" si="33"/>
        <v>22</v>
      </c>
      <c r="D149" s="325">
        <f t="shared" si="33"/>
        <v>27</v>
      </c>
      <c r="E149" s="51">
        <v>0</v>
      </c>
      <c r="F149" s="52">
        <v>0</v>
      </c>
      <c r="G149" s="51">
        <v>0</v>
      </c>
      <c r="H149" s="52">
        <v>0</v>
      </c>
      <c r="I149" s="51">
        <v>0</v>
      </c>
      <c r="J149" s="52">
        <v>0</v>
      </c>
      <c r="K149" s="51">
        <v>0</v>
      </c>
      <c r="L149" s="55">
        <v>0</v>
      </c>
      <c r="M149" s="55">
        <v>0</v>
      </c>
      <c r="N149" s="328">
        <v>0</v>
      </c>
      <c r="O149" s="51">
        <v>0</v>
      </c>
      <c r="P149" s="52">
        <v>1</v>
      </c>
      <c r="Q149" s="51">
        <v>0</v>
      </c>
      <c r="R149" s="52">
        <v>0</v>
      </c>
      <c r="S149" s="51">
        <v>0</v>
      </c>
      <c r="T149" s="52">
        <v>0</v>
      </c>
      <c r="U149" s="51">
        <v>0</v>
      </c>
      <c r="V149" s="52">
        <v>0</v>
      </c>
      <c r="W149" s="51">
        <v>1</v>
      </c>
      <c r="X149" s="52">
        <v>0</v>
      </c>
      <c r="Y149" s="51">
        <v>1</v>
      </c>
      <c r="Z149" s="52">
        <v>2</v>
      </c>
      <c r="AA149" s="51">
        <v>1</v>
      </c>
      <c r="AB149" s="52">
        <v>0</v>
      </c>
      <c r="AC149" s="51">
        <v>2</v>
      </c>
      <c r="AD149" s="328">
        <v>4</v>
      </c>
      <c r="AE149" s="51">
        <v>3</v>
      </c>
      <c r="AF149" s="52">
        <v>2</v>
      </c>
      <c r="AG149" s="51">
        <v>3</v>
      </c>
      <c r="AH149" s="52">
        <v>1</v>
      </c>
      <c r="AI149" s="51">
        <v>5</v>
      </c>
      <c r="AJ149" s="52">
        <v>8</v>
      </c>
      <c r="AK149" s="250">
        <v>6</v>
      </c>
      <c r="AL149" s="328">
        <v>9</v>
      </c>
      <c r="AM149" s="54">
        <v>15</v>
      </c>
      <c r="AN149" s="55">
        <v>3</v>
      </c>
      <c r="AO149" s="52">
        <v>31</v>
      </c>
      <c r="AP149" s="31" t="str">
        <f t="shared" si="34"/>
        <v/>
      </c>
      <c r="BU149" s="32"/>
      <c r="BV149" s="32"/>
      <c r="BW149" s="32"/>
      <c r="BX149" s="32"/>
      <c r="BY149" s="32"/>
      <c r="BZ149" s="32"/>
      <c r="CA149" s="300"/>
      <c r="CB149" s="234" t="str">
        <f t="shared" si="35"/>
        <v/>
      </c>
      <c r="CC149" s="32"/>
      <c r="CD149" s="32"/>
      <c r="CE149" s="32"/>
      <c r="CF149" s="32"/>
      <c r="CG149" s="34">
        <f t="shared" si="36"/>
        <v>0</v>
      </c>
      <c r="CH149" s="35"/>
      <c r="CI149" s="35"/>
      <c r="DI149"/>
    </row>
    <row r="150" spans="1:117" x14ac:dyDescent="0.25">
      <c r="A150" s="161" t="s">
        <v>61</v>
      </c>
      <c r="B150" s="324">
        <f t="shared" si="32"/>
        <v>1</v>
      </c>
      <c r="C150" s="325">
        <f t="shared" si="33"/>
        <v>1</v>
      </c>
      <c r="D150" s="325">
        <f t="shared" si="33"/>
        <v>0</v>
      </c>
      <c r="E150" s="51">
        <v>0</v>
      </c>
      <c r="F150" s="52">
        <v>0</v>
      </c>
      <c r="G150" s="51">
        <v>0</v>
      </c>
      <c r="H150" s="52">
        <v>0</v>
      </c>
      <c r="I150" s="51">
        <v>0</v>
      </c>
      <c r="J150" s="52">
        <v>0</v>
      </c>
      <c r="K150" s="51">
        <v>0</v>
      </c>
      <c r="L150" s="55">
        <v>0</v>
      </c>
      <c r="M150" s="55">
        <v>0</v>
      </c>
      <c r="N150" s="328">
        <v>0</v>
      </c>
      <c r="O150" s="51">
        <v>0</v>
      </c>
      <c r="P150" s="52">
        <v>0</v>
      </c>
      <c r="Q150" s="51">
        <v>0</v>
      </c>
      <c r="R150" s="52">
        <v>0</v>
      </c>
      <c r="S150" s="51">
        <v>0</v>
      </c>
      <c r="T150" s="52">
        <v>0</v>
      </c>
      <c r="U150" s="51">
        <v>0</v>
      </c>
      <c r="V150" s="52">
        <v>0</v>
      </c>
      <c r="W150" s="51">
        <v>0</v>
      </c>
      <c r="X150" s="52">
        <v>0</v>
      </c>
      <c r="Y150" s="51">
        <v>0</v>
      </c>
      <c r="Z150" s="52">
        <v>0</v>
      </c>
      <c r="AA150" s="51">
        <v>0</v>
      </c>
      <c r="AB150" s="52">
        <v>0</v>
      </c>
      <c r="AC150" s="51">
        <v>0</v>
      </c>
      <c r="AD150" s="328">
        <v>0</v>
      </c>
      <c r="AE150" s="51">
        <v>0</v>
      </c>
      <c r="AF150" s="52">
        <v>0</v>
      </c>
      <c r="AG150" s="51">
        <v>0</v>
      </c>
      <c r="AH150" s="52">
        <v>0</v>
      </c>
      <c r="AI150" s="51">
        <v>0</v>
      </c>
      <c r="AJ150" s="52">
        <v>0</v>
      </c>
      <c r="AK150" s="250">
        <v>1</v>
      </c>
      <c r="AL150" s="328">
        <v>0</v>
      </c>
      <c r="AM150" s="54">
        <v>0</v>
      </c>
      <c r="AN150" s="55">
        <v>0</v>
      </c>
      <c r="AO150" s="52">
        <v>1</v>
      </c>
      <c r="AP150" s="31" t="str">
        <f t="shared" si="34"/>
        <v/>
      </c>
      <c r="BU150" s="32"/>
      <c r="BV150" s="32"/>
      <c r="BW150" s="32"/>
      <c r="BX150" s="32"/>
      <c r="BY150" s="32"/>
      <c r="BZ150" s="32"/>
      <c r="CA150" s="300"/>
      <c r="CB150" s="234" t="str">
        <f t="shared" si="35"/>
        <v/>
      </c>
      <c r="CC150" s="32"/>
      <c r="CD150" s="32"/>
      <c r="CE150" s="32"/>
      <c r="CF150" s="32"/>
      <c r="CG150" s="34">
        <f t="shared" si="36"/>
        <v>0</v>
      </c>
      <c r="CH150" s="35"/>
      <c r="CI150" s="35"/>
      <c r="DI150"/>
    </row>
    <row r="151" spans="1:117" x14ac:dyDescent="0.25">
      <c r="A151" s="161" t="s">
        <v>62</v>
      </c>
      <c r="B151" s="324">
        <f t="shared" si="32"/>
        <v>0</v>
      </c>
      <c r="C151" s="325">
        <f t="shared" si="33"/>
        <v>0</v>
      </c>
      <c r="D151" s="325">
        <f t="shared" si="33"/>
        <v>0</v>
      </c>
      <c r="E151" s="51">
        <v>0</v>
      </c>
      <c r="F151" s="52">
        <v>0</v>
      </c>
      <c r="G151" s="51">
        <v>0</v>
      </c>
      <c r="H151" s="52">
        <v>0</v>
      </c>
      <c r="I151" s="51">
        <v>0</v>
      </c>
      <c r="J151" s="52">
        <v>0</v>
      </c>
      <c r="K151" s="51">
        <v>0</v>
      </c>
      <c r="L151" s="55">
        <v>0</v>
      </c>
      <c r="M151" s="55">
        <v>0</v>
      </c>
      <c r="N151" s="328">
        <v>0</v>
      </c>
      <c r="O151" s="51">
        <v>0</v>
      </c>
      <c r="P151" s="52">
        <v>0</v>
      </c>
      <c r="Q151" s="51">
        <v>0</v>
      </c>
      <c r="R151" s="52">
        <v>0</v>
      </c>
      <c r="S151" s="51">
        <v>0</v>
      </c>
      <c r="T151" s="52">
        <v>0</v>
      </c>
      <c r="U151" s="51">
        <v>0</v>
      </c>
      <c r="V151" s="52">
        <v>0</v>
      </c>
      <c r="W151" s="51">
        <v>0</v>
      </c>
      <c r="X151" s="52">
        <v>0</v>
      </c>
      <c r="Y151" s="51">
        <v>0</v>
      </c>
      <c r="Z151" s="52">
        <v>0</v>
      </c>
      <c r="AA151" s="51">
        <v>0</v>
      </c>
      <c r="AB151" s="52">
        <v>0</v>
      </c>
      <c r="AC151" s="51">
        <v>0</v>
      </c>
      <c r="AD151" s="328">
        <v>0</v>
      </c>
      <c r="AE151" s="51">
        <v>0</v>
      </c>
      <c r="AF151" s="52">
        <v>0</v>
      </c>
      <c r="AG151" s="51">
        <v>0</v>
      </c>
      <c r="AH151" s="52">
        <v>0</v>
      </c>
      <c r="AI151" s="51">
        <v>0</v>
      </c>
      <c r="AJ151" s="52">
        <v>0</v>
      </c>
      <c r="AK151" s="250">
        <v>0</v>
      </c>
      <c r="AL151" s="328">
        <v>0</v>
      </c>
      <c r="AM151" s="54">
        <v>0</v>
      </c>
      <c r="AN151" s="55">
        <v>0</v>
      </c>
      <c r="AO151" s="52">
        <v>0</v>
      </c>
      <c r="AP151" s="31" t="str">
        <f t="shared" si="34"/>
        <v/>
      </c>
      <c r="BU151" s="32"/>
      <c r="BV151" s="32"/>
      <c r="BW151" s="32"/>
      <c r="BX151" s="32"/>
      <c r="BY151" s="32"/>
      <c r="BZ151" s="32"/>
      <c r="CA151" s="300"/>
      <c r="CB151" s="234" t="str">
        <f t="shared" si="35"/>
        <v/>
      </c>
      <c r="CC151" s="32"/>
      <c r="CD151" s="32"/>
      <c r="CE151" s="32"/>
      <c r="CF151" s="32"/>
      <c r="CG151" s="34">
        <f t="shared" si="36"/>
        <v>0</v>
      </c>
      <c r="CH151" s="35"/>
      <c r="CI151" s="35"/>
      <c r="DI151"/>
    </row>
    <row r="152" spans="1:117" x14ac:dyDescent="0.25">
      <c r="A152" s="161" t="s">
        <v>165</v>
      </c>
      <c r="B152" s="324">
        <f t="shared" si="32"/>
        <v>1</v>
      </c>
      <c r="C152" s="325">
        <f t="shared" si="33"/>
        <v>0</v>
      </c>
      <c r="D152" s="325">
        <f t="shared" si="33"/>
        <v>1</v>
      </c>
      <c r="E152" s="51">
        <v>0</v>
      </c>
      <c r="F152" s="52">
        <v>0</v>
      </c>
      <c r="G152" s="51">
        <v>0</v>
      </c>
      <c r="H152" s="52">
        <v>0</v>
      </c>
      <c r="I152" s="51">
        <v>0</v>
      </c>
      <c r="J152" s="52">
        <v>0</v>
      </c>
      <c r="K152" s="51">
        <v>0</v>
      </c>
      <c r="L152" s="55">
        <v>0</v>
      </c>
      <c r="M152" s="55">
        <v>0</v>
      </c>
      <c r="N152" s="328">
        <v>0</v>
      </c>
      <c r="O152" s="51">
        <v>0</v>
      </c>
      <c r="P152" s="52">
        <v>0</v>
      </c>
      <c r="Q152" s="51">
        <v>0</v>
      </c>
      <c r="R152" s="52">
        <v>0</v>
      </c>
      <c r="S152" s="51">
        <v>0</v>
      </c>
      <c r="T152" s="52">
        <v>0</v>
      </c>
      <c r="U152" s="51">
        <v>0</v>
      </c>
      <c r="V152" s="52">
        <v>0</v>
      </c>
      <c r="W152" s="51">
        <v>0</v>
      </c>
      <c r="X152" s="52">
        <v>0</v>
      </c>
      <c r="Y152" s="51">
        <v>0</v>
      </c>
      <c r="Z152" s="52">
        <v>1</v>
      </c>
      <c r="AA152" s="51">
        <v>0</v>
      </c>
      <c r="AB152" s="52">
        <v>0</v>
      </c>
      <c r="AC152" s="51">
        <v>0</v>
      </c>
      <c r="AD152" s="328">
        <v>0</v>
      </c>
      <c r="AE152" s="51">
        <v>0</v>
      </c>
      <c r="AF152" s="52">
        <v>0</v>
      </c>
      <c r="AG152" s="51">
        <v>0</v>
      </c>
      <c r="AH152" s="52">
        <v>0</v>
      </c>
      <c r="AI152" s="51">
        <v>0</v>
      </c>
      <c r="AJ152" s="52">
        <v>0</v>
      </c>
      <c r="AK152" s="250">
        <v>0</v>
      </c>
      <c r="AL152" s="328">
        <v>0</v>
      </c>
      <c r="AM152" s="54">
        <v>1</v>
      </c>
      <c r="AN152" s="55">
        <v>0</v>
      </c>
      <c r="AO152" s="52">
        <v>0</v>
      </c>
      <c r="AP152" s="31" t="str">
        <f t="shared" si="34"/>
        <v/>
      </c>
      <c r="BU152" s="32"/>
      <c r="BV152" s="32"/>
      <c r="BW152" s="32"/>
      <c r="BX152" s="32"/>
      <c r="BY152" s="32"/>
      <c r="BZ152" s="32"/>
      <c r="CA152" s="300"/>
      <c r="CB152" s="234" t="str">
        <f t="shared" si="35"/>
        <v/>
      </c>
      <c r="CC152" s="32"/>
      <c r="CD152" s="32"/>
      <c r="CE152" s="32"/>
      <c r="CF152" s="32"/>
      <c r="CG152" s="34">
        <f t="shared" si="36"/>
        <v>0</v>
      </c>
      <c r="CH152" s="35"/>
      <c r="CI152" s="35"/>
      <c r="DI152"/>
    </row>
    <row r="153" spans="1:117" x14ac:dyDescent="0.25">
      <c r="A153" s="161" t="s">
        <v>166</v>
      </c>
      <c r="B153" s="324">
        <f t="shared" si="32"/>
        <v>1</v>
      </c>
      <c r="C153" s="325">
        <f t="shared" si="33"/>
        <v>1</v>
      </c>
      <c r="D153" s="325">
        <f t="shared" si="33"/>
        <v>0</v>
      </c>
      <c r="E153" s="51">
        <v>1</v>
      </c>
      <c r="F153" s="52">
        <v>0</v>
      </c>
      <c r="G153" s="51">
        <v>0</v>
      </c>
      <c r="H153" s="52">
        <v>0</v>
      </c>
      <c r="I153" s="51">
        <v>0</v>
      </c>
      <c r="J153" s="52">
        <v>0</v>
      </c>
      <c r="K153" s="51">
        <v>0</v>
      </c>
      <c r="L153" s="55">
        <v>0</v>
      </c>
      <c r="M153" s="55">
        <v>0</v>
      </c>
      <c r="N153" s="328">
        <v>0</v>
      </c>
      <c r="O153" s="51">
        <v>0</v>
      </c>
      <c r="P153" s="52">
        <v>0</v>
      </c>
      <c r="Q153" s="51">
        <v>0</v>
      </c>
      <c r="R153" s="52">
        <v>0</v>
      </c>
      <c r="S153" s="51">
        <v>0</v>
      </c>
      <c r="T153" s="52">
        <v>0</v>
      </c>
      <c r="U153" s="51">
        <v>0</v>
      </c>
      <c r="V153" s="52">
        <v>0</v>
      </c>
      <c r="W153" s="51">
        <v>0</v>
      </c>
      <c r="X153" s="52">
        <v>0</v>
      </c>
      <c r="Y153" s="51">
        <v>0</v>
      </c>
      <c r="Z153" s="52">
        <v>0</v>
      </c>
      <c r="AA153" s="51">
        <v>0</v>
      </c>
      <c r="AB153" s="52">
        <v>0</v>
      </c>
      <c r="AC153" s="51">
        <v>0</v>
      </c>
      <c r="AD153" s="328">
        <v>0</v>
      </c>
      <c r="AE153" s="51">
        <v>0</v>
      </c>
      <c r="AF153" s="52">
        <v>0</v>
      </c>
      <c r="AG153" s="51">
        <v>0</v>
      </c>
      <c r="AH153" s="52">
        <v>0</v>
      </c>
      <c r="AI153" s="51">
        <v>0</v>
      </c>
      <c r="AJ153" s="52">
        <v>0</v>
      </c>
      <c r="AK153" s="250">
        <v>0</v>
      </c>
      <c r="AL153" s="328">
        <v>0</v>
      </c>
      <c r="AM153" s="54">
        <v>1</v>
      </c>
      <c r="AN153" s="55">
        <v>0</v>
      </c>
      <c r="AO153" s="52">
        <v>0</v>
      </c>
      <c r="AP153" s="31" t="str">
        <f t="shared" si="34"/>
        <v/>
      </c>
      <c r="BU153" s="32"/>
      <c r="BV153" s="32"/>
      <c r="BW153" s="32"/>
      <c r="BX153" s="32"/>
      <c r="BY153" s="32"/>
      <c r="BZ153" s="32"/>
      <c r="CA153" s="300"/>
      <c r="CB153" s="234" t="str">
        <f t="shared" si="35"/>
        <v/>
      </c>
      <c r="CC153" s="32"/>
      <c r="CD153" s="32"/>
      <c r="CE153" s="32"/>
      <c r="CF153" s="32"/>
      <c r="CG153" s="34">
        <f t="shared" si="36"/>
        <v>0</v>
      </c>
      <c r="CH153" s="35"/>
      <c r="CI153" s="35"/>
      <c r="DI153"/>
    </row>
    <row r="154" spans="1:117" x14ac:dyDescent="0.25">
      <c r="A154" s="161" t="s">
        <v>66</v>
      </c>
      <c r="B154" s="324">
        <f t="shared" si="32"/>
        <v>0</v>
      </c>
      <c r="C154" s="325">
        <f t="shared" si="33"/>
        <v>0</v>
      </c>
      <c r="D154" s="325">
        <f t="shared" si="33"/>
        <v>0</v>
      </c>
      <c r="E154" s="51">
        <v>0</v>
      </c>
      <c r="F154" s="52">
        <v>0</v>
      </c>
      <c r="G154" s="51">
        <v>0</v>
      </c>
      <c r="H154" s="52">
        <v>0</v>
      </c>
      <c r="I154" s="51">
        <v>0</v>
      </c>
      <c r="J154" s="52">
        <v>0</v>
      </c>
      <c r="K154" s="51">
        <v>0</v>
      </c>
      <c r="L154" s="55">
        <v>0</v>
      </c>
      <c r="M154" s="55">
        <v>0</v>
      </c>
      <c r="N154" s="328">
        <v>0</v>
      </c>
      <c r="O154" s="51">
        <v>0</v>
      </c>
      <c r="P154" s="52">
        <v>0</v>
      </c>
      <c r="Q154" s="51">
        <v>0</v>
      </c>
      <c r="R154" s="52">
        <v>0</v>
      </c>
      <c r="S154" s="51">
        <v>0</v>
      </c>
      <c r="T154" s="52">
        <v>0</v>
      </c>
      <c r="U154" s="51">
        <v>0</v>
      </c>
      <c r="V154" s="52">
        <v>0</v>
      </c>
      <c r="W154" s="51">
        <v>0</v>
      </c>
      <c r="X154" s="52">
        <v>0</v>
      </c>
      <c r="Y154" s="51">
        <v>0</v>
      </c>
      <c r="Z154" s="52">
        <v>0</v>
      </c>
      <c r="AA154" s="51">
        <v>0</v>
      </c>
      <c r="AB154" s="52">
        <v>0</v>
      </c>
      <c r="AC154" s="51">
        <v>0</v>
      </c>
      <c r="AD154" s="328">
        <v>0</v>
      </c>
      <c r="AE154" s="51">
        <v>0</v>
      </c>
      <c r="AF154" s="52">
        <v>0</v>
      </c>
      <c r="AG154" s="51">
        <v>0</v>
      </c>
      <c r="AH154" s="52">
        <v>0</v>
      </c>
      <c r="AI154" s="51">
        <v>0</v>
      </c>
      <c r="AJ154" s="52">
        <v>0</v>
      </c>
      <c r="AK154" s="250">
        <v>0</v>
      </c>
      <c r="AL154" s="328">
        <v>0</v>
      </c>
      <c r="AM154" s="54">
        <v>0</v>
      </c>
      <c r="AN154" s="55">
        <v>0</v>
      </c>
      <c r="AO154" s="52">
        <v>0</v>
      </c>
      <c r="AP154" s="31" t="str">
        <f t="shared" si="34"/>
        <v/>
      </c>
      <c r="BU154" s="32"/>
      <c r="BV154" s="32"/>
      <c r="BW154" s="32"/>
      <c r="BX154" s="32"/>
      <c r="BY154" s="32"/>
      <c r="BZ154" s="32"/>
      <c r="CA154" s="300"/>
      <c r="CB154" s="234" t="str">
        <f t="shared" si="35"/>
        <v/>
      </c>
      <c r="CC154" s="32"/>
      <c r="CD154" s="32"/>
      <c r="CE154" s="32"/>
      <c r="CF154" s="32"/>
      <c r="CG154" s="34">
        <f t="shared" si="36"/>
        <v>0</v>
      </c>
      <c r="CH154" s="35"/>
      <c r="CI154" s="35"/>
      <c r="DI154"/>
    </row>
    <row r="155" spans="1:117" x14ac:dyDescent="0.25">
      <c r="A155" s="161" t="s">
        <v>167</v>
      </c>
      <c r="B155" s="324">
        <f t="shared" si="32"/>
        <v>5</v>
      </c>
      <c r="C155" s="325">
        <f t="shared" si="33"/>
        <v>3</v>
      </c>
      <c r="D155" s="325">
        <f t="shared" si="33"/>
        <v>2</v>
      </c>
      <c r="E155" s="51">
        <v>0</v>
      </c>
      <c r="F155" s="52">
        <v>0</v>
      </c>
      <c r="G155" s="51">
        <v>0</v>
      </c>
      <c r="H155" s="52">
        <v>0</v>
      </c>
      <c r="I155" s="51">
        <v>0</v>
      </c>
      <c r="J155" s="52">
        <v>0</v>
      </c>
      <c r="K155" s="51">
        <v>0</v>
      </c>
      <c r="L155" s="55">
        <v>0</v>
      </c>
      <c r="M155" s="55">
        <v>0</v>
      </c>
      <c r="N155" s="328">
        <v>0</v>
      </c>
      <c r="O155" s="51">
        <v>1</v>
      </c>
      <c r="P155" s="52">
        <v>0</v>
      </c>
      <c r="Q155" s="51">
        <v>0</v>
      </c>
      <c r="R155" s="52">
        <v>0</v>
      </c>
      <c r="S155" s="51">
        <v>0</v>
      </c>
      <c r="T155" s="52">
        <v>0</v>
      </c>
      <c r="U155" s="51">
        <v>0</v>
      </c>
      <c r="V155" s="52">
        <v>0</v>
      </c>
      <c r="W155" s="51">
        <v>0</v>
      </c>
      <c r="X155" s="52">
        <v>0</v>
      </c>
      <c r="Y155" s="51">
        <v>0</v>
      </c>
      <c r="Z155" s="52">
        <v>0</v>
      </c>
      <c r="AA155" s="51">
        <v>2</v>
      </c>
      <c r="AB155" s="52">
        <v>1</v>
      </c>
      <c r="AC155" s="51">
        <v>0</v>
      </c>
      <c r="AD155" s="328">
        <v>0</v>
      </c>
      <c r="AE155" s="51">
        <v>0</v>
      </c>
      <c r="AF155" s="52">
        <v>0</v>
      </c>
      <c r="AG155" s="51">
        <v>0</v>
      </c>
      <c r="AH155" s="52">
        <v>0</v>
      </c>
      <c r="AI155" s="51">
        <v>0</v>
      </c>
      <c r="AJ155" s="52">
        <v>1</v>
      </c>
      <c r="AK155" s="250">
        <v>0</v>
      </c>
      <c r="AL155" s="328">
        <v>0</v>
      </c>
      <c r="AM155" s="54">
        <v>2</v>
      </c>
      <c r="AN155" s="55">
        <v>3</v>
      </c>
      <c r="AO155" s="52">
        <v>0</v>
      </c>
      <c r="AP155" s="31" t="str">
        <f t="shared" si="34"/>
        <v/>
      </c>
      <c r="BU155" s="32"/>
      <c r="BV155" s="32"/>
      <c r="BW155" s="32"/>
      <c r="BX155" s="32"/>
      <c r="BY155" s="32"/>
      <c r="BZ155" s="32"/>
      <c r="CA155" s="300"/>
      <c r="CB155" s="234" t="str">
        <f t="shared" si="35"/>
        <v/>
      </c>
      <c r="CC155" s="32"/>
      <c r="CD155" s="32"/>
      <c r="CE155" s="32"/>
      <c r="CF155" s="32"/>
      <c r="CG155" s="34">
        <f t="shared" si="36"/>
        <v>0</v>
      </c>
      <c r="CH155" s="35"/>
      <c r="CI155" s="35"/>
      <c r="DI155"/>
    </row>
    <row r="156" spans="1:117" x14ac:dyDescent="0.25">
      <c r="A156" s="161" t="s">
        <v>168</v>
      </c>
      <c r="B156" s="324">
        <f t="shared" si="32"/>
        <v>0</v>
      </c>
      <c r="C156" s="325">
        <f t="shared" si="33"/>
        <v>0</v>
      </c>
      <c r="D156" s="325">
        <f t="shared" si="33"/>
        <v>0</v>
      </c>
      <c r="E156" s="51">
        <v>0</v>
      </c>
      <c r="F156" s="52">
        <v>0</v>
      </c>
      <c r="G156" s="51">
        <v>0</v>
      </c>
      <c r="H156" s="52">
        <v>0</v>
      </c>
      <c r="I156" s="51">
        <v>0</v>
      </c>
      <c r="J156" s="52">
        <v>0</v>
      </c>
      <c r="K156" s="51">
        <v>0</v>
      </c>
      <c r="L156" s="55">
        <v>0</v>
      </c>
      <c r="M156" s="55">
        <v>0</v>
      </c>
      <c r="N156" s="328">
        <v>0</v>
      </c>
      <c r="O156" s="51">
        <v>0</v>
      </c>
      <c r="P156" s="52">
        <v>0</v>
      </c>
      <c r="Q156" s="51">
        <v>0</v>
      </c>
      <c r="R156" s="52">
        <v>0</v>
      </c>
      <c r="S156" s="51">
        <v>0</v>
      </c>
      <c r="T156" s="52">
        <v>0</v>
      </c>
      <c r="U156" s="51">
        <v>0</v>
      </c>
      <c r="V156" s="52">
        <v>0</v>
      </c>
      <c r="W156" s="51">
        <v>0</v>
      </c>
      <c r="X156" s="52">
        <v>0</v>
      </c>
      <c r="Y156" s="51">
        <v>0</v>
      </c>
      <c r="Z156" s="52">
        <v>0</v>
      </c>
      <c r="AA156" s="51">
        <v>0</v>
      </c>
      <c r="AB156" s="52">
        <v>0</v>
      </c>
      <c r="AC156" s="51">
        <v>0</v>
      </c>
      <c r="AD156" s="328">
        <v>0</v>
      </c>
      <c r="AE156" s="51">
        <v>0</v>
      </c>
      <c r="AF156" s="52">
        <v>0</v>
      </c>
      <c r="AG156" s="51">
        <v>0</v>
      </c>
      <c r="AH156" s="52">
        <v>0</v>
      </c>
      <c r="AI156" s="51">
        <v>0</v>
      </c>
      <c r="AJ156" s="52">
        <v>0</v>
      </c>
      <c r="AK156" s="250">
        <v>0</v>
      </c>
      <c r="AL156" s="328">
        <v>0</v>
      </c>
      <c r="AM156" s="54">
        <v>0</v>
      </c>
      <c r="AN156" s="55">
        <v>0</v>
      </c>
      <c r="AO156" s="52">
        <v>0</v>
      </c>
      <c r="AP156" s="31" t="str">
        <f t="shared" si="34"/>
        <v/>
      </c>
      <c r="BU156" s="32"/>
      <c r="BV156" s="32"/>
      <c r="BW156" s="32"/>
      <c r="BX156" s="32"/>
      <c r="BY156" s="32"/>
      <c r="BZ156" s="32"/>
      <c r="CA156" s="300"/>
      <c r="CB156" s="234" t="str">
        <f t="shared" si="35"/>
        <v/>
      </c>
      <c r="CC156" s="32"/>
      <c r="CD156" s="32"/>
      <c r="CE156" s="32"/>
      <c r="CF156" s="32"/>
      <c r="CG156" s="34">
        <f t="shared" si="36"/>
        <v>0</v>
      </c>
      <c r="CH156" s="35"/>
      <c r="CI156" s="35"/>
      <c r="DI156"/>
    </row>
    <row r="157" spans="1:117" x14ac:dyDescent="0.25">
      <c r="A157" s="161" t="s">
        <v>169</v>
      </c>
      <c r="B157" s="324">
        <f t="shared" si="32"/>
        <v>2</v>
      </c>
      <c r="C157" s="325">
        <f t="shared" si="33"/>
        <v>1</v>
      </c>
      <c r="D157" s="325">
        <f t="shared" si="33"/>
        <v>1</v>
      </c>
      <c r="E157" s="51">
        <v>0</v>
      </c>
      <c r="F157" s="52">
        <v>0</v>
      </c>
      <c r="G157" s="51">
        <v>0</v>
      </c>
      <c r="H157" s="52">
        <v>1</v>
      </c>
      <c r="I157" s="51">
        <v>1</v>
      </c>
      <c r="J157" s="52">
        <v>0</v>
      </c>
      <c r="K157" s="51">
        <v>0</v>
      </c>
      <c r="L157" s="55">
        <v>0</v>
      </c>
      <c r="M157" s="55">
        <v>0</v>
      </c>
      <c r="N157" s="328">
        <v>0</v>
      </c>
      <c r="O157" s="51">
        <v>0</v>
      </c>
      <c r="P157" s="52">
        <v>0</v>
      </c>
      <c r="Q157" s="51">
        <v>0</v>
      </c>
      <c r="R157" s="52">
        <v>0</v>
      </c>
      <c r="S157" s="51">
        <v>0</v>
      </c>
      <c r="T157" s="52">
        <v>0</v>
      </c>
      <c r="U157" s="51">
        <v>0</v>
      </c>
      <c r="V157" s="52">
        <v>0</v>
      </c>
      <c r="W157" s="51">
        <v>0</v>
      </c>
      <c r="X157" s="52">
        <v>0</v>
      </c>
      <c r="Y157" s="51">
        <v>0</v>
      </c>
      <c r="Z157" s="52">
        <v>0</v>
      </c>
      <c r="AA157" s="51">
        <v>0</v>
      </c>
      <c r="AB157" s="52">
        <v>0</v>
      </c>
      <c r="AC157" s="51">
        <v>0</v>
      </c>
      <c r="AD157" s="328">
        <v>0</v>
      </c>
      <c r="AE157" s="51">
        <v>0</v>
      </c>
      <c r="AF157" s="52">
        <v>0</v>
      </c>
      <c r="AG157" s="51">
        <v>0</v>
      </c>
      <c r="AH157" s="52">
        <v>0</v>
      </c>
      <c r="AI157" s="51">
        <v>0</v>
      </c>
      <c r="AJ157" s="52">
        <v>0</v>
      </c>
      <c r="AK157" s="250">
        <v>0</v>
      </c>
      <c r="AL157" s="328">
        <v>0</v>
      </c>
      <c r="AM157" s="54">
        <v>2</v>
      </c>
      <c r="AN157" s="55">
        <v>0</v>
      </c>
      <c r="AO157" s="52">
        <v>0</v>
      </c>
      <c r="AP157" s="31" t="str">
        <f t="shared" si="34"/>
        <v/>
      </c>
      <c r="BU157" s="32"/>
      <c r="BV157" s="32"/>
      <c r="BW157" s="32"/>
      <c r="BX157" s="32"/>
      <c r="BY157" s="32"/>
      <c r="BZ157" s="32"/>
      <c r="CA157" s="300"/>
      <c r="CB157" s="234" t="str">
        <f t="shared" si="35"/>
        <v/>
      </c>
      <c r="CC157" s="32"/>
      <c r="CD157" s="32"/>
      <c r="CE157" s="32"/>
      <c r="CF157" s="32"/>
      <c r="CG157" s="34">
        <f t="shared" si="36"/>
        <v>0</v>
      </c>
      <c r="CH157" s="35"/>
      <c r="CI157" s="35"/>
      <c r="DI157"/>
    </row>
    <row r="158" spans="1:117" x14ac:dyDescent="0.25">
      <c r="A158" s="161" t="s">
        <v>170</v>
      </c>
      <c r="B158" s="324">
        <f t="shared" si="32"/>
        <v>0</v>
      </c>
      <c r="C158" s="325">
        <f t="shared" si="33"/>
        <v>0</v>
      </c>
      <c r="D158" s="325">
        <f t="shared" si="33"/>
        <v>0</v>
      </c>
      <c r="E158" s="51">
        <v>0</v>
      </c>
      <c r="F158" s="52">
        <v>0</v>
      </c>
      <c r="G158" s="51">
        <v>0</v>
      </c>
      <c r="H158" s="52">
        <v>0</v>
      </c>
      <c r="I158" s="51">
        <v>0</v>
      </c>
      <c r="J158" s="52">
        <v>0</v>
      </c>
      <c r="K158" s="51">
        <v>0</v>
      </c>
      <c r="L158" s="55">
        <v>0</v>
      </c>
      <c r="M158" s="55">
        <v>0</v>
      </c>
      <c r="N158" s="328">
        <v>0</v>
      </c>
      <c r="O158" s="51">
        <v>0</v>
      </c>
      <c r="P158" s="52">
        <v>0</v>
      </c>
      <c r="Q158" s="51">
        <v>0</v>
      </c>
      <c r="R158" s="52">
        <v>0</v>
      </c>
      <c r="S158" s="51">
        <v>0</v>
      </c>
      <c r="T158" s="52">
        <v>0</v>
      </c>
      <c r="U158" s="51">
        <v>0</v>
      </c>
      <c r="V158" s="52">
        <v>0</v>
      </c>
      <c r="W158" s="51">
        <v>0</v>
      </c>
      <c r="X158" s="52">
        <v>0</v>
      </c>
      <c r="Y158" s="51">
        <v>0</v>
      </c>
      <c r="Z158" s="52">
        <v>0</v>
      </c>
      <c r="AA158" s="51">
        <v>0</v>
      </c>
      <c r="AB158" s="52">
        <v>0</v>
      </c>
      <c r="AC158" s="51">
        <v>0</v>
      </c>
      <c r="AD158" s="328">
        <v>0</v>
      </c>
      <c r="AE158" s="51">
        <v>0</v>
      </c>
      <c r="AF158" s="52">
        <v>0</v>
      </c>
      <c r="AG158" s="51">
        <v>0</v>
      </c>
      <c r="AH158" s="52">
        <v>0</v>
      </c>
      <c r="AI158" s="51">
        <v>0</v>
      </c>
      <c r="AJ158" s="52">
        <v>0</v>
      </c>
      <c r="AK158" s="250">
        <v>0</v>
      </c>
      <c r="AL158" s="328">
        <v>0</v>
      </c>
      <c r="AM158" s="54">
        <v>0</v>
      </c>
      <c r="AN158" s="55">
        <v>0</v>
      </c>
      <c r="AO158" s="52">
        <v>0</v>
      </c>
      <c r="AP158" s="31" t="str">
        <f t="shared" si="34"/>
        <v/>
      </c>
      <c r="BU158" s="32"/>
      <c r="BV158" s="32"/>
      <c r="BW158" s="32"/>
      <c r="BX158" s="32"/>
      <c r="BY158" s="32"/>
      <c r="BZ158" s="32"/>
      <c r="CA158" s="300"/>
      <c r="CB158" s="234" t="str">
        <f t="shared" si="35"/>
        <v/>
      </c>
      <c r="CC158" s="32"/>
      <c r="CD158" s="32"/>
      <c r="CE158" s="32"/>
      <c r="CF158" s="32"/>
      <c r="CG158" s="34">
        <f t="shared" si="36"/>
        <v>0</v>
      </c>
      <c r="CH158" s="35"/>
      <c r="CI158" s="35"/>
      <c r="DI158"/>
    </row>
    <row r="159" spans="1:117" x14ac:dyDescent="0.25">
      <c r="A159" s="161" t="s">
        <v>171</v>
      </c>
      <c r="B159" s="324">
        <f t="shared" si="32"/>
        <v>0</v>
      </c>
      <c r="C159" s="325">
        <f t="shared" si="33"/>
        <v>0</v>
      </c>
      <c r="D159" s="325">
        <f t="shared" si="33"/>
        <v>0</v>
      </c>
      <c r="E159" s="51">
        <v>0</v>
      </c>
      <c r="F159" s="52">
        <v>0</v>
      </c>
      <c r="G159" s="51">
        <v>0</v>
      </c>
      <c r="H159" s="52">
        <v>0</v>
      </c>
      <c r="I159" s="51">
        <v>0</v>
      </c>
      <c r="J159" s="52">
        <v>0</v>
      </c>
      <c r="K159" s="51">
        <v>0</v>
      </c>
      <c r="L159" s="55">
        <v>0</v>
      </c>
      <c r="M159" s="55">
        <v>0</v>
      </c>
      <c r="N159" s="328">
        <v>0</v>
      </c>
      <c r="O159" s="51">
        <v>0</v>
      </c>
      <c r="P159" s="52">
        <v>0</v>
      </c>
      <c r="Q159" s="51">
        <v>0</v>
      </c>
      <c r="R159" s="52">
        <v>0</v>
      </c>
      <c r="S159" s="51">
        <v>0</v>
      </c>
      <c r="T159" s="52">
        <v>0</v>
      </c>
      <c r="U159" s="51">
        <v>0</v>
      </c>
      <c r="V159" s="52">
        <v>0</v>
      </c>
      <c r="W159" s="51">
        <v>0</v>
      </c>
      <c r="X159" s="52">
        <v>0</v>
      </c>
      <c r="Y159" s="51">
        <v>0</v>
      </c>
      <c r="Z159" s="52">
        <v>0</v>
      </c>
      <c r="AA159" s="51">
        <v>0</v>
      </c>
      <c r="AB159" s="52">
        <v>0</v>
      </c>
      <c r="AC159" s="51">
        <v>0</v>
      </c>
      <c r="AD159" s="328">
        <v>0</v>
      </c>
      <c r="AE159" s="51">
        <v>0</v>
      </c>
      <c r="AF159" s="52">
        <v>0</v>
      </c>
      <c r="AG159" s="51">
        <v>0</v>
      </c>
      <c r="AH159" s="52">
        <v>0</v>
      </c>
      <c r="AI159" s="51">
        <v>0</v>
      </c>
      <c r="AJ159" s="52">
        <v>0</v>
      </c>
      <c r="AK159" s="250">
        <v>0</v>
      </c>
      <c r="AL159" s="328">
        <v>0</v>
      </c>
      <c r="AM159" s="54">
        <v>0</v>
      </c>
      <c r="AN159" s="55">
        <v>0</v>
      </c>
      <c r="AO159" s="52">
        <v>0</v>
      </c>
      <c r="AP159" s="31" t="str">
        <f t="shared" si="34"/>
        <v/>
      </c>
      <c r="BU159" s="32"/>
      <c r="BV159" s="32"/>
      <c r="BW159" s="32"/>
      <c r="BX159" s="32"/>
      <c r="BY159" s="32"/>
      <c r="BZ159" s="32"/>
      <c r="CA159" s="300"/>
      <c r="CB159" s="234" t="str">
        <f t="shared" si="35"/>
        <v/>
      </c>
      <c r="CC159" s="32"/>
      <c r="CD159" s="32"/>
      <c r="CE159" s="32"/>
      <c r="CF159" s="32"/>
      <c r="CG159" s="34">
        <f t="shared" si="36"/>
        <v>0</v>
      </c>
      <c r="CH159" s="35"/>
      <c r="CI159" s="35"/>
      <c r="DI159"/>
    </row>
    <row r="160" spans="1:117" x14ac:dyDescent="0.25">
      <c r="A160" s="161" t="s">
        <v>70</v>
      </c>
      <c r="B160" s="324">
        <f t="shared" si="32"/>
        <v>2</v>
      </c>
      <c r="C160" s="325">
        <f t="shared" si="33"/>
        <v>1</v>
      </c>
      <c r="D160" s="325">
        <f t="shared" si="33"/>
        <v>1</v>
      </c>
      <c r="E160" s="51">
        <v>0</v>
      </c>
      <c r="F160" s="52">
        <v>0</v>
      </c>
      <c r="G160" s="51">
        <v>0</v>
      </c>
      <c r="H160" s="52">
        <v>0</v>
      </c>
      <c r="I160" s="51">
        <v>0</v>
      </c>
      <c r="J160" s="52">
        <v>0</v>
      </c>
      <c r="K160" s="51">
        <v>0</v>
      </c>
      <c r="L160" s="55">
        <v>0</v>
      </c>
      <c r="M160" s="55">
        <v>0</v>
      </c>
      <c r="N160" s="328">
        <v>0</v>
      </c>
      <c r="O160" s="51">
        <v>0</v>
      </c>
      <c r="P160" s="52">
        <v>0</v>
      </c>
      <c r="Q160" s="51">
        <v>0</v>
      </c>
      <c r="R160" s="52">
        <v>0</v>
      </c>
      <c r="S160" s="51">
        <v>0</v>
      </c>
      <c r="T160" s="52">
        <v>0</v>
      </c>
      <c r="U160" s="51">
        <v>0</v>
      </c>
      <c r="V160" s="52">
        <v>0</v>
      </c>
      <c r="W160" s="51">
        <v>0</v>
      </c>
      <c r="X160" s="52">
        <v>0</v>
      </c>
      <c r="Y160" s="51">
        <v>0</v>
      </c>
      <c r="Z160" s="52">
        <v>0</v>
      </c>
      <c r="AA160" s="51">
        <v>0</v>
      </c>
      <c r="AB160" s="52">
        <v>0</v>
      </c>
      <c r="AC160" s="51">
        <v>1</v>
      </c>
      <c r="AD160" s="328">
        <v>0</v>
      </c>
      <c r="AE160" s="51">
        <v>0</v>
      </c>
      <c r="AF160" s="52">
        <v>0</v>
      </c>
      <c r="AG160" s="51">
        <v>0</v>
      </c>
      <c r="AH160" s="52">
        <v>0</v>
      </c>
      <c r="AI160" s="51">
        <v>0</v>
      </c>
      <c r="AJ160" s="52">
        <v>0</v>
      </c>
      <c r="AK160" s="250">
        <v>0</v>
      </c>
      <c r="AL160" s="328">
        <v>1</v>
      </c>
      <c r="AM160" s="54">
        <v>0</v>
      </c>
      <c r="AN160" s="55">
        <v>2</v>
      </c>
      <c r="AO160" s="52">
        <v>0</v>
      </c>
      <c r="AP160" s="31" t="str">
        <f t="shared" si="34"/>
        <v/>
      </c>
      <c r="BU160" s="32"/>
      <c r="BV160" s="32"/>
      <c r="BW160" s="32"/>
      <c r="BX160" s="32"/>
      <c r="BY160" s="32"/>
      <c r="BZ160" s="32"/>
      <c r="CA160" s="300"/>
      <c r="CB160" s="234" t="str">
        <f t="shared" si="35"/>
        <v/>
      </c>
      <c r="CC160" s="32"/>
      <c r="CD160" s="32"/>
      <c r="CE160" s="32"/>
      <c r="CF160" s="32"/>
      <c r="CG160" s="34">
        <f t="shared" si="36"/>
        <v>0</v>
      </c>
      <c r="CH160" s="35"/>
      <c r="CI160" s="35"/>
      <c r="DI160"/>
    </row>
    <row r="161" spans="1:113" x14ac:dyDescent="0.25">
      <c r="A161" s="161" t="s">
        <v>172</v>
      </c>
      <c r="B161" s="324">
        <f t="shared" si="32"/>
        <v>38</v>
      </c>
      <c r="C161" s="325">
        <f t="shared" si="33"/>
        <v>18</v>
      </c>
      <c r="D161" s="325">
        <f t="shared" si="33"/>
        <v>20</v>
      </c>
      <c r="E161" s="51">
        <v>2</v>
      </c>
      <c r="F161" s="52">
        <v>3</v>
      </c>
      <c r="G161" s="51">
        <v>1</v>
      </c>
      <c r="H161" s="52">
        <v>0</v>
      </c>
      <c r="I161" s="51">
        <v>0</v>
      </c>
      <c r="J161" s="52">
        <v>1</v>
      </c>
      <c r="K161" s="51">
        <v>0</v>
      </c>
      <c r="L161" s="55">
        <v>0</v>
      </c>
      <c r="M161" s="55">
        <v>1</v>
      </c>
      <c r="N161" s="328">
        <v>0</v>
      </c>
      <c r="O161" s="51">
        <v>0</v>
      </c>
      <c r="P161" s="52">
        <v>0</v>
      </c>
      <c r="Q161" s="51">
        <v>2</v>
      </c>
      <c r="R161" s="52">
        <v>0</v>
      </c>
      <c r="S161" s="51">
        <v>1</v>
      </c>
      <c r="T161" s="52">
        <v>1</v>
      </c>
      <c r="U161" s="51">
        <v>0</v>
      </c>
      <c r="V161" s="52">
        <v>1</v>
      </c>
      <c r="W161" s="51">
        <v>0</v>
      </c>
      <c r="X161" s="52">
        <v>0</v>
      </c>
      <c r="Y161" s="51">
        <v>0</v>
      </c>
      <c r="Z161" s="52">
        <v>0</v>
      </c>
      <c r="AA161" s="51">
        <v>3</v>
      </c>
      <c r="AB161" s="52">
        <v>2</v>
      </c>
      <c r="AC161" s="51">
        <v>2</v>
      </c>
      <c r="AD161" s="328">
        <v>1</v>
      </c>
      <c r="AE161" s="51">
        <v>2</v>
      </c>
      <c r="AF161" s="52">
        <v>1</v>
      </c>
      <c r="AG161" s="51">
        <v>2</v>
      </c>
      <c r="AH161" s="52">
        <v>3</v>
      </c>
      <c r="AI161" s="51">
        <v>2</v>
      </c>
      <c r="AJ161" s="52">
        <v>2</v>
      </c>
      <c r="AK161" s="250">
        <v>0</v>
      </c>
      <c r="AL161" s="328">
        <v>5</v>
      </c>
      <c r="AM161" s="54">
        <v>3</v>
      </c>
      <c r="AN161" s="55">
        <v>17</v>
      </c>
      <c r="AO161" s="52">
        <v>18</v>
      </c>
      <c r="AP161" s="31" t="str">
        <f t="shared" si="34"/>
        <v/>
      </c>
      <c r="BU161" s="32"/>
      <c r="BV161" s="32"/>
      <c r="BW161" s="32"/>
      <c r="BX161" s="32"/>
      <c r="BY161" s="32"/>
      <c r="BZ161" s="32"/>
      <c r="CA161" s="300"/>
      <c r="CB161" s="234" t="str">
        <f t="shared" si="35"/>
        <v/>
      </c>
      <c r="CC161" s="32"/>
      <c r="CD161" s="32"/>
      <c r="CE161" s="32"/>
      <c r="CF161" s="32"/>
      <c r="CG161" s="34">
        <f t="shared" si="36"/>
        <v>0</v>
      </c>
      <c r="CH161" s="35"/>
      <c r="CI161" s="35"/>
      <c r="DI161"/>
    </row>
    <row r="162" spans="1:113" x14ac:dyDescent="0.25">
      <c r="A162" s="161" t="s">
        <v>173</v>
      </c>
      <c r="B162" s="324">
        <f t="shared" si="32"/>
        <v>3</v>
      </c>
      <c r="C162" s="325">
        <f t="shared" si="33"/>
        <v>0</v>
      </c>
      <c r="D162" s="325">
        <f t="shared" si="33"/>
        <v>3</v>
      </c>
      <c r="E162" s="51">
        <v>0</v>
      </c>
      <c r="F162" s="52">
        <v>0</v>
      </c>
      <c r="G162" s="51">
        <v>0</v>
      </c>
      <c r="H162" s="52">
        <v>0</v>
      </c>
      <c r="I162" s="51">
        <v>0</v>
      </c>
      <c r="J162" s="52">
        <v>0</v>
      </c>
      <c r="K162" s="51">
        <v>0</v>
      </c>
      <c r="L162" s="55">
        <v>0</v>
      </c>
      <c r="M162" s="55">
        <v>0</v>
      </c>
      <c r="N162" s="328">
        <v>0</v>
      </c>
      <c r="O162" s="51">
        <v>0</v>
      </c>
      <c r="P162" s="52">
        <v>0</v>
      </c>
      <c r="Q162" s="51">
        <v>0</v>
      </c>
      <c r="R162" s="52">
        <v>0</v>
      </c>
      <c r="S162" s="51">
        <v>0</v>
      </c>
      <c r="T162" s="52">
        <v>0</v>
      </c>
      <c r="U162" s="51">
        <v>0</v>
      </c>
      <c r="V162" s="52">
        <v>0</v>
      </c>
      <c r="W162" s="51">
        <v>0</v>
      </c>
      <c r="X162" s="52">
        <v>0</v>
      </c>
      <c r="Y162" s="51">
        <v>0</v>
      </c>
      <c r="Z162" s="52">
        <v>0</v>
      </c>
      <c r="AA162" s="51">
        <v>0</v>
      </c>
      <c r="AB162" s="52">
        <v>0</v>
      </c>
      <c r="AC162" s="51">
        <v>0</v>
      </c>
      <c r="AD162" s="328">
        <v>0</v>
      </c>
      <c r="AE162" s="51">
        <v>0</v>
      </c>
      <c r="AF162" s="52">
        <v>0</v>
      </c>
      <c r="AG162" s="51">
        <v>0</v>
      </c>
      <c r="AH162" s="52">
        <v>0</v>
      </c>
      <c r="AI162" s="51">
        <v>0</v>
      </c>
      <c r="AJ162" s="52">
        <v>0</v>
      </c>
      <c r="AK162" s="250">
        <v>0</v>
      </c>
      <c r="AL162" s="328">
        <v>3</v>
      </c>
      <c r="AM162" s="54">
        <v>0</v>
      </c>
      <c r="AN162" s="55">
        <v>1</v>
      </c>
      <c r="AO162" s="52">
        <v>2</v>
      </c>
      <c r="AP162" s="31" t="str">
        <f t="shared" si="34"/>
        <v/>
      </c>
      <c r="BU162" s="32"/>
      <c r="BV162" s="32"/>
      <c r="BW162" s="32"/>
      <c r="BX162" s="32"/>
      <c r="BY162" s="32"/>
      <c r="BZ162" s="32"/>
      <c r="CA162" s="300"/>
      <c r="CB162" s="234" t="str">
        <f t="shared" si="35"/>
        <v/>
      </c>
      <c r="CC162" s="32"/>
      <c r="CD162" s="32"/>
      <c r="CE162" s="32"/>
      <c r="CF162" s="32"/>
      <c r="CG162" s="34">
        <f t="shared" si="36"/>
        <v>0</v>
      </c>
      <c r="CH162" s="35"/>
      <c r="CI162" s="35"/>
      <c r="DI162"/>
    </row>
    <row r="163" spans="1:113" x14ac:dyDescent="0.25">
      <c r="A163" s="161" t="s">
        <v>174</v>
      </c>
      <c r="B163" s="324">
        <f t="shared" si="32"/>
        <v>0</v>
      </c>
      <c r="C163" s="325">
        <f t="shared" si="33"/>
        <v>0</v>
      </c>
      <c r="D163" s="325">
        <f t="shared" si="33"/>
        <v>0</v>
      </c>
      <c r="E163" s="51">
        <v>0</v>
      </c>
      <c r="F163" s="52">
        <v>0</v>
      </c>
      <c r="G163" s="51">
        <v>0</v>
      </c>
      <c r="H163" s="52">
        <v>0</v>
      </c>
      <c r="I163" s="51">
        <v>0</v>
      </c>
      <c r="J163" s="52">
        <v>0</v>
      </c>
      <c r="K163" s="51">
        <v>0</v>
      </c>
      <c r="L163" s="55">
        <v>0</v>
      </c>
      <c r="M163" s="55">
        <v>0</v>
      </c>
      <c r="N163" s="328">
        <v>0</v>
      </c>
      <c r="O163" s="51">
        <v>0</v>
      </c>
      <c r="P163" s="52">
        <v>0</v>
      </c>
      <c r="Q163" s="51">
        <v>0</v>
      </c>
      <c r="R163" s="52">
        <v>0</v>
      </c>
      <c r="S163" s="51">
        <v>0</v>
      </c>
      <c r="T163" s="52">
        <v>0</v>
      </c>
      <c r="U163" s="51">
        <v>0</v>
      </c>
      <c r="V163" s="52">
        <v>0</v>
      </c>
      <c r="W163" s="51">
        <v>0</v>
      </c>
      <c r="X163" s="52">
        <v>0</v>
      </c>
      <c r="Y163" s="51">
        <v>0</v>
      </c>
      <c r="Z163" s="52">
        <v>0</v>
      </c>
      <c r="AA163" s="51">
        <v>0</v>
      </c>
      <c r="AB163" s="52">
        <v>0</v>
      </c>
      <c r="AC163" s="51">
        <v>0</v>
      </c>
      <c r="AD163" s="328">
        <v>0</v>
      </c>
      <c r="AE163" s="51">
        <v>0</v>
      </c>
      <c r="AF163" s="52">
        <v>0</v>
      </c>
      <c r="AG163" s="51">
        <v>0</v>
      </c>
      <c r="AH163" s="52">
        <v>0</v>
      </c>
      <c r="AI163" s="51">
        <v>0</v>
      </c>
      <c r="AJ163" s="52">
        <v>0</v>
      </c>
      <c r="AK163" s="250">
        <v>0</v>
      </c>
      <c r="AL163" s="328">
        <v>0</v>
      </c>
      <c r="AM163" s="54">
        <v>0</v>
      </c>
      <c r="AN163" s="55">
        <v>0</v>
      </c>
      <c r="AO163" s="52">
        <v>0</v>
      </c>
      <c r="AP163" s="31" t="str">
        <f t="shared" si="34"/>
        <v/>
      </c>
      <c r="BU163" s="32"/>
      <c r="BV163" s="32"/>
      <c r="BW163" s="32"/>
      <c r="BX163" s="32"/>
      <c r="BY163" s="32"/>
      <c r="BZ163" s="32"/>
      <c r="CA163" s="300"/>
      <c r="CB163" s="234" t="str">
        <f t="shared" si="35"/>
        <v/>
      </c>
      <c r="CC163" s="32"/>
      <c r="CD163" s="32"/>
      <c r="CE163" s="32"/>
      <c r="CF163" s="32"/>
      <c r="CG163" s="34">
        <f t="shared" si="36"/>
        <v>0</v>
      </c>
      <c r="CH163" s="35"/>
      <c r="CI163" s="35"/>
      <c r="DI163"/>
    </row>
    <row r="164" spans="1:113" x14ac:dyDescent="0.25">
      <c r="A164" s="161" t="s">
        <v>58</v>
      </c>
      <c r="B164" s="324">
        <f t="shared" si="32"/>
        <v>0</v>
      </c>
      <c r="C164" s="325">
        <f t="shared" si="33"/>
        <v>0</v>
      </c>
      <c r="D164" s="325">
        <f t="shared" si="33"/>
        <v>0</v>
      </c>
      <c r="E164" s="51">
        <v>0</v>
      </c>
      <c r="F164" s="52">
        <v>0</v>
      </c>
      <c r="G164" s="51">
        <v>0</v>
      </c>
      <c r="H164" s="52">
        <v>0</v>
      </c>
      <c r="I164" s="51">
        <v>0</v>
      </c>
      <c r="J164" s="52">
        <v>0</v>
      </c>
      <c r="K164" s="51">
        <v>0</v>
      </c>
      <c r="L164" s="55">
        <v>0</v>
      </c>
      <c r="M164" s="55">
        <v>0</v>
      </c>
      <c r="N164" s="328">
        <v>0</v>
      </c>
      <c r="O164" s="51">
        <v>0</v>
      </c>
      <c r="P164" s="52">
        <v>0</v>
      </c>
      <c r="Q164" s="51">
        <v>0</v>
      </c>
      <c r="R164" s="52">
        <v>0</v>
      </c>
      <c r="S164" s="51">
        <v>0</v>
      </c>
      <c r="T164" s="52">
        <v>0</v>
      </c>
      <c r="U164" s="51">
        <v>0</v>
      </c>
      <c r="V164" s="52">
        <v>0</v>
      </c>
      <c r="W164" s="51">
        <v>0</v>
      </c>
      <c r="X164" s="52">
        <v>0</v>
      </c>
      <c r="Y164" s="51">
        <v>0</v>
      </c>
      <c r="Z164" s="52">
        <v>0</v>
      </c>
      <c r="AA164" s="51">
        <v>0</v>
      </c>
      <c r="AB164" s="52">
        <v>0</v>
      </c>
      <c r="AC164" s="51">
        <v>0</v>
      </c>
      <c r="AD164" s="328">
        <v>0</v>
      </c>
      <c r="AE164" s="51">
        <v>0</v>
      </c>
      <c r="AF164" s="52">
        <v>0</v>
      </c>
      <c r="AG164" s="51">
        <v>0</v>
      </c>
      <c r="AH164" s="52">
        <v>0</v>
      </c>
      <c r="AI164" s="51">
        <v>0</v>
      </c>
      <c r="AJ164" s="52">
        <v>0</v>
      </c>
      <c r="AK164" s="250">
        <v>0</v>
      </c>
      <c r="AL164" s="328">
        <v>0</v>
      </c>
      <c r="AM164" s="54">
        <v>0</v>
      </c>
      <c r="AN164" s="55">
        <v>0</v>
      </c>
      <c r="AO164" s="52">
        <v>0</v>
      </c>
      <c r="AP164" s="31" t="str">
        <f t="shared" si="34"/>
        <v/>
      </c>
      <c r="BU164" s="32"/>
      <c r="BV164" s="32"/>
      <c r="BW164" s="32"/>
      <c r="BX164" s="32"/>
      <c r="BY164" s="32"/>
      <c r="BZ164" s="32"/>
      <c r="CA164" s="300"/>
      <c r="CB164" s="234" t="str">
        <f t="shared" si="35"/>
        <v/>
      </c>
      <c r="CC164" s="32"/>
      <c r="CD164" s="32"/>
      <c r="CE164" s="32"/>
      <c r="CF164" s="32"/>
      <c r="CG164" s="34">
        <f t="shared" si="36"/>
        <v>0</v>
      </c>
      <c r="CH164" s="35"/>
      <c r="CI164" s="35"/>
      <c r="DI164"/>
    </row>
    <row r="165" spans="1:113" x14ac:dyDescent="0.25">
      <c r="A165" s="161" t="s">
        <v>175</v>
      </c>
      <c r="B165" s="324">
        <f t="shared" si="32"/>
        <v>1</v>
      </c>
      <c r="C165" s="325">
        <f t="shared" si="33"/>
        <v>0</v>
      </c>
      <c r="D165" s="325">
        <f t="shared" si="33"/>
        <v>1</v>
      </c>
      <c r="E165" s="51">
        <v>0</v>
      </c>
      <c r="F165" s="52">
        <v>0</v>
      </c>
      <c r="G165" s="51">
        <v>0</v>
      </c>
      <c r="H165" s="52">
        <v>0</v>
      </c>
      <c r="I165" s="51">
        <v>0</v>
      </c>
      <c r="J165" s="52">
        <v>0</v>
      </c>
      <c r="K165" s="51">
        <v>0</v>
      </c>
      <c r="L165" s="55">
        <v>0</v>
      </c>
      <c r="M165" s="55">
        <v>0</v>
      </c>
      <c r="N165" s="328">
        <v>0</v>
      </c>
      <c r="O165" s="51">
        <v>0</v>
      </c>
      <c r="P165" s="52">
        <v>0</v>
      </c>
      <c r="Q165" s="51">
        <v>0</v>
      </c>
      <c r="R165" s="52">
        <v>0</v>
      </c>
      <c r="S165" s="51">
        <v>0</v>
      </c>
      <c r="T165" s="52">
        <v>0</v>
      </c>
      <c r="U165" s="51">
        <v>0</v>
      </c>
      <c r="V165" s="52">
        <v>0</v>
      </c>
      <c r="W165" s="51">
        <v>0</v>
      </c>
      <c r="X165" s="52">
        <v>0</v>
      </c>
      <c r="Y165" s="51">
        <v>0</v>
      </c>
      <c r="Z165" s="52">
        <v>1</v>
      </c>
      <c r="AA165" s="51">
        <v>0</v>
      </c>
      <c r="AB165" s="52">
        <v>0</v>
      </c>
      <c r="AC165" s="51">
        <v>0</v>
      </c>
      <c r="AD165" s="328">
        <v>0</v>
      </c>
      <c r="AE165" s="51">
        <v>0</v>
      </c>
      <c r="AF165" s="52">
        <v>0</v>
      </c>
      <c r="AG165" s="51">
        <v>0</v>
      </c>
      <c r="AH165" s="52">
        <v>0</v>
      </c>
      <c r="AI165" s="51">
        <v>0</v>
      </c>
      <c r="AJ165" s="52">
        <v>0</v>
      </c>
      <c r="AK165" s="250">
        <v>0</v>
      </c>
      <c r="AL165" s="328">
        <v>0</v>
      </c>
      <c r="AM165" s="54">
        <v>1</v>
      </c>
      <c r="AN165" s="55">
        <v>0</v>
      </c>
      <c r="AO165" s="52">
        <v>0</v>
      </c>
      <c r="AP165" s="31" t="str">
        <f t="shared" si="34"/>
        <v/>
      </c>
      <c r="BU165" s="32"/>
      <c r="BV165" s="32"/>
      <c r="BW165" s="32"/>
      <c r="BX165" s="32"/>
      <c r="BY165" s="32"/>
      <c r="BZ165" s="32"/>
      <c r="CA165" s="300"/>
      <c r="CB165" s="234" t="str">
        <f t="shared" si="35"/>
        <v/>
      </c>
      <c r="CC165" s="32"/>
      <c r="CD165" s="32"/>
      <c r="CE165" s="32"/>
      <c r="CF165" s="32"/>
      <c r="CG165" s="34">
        <f t="shared" si="36"/>
        <v>0</v>
      </c>
      <c r="CH165" s="35"/>
      <c r="CI165" s="35"/>
      <c r="DI165"/>
    </row>
    <row r="166" spans="1:113" x14ac:dyDescent="0.25">
      <c r="A166" s="161" t="s">
        <v>176</v>
      </c>
      <c r="B166" s="324">
        <f t="shared" si="32"/>
        <v>87</v>
      </c>
      <c r="C166" s="325">
        <f t="shared" si="33"/>
        <v>24</v>
      </c>
      <c r="D166" s="325">
        <f t="shared" si="33"/>
        <v>63</v>
      </c>
      <c r="E166" s="51">
        <v>1</v>
      </c>
      <c r="F166" s="52">
        <v>0</v>
      </c>
      <c r="G166" s="51">
        <v>0</v>
      </c>
      <c r="H166" s="52">
        <v>1</v>
      </c>
      <c r="I166" s="51">
        <v>0</v>
      </c>
      <c r="J166" s="52">
        <v>4</v>
      </c>
      <c r="K166" s="51">
        <v>2</v>
      </c>
      <c r="L166" s="55">
        <v>3</v>
      </c>
      <c r="M166" s="55">
        <v>0</v>
      </c>
      <c r="N166" s="328">
        <v>1</v>
      </c>
      <c r="O166" s="51">
        <v>1</v>
      </c>
      <c r="P166" s="52">
        <v>2</v>
      </c>
      <c r="Q166" s="51">
        <v>1</v>
      </c>
      <c r="R166" s="52">
        <v>0</v>
      </c>
      <c r="S166" s="51">
        <v>1</v>
      </c>
      <c r="T166" s="52">
        <v>2</v>
      </c>
      <c r="U166" s="51">
        <v>1</v>
      </c>
      <c r="V166" s="52">
        <v>3</v>
      </c>
      <c r="W166" s="51">
        <v>3</v>
      </c>
      <c r="X166" s="52">
        <v>3</v>
      </c>
      <c r="Y166" s="51">
        <v>0</v>
      </c>
      <c r="Z166" s="52">
        <v>3</v>
      </c>
      <c r="AA166" s="51">
        <v>1</v>
      </c>
      <c r="AB166" s="52">
        <v>4</v>
      </c>
      <c r="AC166" s="51">
        <v>4</v>
      </c>
      <c r="AD166" s="328">
        <v>5</v>
      </c>
      <c r="AE166" s="51">
        <v>5</v>
      </c>
      <c r="AF166" s="52">
        <v>6</v>
      </c>
      <c r="AG166" s="51">
        <v>3</v>
      </c>
      <c r="AH166" s="52">
        <v>10</v>
      </c>
      <c r="AI166" s="51">
        <v>1</v>
      </c>
      <c r="AJ166" s="52">
        <v>5</v>
      </c>
      <c r="AK166" s="250">
        <v>0</v>
      </c>
      <c r="AL166" s="328">
        <v>11</v>
      </c>
      <c r="AM166" s="54">
        <v>77</v>
      </c>
      <c r="AN166" s="55">
        <v>1</v>
      </c>
      <c r="AO166" s="52">
        <v>9</v>
      </c>
      <c r="AP166" s="31" t="str">
        <f t="shared" si="34"/>
        <v/>
      </c>
      <c r="BU166" s="32"/>
      <c r="BV166" s="32"/>
      <c r="BW166" s="32"/>
      <c r="BX166" s="32"/>
      <c r="BY166" s="32"/>
      <c r="BZ166" s="32"/>
      <c r="CA166" s="300"/>
      <c r="CB166" s="234" t="str">
        <f t="shared" si="35"/>
        <v/>
      </c>
      <c r="CC166" s="32"/>
      <c r="CD166" s="32"/>
      <c r="CE166" s="32"/>
      <c r="CF166" s="32"/>
      <c r="CG166" s="34">
        <f t="shared" si="36"/>
        <v>0</v>
      </c>
      <c r="CH166" s="35"/>
      <c r="CI166" s="35"/>
      <c r="DI166"/>
    </row>
    <row r="167" spans="1:113" x14ac:dyDescent="0.25">
      <c r="A167" s="161" t="s">
        <v>177</v>
      </c>
      <c r="B167" s="324">
        <f t="shared" si="32"/>
        <v>11</v>
      </c>
      <c r="C167" s="325">
        <f t="shared" si="33"/>
        <v>3</v>
      </c>
      <c r="D167" s="325">
        <f t="shared" si="33"/>
        <v>8</v>
      </c>
      <c r="E167" s="51">
        <v>0</v>
      </c>
      <c r="F167" s="52">
        <v>0</v>
      </c>
      <c r="G167" s="51">
        <v>0</v>
      </c>
      <c r="H167" s="52">
        <v>0</v>
      </c>
      <c r="I167" s="51">
        <v>0</v>
      </c>
      <c r="J167" s="52">
        <v>0</v>
      </c>
      <c r="K167" s="51">
        <v>0</v>
      </c>
      <c r="L167" s="55">
        <v>0</v>
      </c>
      <c r="M167" s="55">
        <v>0</v>
      </c>
      <c r="N167" s="328">
        <v>0</v>
      </c>
      <c r="O167" s="51">
        <v>0</v>
      </c>
      <c r="P167" s="52">
        <v>0</v>
      </c>
      <c r="Q167" s="51">
        <v>0</v>
      </c>
      <c r="R167" s="52">
        <v>0</v>
      </c>
      <c r="S167" s="51">
        <v>0</v>
      </c>
      <c r="T167" s="52">
        <v>0</v>
      </c>
      <c r="U167" s="51">
        <v>0</v>
      </c>
      <c r="V167" s="52">
        <v>0</v>
      </c>
      <c r="W167" s="51">
        <v>1</v>
      </c>
      <c r="X167" s="52">
        <v>0</v>
      </c>
      <c r="Y167" s="51">
        <v>0</v>
      </c>
      <c r="Z167" s="52">
        <v>1</v>
      </c>
      <c r="AA167" s="51">
        <v>1</v>
      </c>
      <c r="AB167" s="52">
        <v>0</v>
      </c>
      <c r="AC167" s="51">
        <v>0</v>
      </c>
      <c r="AD167" s="328">
        <v>1</v>
      </c>
      <c r="AE167" s="51">
        <v>1</v>
      </c>
      <c r="AF167" s="52">
        <v>0</v>
      </c>
      <c r="AG167" s="51">
        <v>0</v>
      </c>
      <c r="AH167" s="52">
        <v>1</v>
      </c>
      <c r="AI167" s="51">
        <v>0</v>
      </c>
      <c r="AJ167" s="52">
        <v>3</v>
      </c>
      <c r="AK167" s="250">
        <v>0</v>
      </c>
      <c r="AL167" s="328">
        <v>2</v>
      </c>
      <c r="AM167" s="54">
        <v>0</v>
      </c>
      <c r="AN167" s="55">
        <v>2</v>
      </c>
      <c r="AO167" s="52">
        <v>9</v>
      </c>
      <c r="AP167" s="31" t="str">
        <f t="shared" si="34"/>
        <v/>
      </c>
      <c r="BU167" s="32"/>
      <c r="BV167" s="32"/>
      <c r="BW167" s="32"/>
      <c r="BX167" s="32"/>
      <c r="BY167" s="32"/>
      <c r="BZ167" s="32"/>
      <c r="CA167" s="300"/>
      <c r="CB167" s="234" t="str">
        <f t="shared" si="35"/>
        <v/>
      </c>
      <c r="CC167" s="32"/>
      <c r="CD167" s="32"/>
      <c r="CE167" s="32"/>
      <c r="CF167" s="32"/>
      <c r="CG167" s="34">
        <f t="shared" si="36"/>
        <v>0</v>
      </c>
      <c r="CH167" s="35"/>
      <c r="CI167" s="35"/>
      <c r="DI167"/>
    </row>
    <row r="168" spans="1:113" x14ac:dyDescent="0.25">
      <c r="A168" s="161" t="s">
        <v>178</v>
      </c>
      <c r="B168" s="324">
        <f t="shared" si="32"/>
        <v>19</v>
      </c>
      <c r="C168" s="325">
        <f t="shared" si="33"/>
        <v>13</v>
      </c>
      <c r="D168" s="325">
        <f t="shared" si="33"/>
        <v>6</v>
      </c>
      <c r="E168" s="51">
        <v>0</v>
      </c>
      <c r="F168" s="52">
        <v>0</v>
      </c>
      <c r="G168" s="51">
        <v>0</v>
      </c>
      <c r="H168" s="52">
        <v>0</v>
      </c>
      <c r="I168" s="51">
        <v>0</v>
      </c>
      <c r="J168" s="52">
        <v>0</v>
      </c>
      <c r="K168" s="51">
        <v>0</v>
      </c>
      <c r="L168" s="55">
        <v>0</v>
      </c>
      <c r="M168" s="55">
        <v>0</v>
      </c>
      <c r="N168" s="328">
        <v>0</v>
      </c>
      <c r="O168" s="51">
        <v>0</v>
      </c>
      <c r="P168" s="52">
        <v>0</v>
      </c>
      <c r="Q168" s="51">
        <v>0</v>
      </c>
      <c r="R168" s="52">
        <v>0</v>
      </c>
      <c r="S168" s="51">
        <v>0</v>
      </c>
      <c r="T168" s="52">
        <v>0</v>
      </c>
      <c r="U168" s="51">
        <v>0</v>
      </c>
      <c r="V168" s="52">
        <v>0</v>
      </c>
      <c r="W168" s="51">
        <v>0</v>
      </c>
      <c r="X168" s="52">
        <v>0</v>
      </c>
      <c r="Y168" s="51">
        <v>0</v>
      </c>
      <c r="Z168" s="52">
        <v>0</v>
      </c>
      <c r="AA168" s="51">
        <v>0</v>
      </c>
      <c r="AB168" s="52">
        <v>0</v>
      </c>
      <c r="AC168" s="51">
        <v>1</v>
      </c>
      <c r="AD168" s="328">
        <v>0</v>
      </c>
      <c r="AE168" s="51">
        <v>1</v>
      </c>
      <c r="AF168" s="52">
        <v>0</v>
      </c>
      <c r="AG168" s="51">
        <v>0</v>
      </c>
      <c r="AH168" s="52">
        <v>1</v>
      </c>
      <c r="AI168" s="51">
        <v>2</v>
      </c>
      <c r="AJ168" s="52">
        <v>1</v>
      </c>
      <c r="AK168" s="250">
        <v>9</v>
      </c>
      <c r="AL168" s="328">
        <v>4</v>
      </c>
      <c r="AM168" s="54">
        <v>15</v>
      </c>
      <c r="AN168" s="55">
        <v>0</v>
      </c>
      <c r="AO168" s="52">
        <v>4</v>
      </c>
      <c r="AP168" s="31" t="str">
        <f t="shared" si="34"/>
        <v/>
      </c>
      <c r="BU168" s="32"/>
      <c r="BV168" s="32"/>
      <c r="BW168" s="32"/>
      <c r="BX168" s="32"/>
      <c r="BY168" s="32"/>
      <c r="BZ168" s="32"/>
      <c r="CA168" s="300"/>
      <c r="CB168" s="234" t="str">
        <f t="shared" si="35"/>
        <v/>
      </c>
      <c r="CC168" s="32"/>
      <c r="CD168" s="32"/>
      <c r="CE168" s="32"/>
      <c r="CF168" s="32"/>
      <c r="CG168" s="34">
        <f t="shared" si="36"/>
        <v>0</v>
      </c>
      <c r="CH168" s="35"/>
      <c r="CI168" s="35"/>
      <c r="DI168"/>
    </row>
    <row r="169" spans="1:113" x14ac:dyDescent="0.25">
      <c r="A169" s="161" t="s">
        <v>179</v>
      </c>
      <c r="B169" s="324">
        <f t="shared" si="32"/>
        <v>0</v>
      </c>
      <c r="C169" s="325">
        <f t="shared" si="33"/>
        <v>0</v>
      </c>
      <c r="D169" s="325">
        <f t="shared" si="33"/>
        <v>0</v>
      </c>
      <c r="E169" s="51">
        <v>0</v>
      </c>
      <c r="F169" s="52">
        <v>0</v>
      </c>
      <c r="G169" s="51">
        <v>0</v>
      </c>
      <c r="H169" s="52">
        <v>0</v>
      </c>
      <c r="I169" s="51">
        <v>0</v>
      </c>
      <c r="J169" s="52">
        <v>0</v>
      </c>
      <c r="K169" s="51">
        <v>0</v>
      </c>
      <c r="L169" s="55">
        <v>0</v>
      </c>
      <c r="M169" s="55">
        <v>0</v>
      </c>
      <c r="N169" s="328">
        <v>0</v>
      </c>
      <c r="O169" s="51">
        <v>0</v>
      </c>
      <c r="P169" s="52">
        <v>0</v>
      </c>
      <c r="Q169" s="51">
        <v>0</v>
      </c>
      <c r="R169" s="52">
        <v>0</v>
      </c>
      <c r="S169" s="51">
        <v>0</v>
      </c>
      <c r="T169" s="52">
        <v>0</v>
      </c>
      <c r="U169" s="51">
        <v>0</v>
      </c>
      <c r="V169" s="52">
        <v>0</v>
      </c>
      <c r="W169" s="51">
        <v>0</v>
      </c>
      <c r="X169" s="52">
        <v>0</v>
      </c>
      <c r="Y169" s="51">
        <v>0</v>
      </c>
      <c r="Z169" s="52">
        <v>0</v>
      </c>
      <c r="AA169" s="51">
        <v>0</v>
      </c>
      <c r="AB169" s="52">
        <v>0</v>
      </c>
      <c r="AC169" s="51">
        <v>0</v>
      </c>
      <c r="AD169" s="328">
        <v>0</v>
      </c>
      <c r="AE169" s="51">
        <v>0</v>
      </c>
      <c r="AF169" s="52">
        <v>0</v>
      </c>
      <c r="AG169" s="51">
        <v>0</v>
      </c>
      <c r="AH169" s="52">
        <v>0</v>
      </c>
      <c r="AI169" s="51">
        <v>0</v>
      </c>
      <c r="AJ169" s="52">
        <v>0</v>
      </c>
      <c r="AK169" s="250">
        <v>0</v>
      </c>
      <c r="AL169" s="328">
        <v>0</v>
      </c>
      <c r="AM169" s="54">
        <v>0</v>
      </c>
      <c r="AN169" s="55">
        <v>0</v>
      </c>
      <c r="AO169" s="52">
        <v>0</v>
      </c>
      <c r="AP169" s="31" t="str">
        <f t="shared" si="34"/>
        <v/>
      </c>
      <c r="BU169" s="32"/>
      <c r="BV169" s="32"/>
      <c r="BW169" s="32"/>
      <c r="BX169" s="32"/>
      <c r="BY169" s="32"/>
      <c r="BZ169" s="32"/>
      <c r="CA169" s="300"/>
      <c r="CB169" s="234" t="str">
        <f t="shared" si="35"/>
        <v/>
      </c>
      <c r="CC169" s="32"/>
      <c r="CD169" s="32"/>
      <c r="CE169" s="32"/>
      <c r="CF169" s="32"/>
      <c r="CG169" s="34">
        <f t="shared" si="36"/>
        <v>0</v>
      </c>
      <c r="CH169" s="35"/>
      <c r="CI169" s="35"/>
      <c r="DI169"/>
    </row>
    <row r="170" spans="1:113" x14ac:dyDescent="0.25">
      <c r="A170" s="161" t="s">
        <v>68</v>
      </c>
      <c r="B170" s="324">
        <f t="shared" si="32"/>
        <v>2</v>
      </c>
      <c r="C170" s="325">
        <f t="shared" si="33"/>
        <v>1</v>
      </c>
      <c r="D170" s="325">
        <f t="shared" si="33"/>
        <v>1</v>
      </c>
      <c r="E170" s="51">
        <v>0</v>
      </c>
      <c r="F170" s="52">
        <v>0</v>
      </c>
      <c r="G170" s="51">
        <v>0</v>
      </c>
      <c r="H170" s="52">
        <v>0</v>
      </c>
      <c r="I170" s="51">
        <v>0</v>
      </c>
      <c r="J170" s="52">
        <v>0</v>
      </c>
      <c r="K170" s="51">
        <v>0</v>
      </c>
      <c r="L170" s="55">
        <v>0</v>
      </c>
      <c r="M170" s="55">
        <v>0</v>
      </c>
      <c r="N170" s="328">
        <v>0</v>
      </c>
      <c r="O170" s="51">
        <v>0</v>
      </c>
      <c r="P170" s="52">
        <v>0</v>
      </c>
      <c r="Q170" s="51">
        <v>0</v>
      </c>
      <c r="R170" s="52">
        <v>0</v>
      </c>
      <c r="S170" s="51">
        <v>0</v>
      </c>
      <c r="T170" s="52">
        <v>0</v>
      </c>
      <c r="U170" s="51">
        <v>0</v>
      </c>
      <c r="V170" s="52">
        <v>0</v>
      </c>
      <c r="W170" s="51">
        <v>0</v>
      </c>
      <c r="X170" s="52">
        <v>0</v>
      </c>
      <c r="Y170" s="51">
        <v>0</v>
      </c>
      <c r="Z170" s="52">
        <v>0</v>
      </c>
      <c r="AA170" s="51">
        <v>0</v>
      </c>
      <c r="AB170" s="52">
        <v>0</v>
      </c>
      <c r="AC170" s="51">
        <v>0</v>
      </c>
      <c r="AD170" s="328">
        <v>0</v>
      </c>
      <c r="AE170" s="51">
        <v>0</v>
      </c>
      <c r="AF170" s="52">
        <v>0</v>
      </c>
      <c r="AG170" s="51">
        <v>1</v>
      </c>
      <c r="AH170" s="52">
        <v>0</v>
      </c>
      <c r="AI170" s="51">
        <v>0</v>
      </c>
      <c r="AJ170" s="52">
        <v>1</v>
      </c>
      <c r="AK170" s="250">
        <v>0</v>
      </c>
      <c r="AL170" s="328">
        <v>0</v>
      </c>
      <c r="AM170" s="54">
        <v>2</v>
      </c>
      <c r="AN170" s="55">
        <v>0</v>
      </c>
      <c r="AO170" s="52">
        <v>0</v>
      </c>
      <c r="AP170" s="31" t="str">
        <f t="shared" si="34"/>
        <v/>
      </c>
      <c r="BU170" s="32"/>
      <c r="BV170" s="32"/>
      <c r="BW170" s="32"/>
      <c r="BX170" s="32"/>
      <c r="BY170" s="32"/>
      <c r="BZ170" s="32"/>
      <c r="CA170" s="300"/>
      <c r="CB170" s="234" t="str">
        <f t="shared" si="35"/>
        <v/>
      </c>
      <c r="CC170" s="32"/>
      <c r="CD170" s="32"/>
      <c r="CE170" s="32"/>
      <c r="CF170" s="32"/>
      <c r="CG170" s="34">
        <f t="shared" si="36"/>
        <v>0</v>
      </c>
      <c r="CH170" s="35"/>
      <c r="CI170" s="35"/>
      <c r="DI170"/>
    </row>
    <row r="171" spans="1:113" x14ac:dyDescent="0.25">
      <c r="A171" s="161" t="s">
        <v>69</v>
      </c>
      <c r="B171" s="324">
        <f t="shared" si="32"/>
        <v>0</v>
      </c>
      <c r="C171" s="325">
        <f t="shared" si="33"/>
        <v>0</v>
      </c>
      <c r="D171" s="325">
        <f t="shared" si="33"/>
        <v>0</v>
      </c>
      <c r="E171" s="51">
        <v>0</v>
      </c>
      <c r="F171" s="52">
        <v>0</v>
      </c>
      <c r="G171" s="51">
        <v>0</v>
      </c>
      <c r="H171" s="52">
        <v>0</v>
      </c>
      <c r="I171" s="51">
        <v>0</v>
      </c>
      <c r="J171" s="52">
        <v>0</v>
      </c>
      <c r="K171" s="51">
        <v>0</v>
      </c>
      <c r="L171" s="55">
        <v>0</v>
      </c>
      <c r="M171" s="55">
        <v>0</v>
      </c>
      <c r="N171" s="328">
        <v>0</v>
      </c>
      <c r="O171" s="51">
        <v>0</v>
      </c>
      <c r="P171" s="52">
        <v>0</v>
      </c>
      <c r="Q171" s="51">
        <v>0</v>
      </c>
      <c r="R171" s="52">
        <v>0</v>
      </c>
      <c r="S171" s="51">
        <v>0</v>
      </c>
      <c r="T171" s="52">
        <v>0</v>
      </c>
      <c r="U171" s="51">
        <v>0</v>
      </c>
      <c r="V171" s="52">
        <v>0</v>
      </c>
      <c r="W171" s="51">
        <v>0</v>
      </c>
      <c r="X171" s="52">
        <v>0</v>
      </c>
      <c r="Y171" s="51">
        <v>0</v>
      </c>
      <c r="Z171" s="52">
        <v>0</v>
      </c>
      <c r="AA171" s="51">
        <v>0</v>
      </c>
      <c r="AB171" s="52">
        <v>0</v>
      </c>
      <c r="AC171" s="51">
        <v>0</v>
      </c>
      <c r="AD171" s="328">
        <v>0</v>
      </c>
      <c r="AE171" s="51">
        <v>0</v>
      </c>
      <c r="AF171" s="52">
        <v>0</v>
      </c>
      <c r="AG171" s="51">
        <v>0</v>
      </c>
      <c r="AH171" s="52">
        <v>0</v>
      </c>
      <c r="AI171" s="51">
        <v>0</v>
      </c>
      <c r="AJ171" s="52">
        <v>0</v>
      </c>
      <c r="AK171" s="250">
        <v>0</v>
      </c>
      <c r="AL171" s="328">
        <v>0</v>
      </c>
      <c r="AM171" s="54">
        <v>0</v>
      </c>
      <c r="AN171" s="55">
        <v>0</v>
      </c>
      <c r="AO171" s="52">
        <v>0</v>
      </c>
      <c r="AP171" s="31" t="str">
        <f t="shared" si="34"/>
        <v/>
      </c>
      <c r="BU171" s="32"/>
      <c r="BV171" s="32"/>
      <c r="BW171" s="32"/>
      <c r="BX171" s="32"/>
      <c r="BY171" s="32"/>
      <c r="BZ171" s="32"/>
      <c r="CA171" s="300"/>
      <c r="CB171" s="234" t="str">
        <f t="shared" si="35"/>
        <v/>
      </c>
      <c r="CC171" s="32"/>
      <c r="CD171" s="32"/>
      <c r="CE171" s="32"/>
      <c r="CF171" s="32"/>
      <c r="CG171" s="34">
        <f t="shared" si="36"/>
        <v>0</v>
      </c>
      <c r="CH171" s="35"/>
      <c r="CI171" s="35"/>
      <c r="DI171"/>
    </row>
    <row r="172" spans="1:113" x14ac:dyDescent="0.25">
      <c r="A172" s="161" t="s">
        <v>180</v>
      </c>
      <c r="B172" s="324">
        <f t="shared" si="32"/>
        <v>0</v>
      </c>
      <c r="C172" s="325">
        <f t="shared" si="33"/>
        <v>0</v>
      </c>
      <c r="D172" s="325">
        <f t="shared" si="33"/>
        <v>0</v>
      </c>
      <c r="E172" s="51">
        <v>0</v>
      </c>
      <c r="F172" s="52">
        <v>0</v>
      </c>
      <c r="G172" s="51">
        <v>0</v>
      </c>
      <c r="H172" s="52">
        <v>0</v>
      </c>
      <c r="I172" s="51">
        <v>0</v>
      </c>
      <c r="J172" s="52">
        <v>0</v>
      </c>
      <c r="K172" s="51">
        <v>0</v>
      </c>
      <c r="L172" s="55">
        <v>0</v>
      </c>
      <c r="M172" s="55">
        <v>0</v>
      </c>
      <c r="N172" s="328">
        <v>0</v>
      </c>
      <c r="O172" s="51">
        <v>0</v>
      </c>
      <c r="P172" s="52">
        <v>0</v>
      </c>
      <c r="Q172" s="51">
        <v>0</v>
      </c>
      <c r="R172" s="52">
        <v>0</v>
      </c>
      <c r="S172" s="51">
        <v>0</v>
      </c>
      <c r="T172" s="52">
        <v>0</v>
      </c>
      <c r="U172" s="51">
        <v>0</v>
      </c>
      <c r="V172" s="52">
        <v>0</v>
      </c>
      <c r="W172" s="51">
        <v>0</v>
      </c>
      <c r="X172" s="52">
        <v>0</v>
      </c>
      <c r="Y172" s="51">
        <v>0</v>
      </c>
      <c r="Z172" s="52">
        <v>0</v>
      </c>
      <c r="AA172" s="51">
        <v>0</v>
      </c>
      <c r="AB172" s="52">
        <v>0</v>
      </c>
      <c r="AC172" s="51">
        <v>0</v>
      </c>
      <c r="AD172" s="328">
        <v>0</v>
      </c>
      <c r="AE172" s="51">
        <v>0</v>
      </c>
      <c r="AF172" s="52">
        <v>0</v>
      </c>
      <c r="AG172" s="51">
        <v>0</v>
      </c>
      <c r="AH172" s="52">
        <v>0</v>
      </c>
      <c r="AI172" s="51">
        <v>0</v>
      </c>
      <c r="AJ172" s="52">
        <v>0</v>
      </c>
      <c r="AK172" s="250">
        <v>0</v>
      </c>
      <c r="AL172" s="328">
        <v>0</v>
      </c>
      <c r="AM172" s="54">
        <v>0</v>
      </c>
      <c r="AN172" s="55">
        <v>0</v>
      </c>
      <c r="AO172" s="52">
        <v>0</v>
      </c>
      <c r="AP172" s="31" t="str">
        <f t="shared" si="34"/>
        <v/>
      </c>
      <c r="BU172" s="32"/>
      <c r="BV172" s="32"/>
      <c r="BW172" s="32"/>
      <c r="BX172" s="32"/>
      <c r="BY172" s="32"/>
      <c r="BZ172" s="32"/>
      <c r="CA172" s="300"/>
      <c r="CB172" s="234" t="str">
        <f t="shared" si="35"/>
        <v/>
      </c>
      <c r="CC172" s="32"/>
      <c r="CD172" s="32"/>
      <c r="CE172" s="32"/>
      <c r="CF172" s="32"/>
      <c r="CG172" s="34">
        <f t="shared" si="36"/>
        <v>0</v>
      </c>
      <c r="CH172" s="35"/>
      <c r="CI172" s="35"/>
      <c r="DI172"/>
    </row>
    <row r="173" spans="1:113" x14ac:dyDescent="0.25">
      <c r="A173" s="161" t="s">
        <v>181</v>
      </c>
      <c r="B173" s="324">
        <f t="shared" si="32"/>
        <v>0</v>
      </c>
      <c r="C173" s="325">
        <f t="shared" si="33"/>
        <v>0</v>
      </c>
      <c r="D173" s="325">
        <f t="shared" si="33"/>
        <v>0</v>
      </c>
      <c r="E173" s="51">
        <v>0</v>
      </c>
      <c r="F173" s="52">
        <v>0</v>
      </c>
      <c r="G173" s="51">
        <v>0</v>
      </c>
      <c r="H173" s="52">
        <v>0</v>
      </c>
      <c r="I173" s="51">
        <v>0</v>
      </c>
      <c r="J173" s="52">
        <v>0</v>
      </c>
      <c r="K173" s="51">
        <v>0</v>
      </c>
      <c r="L173" s="55">
        <v>0</v>
      </c>
      <c r="M173" s="55">
        <v>0</v>
      </c>
      <c r="N173" s="328">
        <v>0</v>
      </c>
      <c r="O173" s="51">
        <v>0</v>
      </c>
      <c r="P173" s="52">
        <v>0</v>
      </c>
      <c r="Q173" s="51">
        <v>0</v>
      </c>
      <c r="R173" s="52">
        <v>0</v>
      </c>
      <c r="S173" s="51">
        <v>0</v>
      </c>
      <c r="T173" s="52">
        <v>0</v>
      </c>
      <c r="U173" s="51">
        <v>0</v>
      </c>
      <c r="V173" s="52">
        <v>0</v>
      </c>
      <c r="W173" s="51">
        <v>0</v>
      </c>
      <c r="X173" s="52">
        <v>0</v>
      </c>
      <c r="Y173" s="51">
        <v>0</v>
      </c>
      <c r="Z173" s="52">
        <v>0</v>
      </c>
      <c r="AA173" s="51">
        <v>0</v>
      </c>
      <c r="AB173" s="52">
        <v>0</v>
      </c>
      <c r="AC173" s="51">
        <v>0</v>
      </c>
      <c r="AD173" s="328">
        <v>0</v>
      </c>
      <c r="AE173" s="51">
        <v>0</v>
      </c>
      <c r="AF173" s="52">
        <v>0</v>
      </c>
      <c r="AG173" s="51">
        <v>0</v>
      </c>
      <c r="AH173" s="52">
        <v>0</v>
      </c>
      <c r="AI173" s="51">
        <v>0</v>
      </c>
      <c r="AJ173" s="52">
        <v>0</v>
      </c>
      <c r="AK173" s="250">
        <v>0</v>
      </c>
      <c r="AL173" s="328">
        <v>0</v>
      </c>
      <c r="AM173" s="54">
        <v>0</v>
      </c>
      <c r="AN173" s="55">
        <v>0</v>
      </c>
      <c r="AO173" s="52">
        <v>0</v>
      </c>
      <c r="AP173" s="31" t="str">
        <f t="shared" si="34"/>
        <v/>
      </c>
      <c r="BU173" s="32"/>
      <c r="BV173" s="32"/>
      <c r="BW173" s="32"/>
      <c r="BX173" s="32"/>
      <c r="BY173" s="32"/>
      <c r="BZ173" s="32"/>
      <c r="CA173" s="300"/>
      <c r="CB173" s="234" t="str">
        <f t="shared" si="35"/>
        <v/>
      </c>
      <c r="CC173" s="32"/>
      <c r="CD173" s="32"/>
      <c r="CE173" s="32"/>
      <c r="CF173" s="32"/>
      <c r="CG173" s="34">
        <f t="shared" si="36"/>
        <v>0</v>
      </c>
      <c r="CH173" s="35"/>
      <c r="CI173" s="35"/>
      <c r="DI173"/>
    </row>
    <row r="174" spans="1:113" x14ac:dyDescent="0.25">
      <c r="A174" s="161" t="s">
        <v>182</v>
      </c>
      <c r="B174" s="324">
        <f t="shared" si="32"/>
        <v>0</v>
      </c>
      <c r="C174" s="325">
        <f t="shared" si="33"/>
        <v>0</v>
      </c>
      <c r="D174" s="325">
        <f t="shared" si="33"/>
        <v>0</v>
      </c>
      <c r="E174" s="51">
        <v>0</v>
      </c>
      <c r="F174" s="52">
        <v>0</v>
      </c>
      <c r="G174" s="51">
        <v>0</v>
      </c>
      <c r="H174" s="52">
        <v>0</v>
      </c>
      <c r="I174" s="51">
        <v>0</v>
      </c>
      <c r="J174" s="52">
        <v>0</v>
      </c>
      <c r="K174" s="51">
        <v>0</v>
      </c>
      <c r="L174" s="55">
        <v>0</v>
      </c>
      <c r="M174" s="55">
        <v>0</v>
      </c>
      <c r="N174" s="328">
        <v>0</v>
      </c>
      <c r="O174" s="51">
        <v>0</v>
      </c>
      <c r="P174" s="52">
        <v>0</v>
      </c>
      <c r="Q174" s="51">
        <v>0</v>
      </c>
      <c r="R174" s="52">
        <v>0</v>
      </c>
      <c r="S174" s="51">
        <v>0</v>
      </c>
      <c r="T174" s="52">
        <v>0</v>
      </c>
      <c r="U174" s="51">
        <v>0</v>
      </c>
      <c r="V174" s="52">
        <v>0</v>
      </c>
      <c r="W174" s="51">
        <v>0</v>
      </c>
      <c r="X174" s="52">
        <v>0</v>
      </c>
      <c r="Y174" s="51">
        <v>0</v>
      </c>
      <c r="Z174" s="52">
        <v>0</v>
      </c>
      <c r="AA174" s="51">
        <v>0</v>
      </c>
      <c r="AB174" s="52">
        <v>0</v>
      </c>
      <c r="AC174" s="51">
        <v>0</v>
      </c>
      <c r="AD174" s="328">
        <v>0</v>
      </c>
      <c r="AE174" s="51">
        <v>0</v>
      </c>
      <c r="AF174" s="52">
        <v>0</v>
      </c>
      <c r="AG174" s="51">
        <v>0</v>
      </c>
      <c r="AH174" s="52">
        <v>0</v>
      </c>
      <c r="AI174" s="51">
        <v>0</v>
      </c>
      <c r="AJ174" s="52">
        <v>0</v>
      </c>
      <c r="AK174" s="250">
        <v>0</v>
      </c>
      <c r="AL174" s="328">
        <v>0</v>
      </c>
      <c r="AM174" s="54">
        <v>0</v>
      </c>
      <c r="AN174" s="55">
        <v>0</v>
      </c>
      <c r="AO174" s="52">
        <v>0</v>
      </c>
      <c r="AP174" s="31" t="str">
        <f t="shared" si="34"/>
        <v/>
      </c>
      <c r="BU174" s="32"/>
      <c r="BV174" s="32"/>
      <c r="BW174" s="32"/>
      <c r="BX174" s="32"/>
      <c r="BY174" s="32"/>
      <c r="BZ174" s="32"/>
      <c r="CA174" s="300"/>
      <c r="CB174" s="234" t="str">
        <f t="shared" si="35"/>
        <v/>
      </c>
      <c r="CC174" s="32"/>
      <c r="CD174" s="32"/>
      <c r="CE174" s="32"/>
      <c r="CF174" s="32"/>
      <c r="CG174" s="34">
        <f t="shared" si="36"/>
        <v>0</v>
      </c>
      <c r="CH174" s="35"/>
      <c r="CI174" s="35"/>
      <c r="DI174"/>
    </row>
    <row r="175" spans="1:113" x14ac:dyDescent="0.25">
      <c r="A175" s="718" t="s">
        <v>71</v>
      </c>
      <c r="B175" s="324">
        <f t="shared" si="32"/>
        <v>100</v>
      </c>
      <c r="C175" s="325">
        <f t="shared" si="33"/>
        <v>33</v>
      </c>
      <c r="D175" s="325">
        <f t="shared" si="33"/>
        <v>67</v>
      </c>
      <c r="E175" s="88">
        <v>8</v>
      </c>
      <c r="F175" s="90">
        <v>9</v>
      </c>
      <c r="G175" s="88">
        <v>0</v>
      </c>
      <c r="H175" s="90">
        <v>0</v>
      </c>
      <c r="I175" s="88">
        <v>0</v>
      </c>
      <c r="J175" s="90">
        <v>2</v>
      </c>
      <c r="K175" s="88">
        <v>0</v>
      </c>
      <c r="L175" s="93">
        <v>1</v>
      </c>
      <c r="M175" s="93">
        <v>0</v>
      </c>
      <c r="N175" s="330">
        <v>12</v>
      </c>
      <c r="O175" s="88">
        <v>0</v>
      </c>
      <c r="P175" s="90">
        <v>12</v>
      </c>
      <c r="Q175" s="88">
        <v>0</v>
      </c>
      <c r="R175" s="90">
        <v>7</v>
      </c>
      <c r="S175" s="88">
        <v>4</v>
      </c>
      <c r="T175" s="90">
        <v>10</v>
      </c>
      <c r="U175" s="88">
        <v>1</v>
      </c>
      <c r="V175" s="90">
        <v>2</v>
      </c>
      <c r="W175" s="88">
        <v>0</v>
      </c>
      <c r="X175" s="90">
        <v>0</v>
      </c>
      <c r="Y175" s="88">
        <v>1</v>
      </c>
      <c r="Z175" s="90">
        <v>1</v>
      </c>
      <c r="AA175" s="88">
        <v>2</v>
      </c>
      <c r="AB175" s="90">
        <v>1</v>
      </c>
      <c r="AC175" s="88">
        <v>1</v>
      </c>
      <c r="AD175" s="330">
        <v>1</v>
      </c>
      <c r="AE175" s="88">
        <v>4</v>
      </c>
      <c r="AF175" s="90">
        <v>1</v>
      </c>
      <c r="AG175" s="88">
        <v>5</v>
      </c>
      <c r="AH175" s="90">
        <v>3</v>
      </c>
      <c r="AI175" s="88">
        <v>2</v>
      </c>
      <c r="AJ175" s="90">
        <v>1</v>
      </c>
      <c r="AK175" s="331">
        <v>5</v>
      </c>
      <c r="AL175" s="330">
        <v>4</v>
      </c>
      <c r="AM175" s="63">
        <v>14</v>
      </c>
      <c r="AN175" s="93">
        <v>5</v>
      </c>
      <c r="AO175" s="90">
        <v>81</v>
      </c>
      <c r="AP175" s="31" t="str">
        <f t="shared" si="34"/>
        <v/>
      </c>
      <c r="BU175" s="32"/>
      <c r="BV175" s="32"/>
      <c r="BW175" s="32"/>
      <c r="BX175" s="32"/>
      <c r="BY175" s="32"/>
      <c r="BZ175" s="32"/>
      <c r="CA175" s="300"/>
      <c r="CB175" s="234" t="str">
        <f t="shared" si="35"/>
        <v/>
      </c>
      <c r="CC175" s="32"/>
      <c r="CD175" s="32"/>
      <c r="CE175" s="32"/>
      <c r="CF175" s="32"/>
      <c r="CG175" s="34">
        <f t="shared" si="36"/>
        <v>0</v>
      </c>
      <c r="CH175" s="35"/>
      <c r="CI175" s="35"/>
      <c r="DI175"/>
    </row>
    <row r="176" spans="1:113" x14ac:dyDescent="0.25">
      <c r="A176" s="411" t="s">
        <v>183</v>
      </c>
      <c r="B176" s="412">
        <f t="shared" ref="B176:AO176" si="37">SUM(B177:B181)</f>
        <v>181</v>
      </c>
      <c r="C176" s="413">
        <f t="shared" si="37"/>
        <v>70</v>
      </c>
      <c r="D176" s="413">
        <f t="shared" si="37"/>
        <v>111</v>
      </c>
      <c r="E176" s="414">
        <f t="shared" si="37"/>
        <v>3</v>
      </c>
      <c r="F176" s="415">
        <f t="shared" si="37"/>
        <v>2</v>
      </c>
      <c r="G176" s="414">
        <f t="shared" si="37"/>
        <v>1</v>
      </c>
      <c r="H176" s="415">
        <f t="shared" si="37"/>
        <v>1</v>
      </c>
      <c r="I176" s="414">
        <f t="shared" si="37"/>
        <v>2</v>
      </c>
      <c r="J176" s="415">
        <f t="shared" si="37"/>
        <v>4</v>
      </c>
      <c r="K176" s="414">
        <f t="shared" si="37"/>
        <v>3</v>
      </c>
      <c r="L176" s="414">
        <f t="shared" si="37"/>
        <v>3</v>
      </c>
      <c r="M176" s="414">
        <f t="shared" si="37"/>
        <v>0</v>
      </c>
      <c r="N176" s="416">
        <f t="shared" si="37"/>
        <v>11</v>
      </c>
      <c r="O176" s="414">
        <f t="shared" si="37"/>
        <v>7</v>
      </c>
      <c r="P176" s="415">
        <f t="shared" si="37"/>
        <v>16</v>
      </c>
      <c r="Q176" s="414">
        <f t="shared" si="37"/>
        <v>4</v>
      </c>
      <c r="R176" s="415">
        <f t="shared" si="37"/>
        <v>7</v>
      </c>
      <c r="S176" s="414">
        <f t="shared" si="37"/>
        <v>1</v>
      </c>
      <c r="T176" s="415">
        <f t="shared" si="37"/>
        <v>10</v>
      </c>
      <c r="U176" s="414">
        <f t="shared" si="37"/>
        <v>2</v>
      </c>
      <c r="V176" s="415">
        <f t="shared" si="37"/>
        <v>2</v>
      </c>
      <c r="W176" s="414">
        <f t="shared" si="37"/>
        <v>3</v>
      </c>
      <c r="X176" s="415">
        <f t="shared" si="37"/>
        <v>1</v>
      </c>
      <c r="Y176" s="414">
        <f t="shared" si="37"/>
        <v>4</v>
      </c>
      <c r="Z176" s="415">
        <f t="shared" si="37"/>
        <v>6</v>
      </c>
      <c r="AA176" s="414">
        <f t="shared" si="37"/>
        <v>5</v>
      </c>
      <c r="AB176" s="415">
        <f t="shared" si="37"/>
        <v>7</v>
      </c>
      <c r="AC176" s="414">
        <f t="shared" si="37"/>
        <v>6</v>
      </c>
      <c r="AD176" s="416">
        <f t="shared" si="37"/>
        <v>6</v>
      </c>
      <c r="AE176" s="414">
        <f t="shared" si="37"/>
        <v>9</v>
      </c>
      <c r="AF176" s="415">
        <f t="shared" si="37"/>
        <v>3</v>
      </c>
      <c r="AG176" s="414">
        <f t="shared" si="37"/>
        <v>10</v>
      </c>
      <c r="AH176" s="415">
        <f t="shared" si="37"/>
        <v>6</v>
      </c>
      <c r="AI176" s="414">
        <f t="shared" si="37"/>
        <v>5</v>
      </c>
      <c r="AJ176" s="415">
        <f t="shared" si="37"/>
        <v>10</v>
      </c>
      <c r="AK176" s="719">
        <f t="shared" si="37"/>
        <v>5</v>
      </c>
      <c r="AL176" s="417">
        <f t="shared" si="37"/>
        <v>16</v>
      </c>
      <c r="AM176" s="418">
        <f t="shared" si="37"/>
        <v>30</v>
      </c>
      <c r="AN176" s="419">
        <f t="shared" si="37"/>
        <v>28</v>
      </c>
      <c r="AO176" s="420">
        <f t="shared" si="37"/>
        <v>123</v>
      </c>
      <c r="AP176" s="85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/>
      <c r="CH176"/>
      <c r="CI176"/>
      <c r="DI176"/>
    </row>
    <row r="177" spans="1:129" x14ac:dyDescent="0.25">
      <c r="A177" s="163" t="s">
        <v>42</v>
      </c>
      <c r="B177" s="338">
        <f>SUM(C177:D177)</f>
        <v>144</v>
      </c>
      <c r="C177" s="325">
        <f t="shared" ref="C177:D181" si="38">E177+G177+I177+K177+M177+O177+Q177+S177+U177+W177+Y177+AA177+AC177+AE177+AG177+AI177+AK177</f>
        <v>50</v>
      </c>
      <c r="D177" s="325">
        <f t="shared" si="38"/>
        <v>94</v>
      </c>
      <c r="E177" s="39">
        <v>2</v>
      </c>
      <c r="F177" s="41">
        <v>1</v>
      </c>
      <c r="G177" s="39">
        <v>1</v>
      </c>
      <c r="H177" s="41">
        <v>1</v>
      </c>
      <c r="I177" s="39">
        <v>2</v>
      </c>
      <c r="J177" s="41">
        <v>4</v>
      </c>
      <c r="K177" s="39">
        <v>1</v>
      </c>
      <c r="L177" s="44">
        <v>3</v>
      </c>
      <c r="M177" s="44">
        <v>0</v>
      </c>
      <c r="N177" s="339">
        <v>11</v>
      </c>
      <c r="O177" s="39">
        <v>5</v>
      </c>
      <c r="P177" s="41">
        <v>15</v>
      </c>
      <c r="Q177" s="39">
        <v>3</v>
      </c>
      <c r="R177" s="41">
        <v>7</v>
      </c>
      <c r="S177" s="39">
        <v>0</v>
      </c>
      <c r="T177" s="41">
        <v>9</v>
      </c>
      <c r="U177" s="39">
        <v>1</v>
      </c>
      <c r="V177" s="41">
        <v>2</v>
      </c>
      <c r="W177" s="39">
        <v>3</v>
      </c>
      <c r="X177" s="41">
        <v>1</v>
      </c>
      <c r="Y177" s="39">
        <v>4</v>
      </c>
      <c r="Z177" s="41">
        <v>3</v>
      </c>
      <c r="AA177" s="39">
        <v>5</v>
      </c>
      <c r="AB177" s="41">
        <v>7</v>
      </c>
      <c r="AC177" s="39">
        <v>4</v>
      </c>
      <c r="AD177" s="339">
        <v>6</v>
      </c>
      <c r="AE177" s="39">
        <v>5</v>
      </c>
      <c r="AF177" s="41">
        <v>2</v>
      </c>
      <c r="AG177" s="39">
        <v>7</v>
      </c>
      <c r="AH177" s="41">
        <v>5</v>
      </c>
      <c r="AI177" s="39">
        <v>3</v>
      </c>
      <c r="AJ177" s="41">
        <v>6</v>
      </c>
      <c r="AK177" s="249">
        <v>4</v>
      </c>
      <c r="AL177" s="339">
        <v>11</v>
      </c>
      <c r="AM177" s="43">
        <v>28</v>
      </c>
      <c r="AN177" s="44">
        <v>11</v>
      </c>
      <c r="AO177" s="41">
        <v>105</v>
      </c>
      <c r="AP177" s="31" t="str">
        <f>$CA177&amp;CB177</f>
        <v/>
      </c>
      <c r="BU177" s="32"/>
      <c r="BV177" s="32"/>
      <c r="BW177" s="32"/>
      <c r="BX177" s="32"/>
      <c r="BY177" s="32"/>
      <c r="BZ177" s="32"/>
      <c r="CA177" s="300"/>
      <c r="CB177" s="234" t="str">
        <f t="shared" si="35"/>
        <v/>
      </c>
      <c r="CC177" s="32"/>
      <c r="CD177" s="32"/>
      <c r="CE177" s="32"/>
      <c r="CF177" s="32"/>
      <c r="CG177" s="34">
        <f>IF(AM177+AN177+AO177&lt;&gt;$B177,1,0)</f>
        <v>0</v>
      </c>
      <c r="CH177" s="35"/>
      <c r="CI177" s="35"/>
      <c r="DI177"/>
    </row>
    <row r="178" spans="1:129" x14ac:dyDescent="0.25">
      <c r="A178" s="163" t="s">
        <v>43</v>
      </c>
      <c r="B178" s="340">
        <f>SUM(C178:D178)</f>
        <v>1</v>
      </c>
      <c r="C178" s="325">
        <f t="shared" si="38"/>
        <v>1</v>
      </c>
      <c r="D178" s="325">
        <f t="shared" si="38"/>
        <v>0</v>
      </c>
      <c r="E178" s="51">
        <v>0</v>
      </c>
      <c r="F178" s="52">
        <v>0</v>
      </c>
      <c r="G178" s="51">
        <v>0</v>
      </c>
      <c r="H178" s="52">
        <v>0</v>
      </c>
      <c r="I178" s="51">
        <v>0</v>
      </c>
      <c r="J178" s="52">
        <v>0</v>
      </c>
      <c r="K178" s="51">
        <v>0</v>
      </c>
      <c r="L178" s="55">
        <v>0</v>
      </c>
      <c r="M178" s="55">
        <v>0</v>
      </c>
      <c r="N178" s="328">
        <v>0</v>
      </c>
      <c r="O178" s="51">
        <v>0</v>
      </c>
      <c r="P178" s="52">
        <v>0</v>
      </c>
      <c r="Q178" s="51">
        <v>0</v>
      </c>
      <c r="R178" s="52">
        <v>0</v>
      </c>
      <c r="S178" s="51">
        <v>0</v>
      </c>
      <c r="T178" s="52">
        <v>0</v>
      </c>
      <c r="U178" s="51">
        <v>0</v>
      </c>
      <c r="V178" s="52">
        <v>0</v>
      </c>
      <c r="W178" s="51">
        <v>0</v>
      </c>
      <c r="X178" s="52">
        <v>0</v>
      </c>
      <c r="Y178" s="51">
        <v>0</v>
      </c>
      <c r="Z178" s="52">
        <v>0</v>
      </c>
      <c r="AA178" s="51">
        <v>0</v>
      </c>
      <c r="AB178" s="52">
        <v>0</v>
      </c>
      <c r="AC178" s="51">
        <v>0</v>
      </c>
      <c r="AD178" s="328">
        <v>0</v>
      </c>
      <c r="AE178" s="51">
        <v>1</v>
      </c>
      <c r="AF178" s="52">
        <v>0</v>
      </c>
      <c r="AG178" s="51">
        <v>0</v>
      </c>
      <c r="AH178" s="52">
        <v>0</v>
      </c>
      <c r="AI178" s="51">
        <v>0</v>
      </c>
      <c r="AJ178" s="52">
        <v>0</v>
      </c>
      <c r="AK178" s="250">
        <v>0</v>
      </c>
      <c r="AL178" s="328">
        <v>0</v>
      </c>
      <c r="AM178" s="54">
        <v>0</v>
      </c>
      <c r="AN178" s="55">
        <v>0</v>
      </c>
      <c r="AO178" s="52">
        <v>1</v>
      </c>
      <c r="AP178" s="31" t="str">
        <f>$CA178&amp;CB178</f>
        <v/>
      </c>
      <c r="BU178" s="32"/>
      <c r="BV178" s="32"/>
      <c r="BW178" s="32"/>
      <c r="BX178" s="32"/>
      <c r="BY178" s="32"/>
      <c r="BZ178" s="32"/>
      <c r="CA178" s="300"/>
      <c r="CB178" s="234" t="str">
        <f t="shared" si="35"/>
        <v/>
      </c>
      <c r="CC178" s="32"/>
      <c r="CD178" s="32"/>
      <c r="CE178" s="32"/>
      <c r="CF178" s="32"/>
      <c r="CG178" s="34">
        <f t="shared" si="36"/>
        <v>0</v>
      </c>
      <c r="CH178" s="35"/>
      <c r="CI178" s="35"/>
      <c r="DI178"/>
    </row>
    <row r="179" spans="1:129" x14ac:dyDescent="0.25">
      <c r="A179" s="163" t="s">
        <v>44</v>
      </c>
      <c r="B179" s="340">
        <f>SUM(C179:D179)</f>
        <v>11</v>
      </c>
      <c r="C179" s="325">
        <f t="shared" si="38"/>
        <v>5</v>
      </c>
      <c r="D179" s="325">
        <f t="shared" si="38"/>
        <v>6</v>
      </c>
      <c r="E179" s="51">
        <v>0</v>
      </c>
      <c r="F179" s="52">
        <v>0</v>
      </c>
      <c r="G179" s="51">
        <v>0</v>
      </c>
      <c r="H179" s="52">
        <v>0</v>
      </c>
      <c r="I179" s="51">
        <v>0</v>
      </c>
      <c r="J179" s="52">
        <v>0</v>
      </c>
      <c r="K179" s="51">
        <v>0</v>
      </c>
      <c r="L179" s="55">
        <v>0</v>
      </c>
      <c r="M179" s="55">
        <v>0</v>
      </c>
      <c r="N179" s="328">
        <v>0</v>
      </c>
      <c r="O179" s="51">
        <v>0</v>
      </c>
      <c r="P179" s="52">
        <v>0</v>
      </c>
      <c r="Q179" s="51">
        <v>0</v>
      </c>
      <c r="R179" s="52">
        <v>0</v>
      </c>
      <c r="S179" s="51">
        <v>0</v>
      </c>
      <c r="T179" s="52">
        <v>0</v>
      </c>
      <c r="U179" s="51">
        <v>0</v>
      </c>
      <c r="V179" s="52">
        <v>0</v>
      </c>
      <c r="W179" s="51">
        <v>0</v>
      </c>
      <c r="X179" s="52">
        <v>0</v>
      </c>
      <c r="Y179" s="51">
        <v>0</v>
      </c>
      <c r="Z179" s="52">
        <v>0</v>
      </c>
      <c r="AA179" s="51">
        <v>0</v>
      </c>
      <c r="AB179" s="52">
        <v>0</v>
      </c>
      <c r="AC179" s="51">
        <v>0</v>
      </c>
      <c r="AD179" s="328">
        <v>0</v>
      </c>
      <c r="AE179" s="51">
        <v>2</v>
      </c>
      <c r="AF179" s="52">
        <v>0</v>
      </c>
      <c r="AG179" s="51">
        <v>1</v>
      </c>
      <c r="AH179" s="52">
        <v>1</v>
      </c>
      <c r="AI179" s="51">
        <v>1</v>
      </c>
      <c r="AJ179" s="52">
        <v>3</v>
      </c>
      <c r="AK179" s="250">
        <v>1</v>
      </c>
      <c r="AL179" s="328">
        <v>2</v>
      </c>
      <c r="AM179" s="54">
        <v>0</v>
      </c>
      <c r="AN179" s="55">
        <v>5</v>
      </c>
      <c r="AO179" s="52">
        <v>6</v>
      </c>
      <c r="AP179" s="31" t="str">
        <f>$CA179&amp;CB179</f>
        <v/>
      </c>
      <c r="BU179" s="32"/>
      <c r="BV179" s="32"/>
      <c r="BW179" s="32"/>
      <c r="BX179" s="32"/>
      <c r="BY179" s="32"/>
      <c r="BZ179" s="32"/>
      <c r="CA179" s="300"/>
      <c r="CB179" s="234" t="str">
        <f t="shared" si="35"/>
        <v/>
      </c>
      <c r="CC179" s="32"/>
      <c r="CD179" s="32"/>
      <c r="CE179" s="32"/>
      <c r="CF179" s="32"/>
      <c r="CG179" s="34">
        <f t="shared" si="36"/>
        <v>0</v>
      </c>
      <c r="CH179" s="35"/>
      <c r="CI179" s="35"/>
      <c r="DI179"/>
    </row>
    <row r="180" spans="1:129" x14ac:dyDescent="0.25">
      <c r="A180" s="163" t="s">
        <v>184</v>
      </c>
      <c r="B180" s="340">
        <f>SUM(C180:D180)</f>
        <v>0</v>
      </c>
      <c r="C180" s="325">
        <f t="shared" si="38"/>
        <v>0</v>
      </c>
      <c r="D180" s="325">
        <f t="shared" si="38"/>
        <v>0</v>
      </c>
      <c r="E180" s="51">
        <v>0</v>
      </c>
      <c r="F180" s="52">
        <v>0</v>
      </c>
      <c r="G180" s="51">
        <v>0</v>
      </c>
      <c r="H180" s="52">
        <v>0</v>
      </c>
      <c r="I180" s="51">
        <v>0</v>
      </c>
      <c r="J180" s="52">
        <v>0</v>
      </c>
      <c r="K180" s="51">
        <v>0</v>
      </c>
      <c r="L180" s="55">
        <v>0</v>
      </c>
      <c r="M180" s="55">
        <v>0</v>
      </c>
      <c r="N180" s="328">
        <v>0</v>
      </c>
      <c r="O180" s="51">
        <v>0</v>
      </c>
      <c r="P180" s="52">
        <v>0</v>
      </c>
      <c r="Q180" s="51">
        <v>0</v>
      </c>
      <c r="R180" s="52">
        <v>0</v>
      </c>
      <c r="S180" s="51">
        <v>0</v>
      </c>
      <c r="T180" s="52">
        <v>0</v>
      </c>
      <c r="U180" s="51">
        <v>0</v>
      </c>
      <c r="V180" s="52">
        <v>0</v>
      </c>
      <c r="W180" s="51">
        <v>0</v>
      </c>
      <c r="X180" s="52">
        <v>0</v>
      </c>
      <c r="Y180" s="51">
        <v>0</v>
      </c>
      <c r="Z180" s="52">
        <v>0</v>
      </c>
      <c r="AA180" s="51">
        <v>0</v>
      </c>
      <c r="AB180" s="52">
        <v>0</v>
      </c>
      <c r="AC180" s="51">
        <v>0</v>
      </c>
      <c r="AD180" s="328">
        <v>0</v>
      </c>
      <c r="AE180" s="51">
        <v>0</v>
      </c>
      <c r="AF180" s="52">
        <v>0</v>
      </c>
      <c r="AG180" s="51">
        <v>0</v>
      </c>
      <c r="AH180" s="52">
        <v>0</v>
      </c>
      <c r="AI180" s="51">
        <v>0</v>
      </c>
      <c r="AJ180" s="52">
        <v>0</v>
      </c>
      <c r="AK180" s="250">
        <v>0</v>
      </c>
      <c r="AL180" s="328">
        <v>0</v>
      </c>
      <c r="AM180" s="54">
        <v>0</v>
      </c>
      <c r="AN180" s="55">
        <v>0</v>
      </c>
      <c r="AO180" s="52">
        <v>0</v>
      </c>
      <c r="AP180" s="31" t="str">
        <f>$CA180&amp;CB180</f>
        <v/>
      </c>
      <c r="BU180" s="32"/>
      <c r="BV180" s="32"/>
      <c r="BW180" s="32"/>
      <c r="BX180" s="32"/>
      <c r="BY180" s="32"/>
      <c r="BZ180" s="32"/>
      <c r="CA180" s="300"/>
      <c r="CB180" s="234" t="str">
        <f t="shared" si="35"/>
        <v/>
      </c>
      <c r="CC180" s="32"/>
      <c r="CD180" s="32"/>
      <c r="CE180" s="32"/>
      <c r="CF180" s="32"/>
      <c r="CG180" s="34">
        <f t="shared" si="36"/>
        <v>0</v>
      </c>
      <c r="CH180" s="35"/>
      <c r="CI180" s="35"/>
      <c r="DI180"/>
    </row>
    <row r="181" spans="1:129" x14ac:dyDescent="0.25">
      <c r="A181" s="341" t="s">
        <v>71</v>
      </c>
      <c r="B181" s="679">
        <f>SUM(C181:D181)</f>
        <v>25</v>
      </c>
      <c r="C181" s="343">
        <f t="shared" si="38"/>
        <v>14</v>
      </c>
      <c r="D181" s="343">
        <f t="shared" si="38"/>
        <v>11</v>
      </c>
      <c r="E181" s="304">
        <v>1</v>
      </c>
      <c r="F181" s="240">
        <v>1</v>
      </c>
      <c r="G181" s="304">
        <v>0</v>
      </c>
      <c r="H181" s="240">
        <v>0</v>
      </c>
      <c r="I181" s="304">
        <v>0</v>
      </c>
      <c r="J181" s="240">
        <v>0</v>
      </c>
      <c r="K181" s="304">
        <v>2</v>
      </c>
      <c r="L181" s="238">
        <v>0</v>
      </c>
      <c r="M181" s="238">
        <v>0</v>
      </c>
      <c r="N181" s="344">
        <v>0</v>
      </c>
      <c r="O181" s="304">
        <v>2</v>
      </c>
      <c r="P181" s="240">
        <v>1</v>
      </c>
      <c r="Q181" s="304">
        <v>1</v>
      </c>
      <c r="R181" s="240">
        <v>0</v>
      </c>
      <c r="S181" s="304">
        <v>1</v>
      </c>
      <c r="T181" s="240">
        <v>1</v>
      </c>
      <c r="U181" s="304">
        <v>1</v>
      </c>
      <c r="V181" s="240">
        <v>0</v>
      </c>
      <c r="W181" s="304">
        <v>0</v>
      </c>
      <c r="X181" s="240">
        <v>0</v>
      </c>
      <c r="Y181" s="304">
        <v>0</v>
      </c>
      <c r="Z181" s="240">
        <v>3</v>
      </c>
      <c r="AA181" s="304">
        <v>0</v>
      </c>
      <c r="AB181" s="240">
        <v>0</v>
      </c>
      <c r="AC181" s="304">
        <v>2</v>
      </c>
      <c r="AD181" s="344">
        <v>0</v>
      </c>
      <c r="AE181" s="304">
        <v>1</v>
      </c>
      <c r="AF181" s="240">
        <v>1</v>
      </c>
      <c r="AG181" s="304">
        <v>2</v>
      </c>
      <c r="AH181" s="240">
        <v>0</v>
      </c>
      <c r="AI181" s="304">
        <v>1</v>
      </c>
      <c r="AJ181" s="240">
        <v>1</v>
      </c>
      <c r="AK181" s="251">
        <v>0</v>
      </c>
      <c r="AL181" s="344">
        <v>3</v>
      </c>
      <c r="AM181" s="75">
        <v>2</v>
      </c>
      <c r="AN181" s="238">
        <v>12</v>
      </c>
      <c r="AO181" s="240">
        <v>11</v>
      </c>
      <c r="AP181" s="31" t="str">
        <f>$CA181&amp;CB181</f>
        <v/>
      </c>
      <c r="BU181" s="32"/>
      <c r="BV181" s="32"/>
      <c r="BW181" s="32"/>
      <c r="BX181" s="32"/>
      <c r="BY181" s="32"/>
      <c r="BZ181" s="32"/>
      <c r="CA181" s="300"/>
      <c r="CB181" s="234" t="str">
        <f t="shared" si="35"/>
        <v/>
      </c>
      <c r="CC181" s="32"/>
      <c r="CD181" s="32"/>
      <c r="CE181" s="32"/>
      <c r="CF181" s="32"/>
      <c r="CG181" s="34">
        <f t="shared" si="36"/>
        <v>0</v>
      </c>
      <c r="CH181" s="35"/>
      <c r="CI181" s="35"/>
      <c r="DI181"/>
    </row>
    <row r="182" spans="1:129" x14ac:dyDescent="0.25">
      <c r="A182" s="11" t="s">
        <v>185</v>
      </c>
      <c r="B182" s="12"/>
      <c r="C182" s="12"/>
      <c r="D182" s="11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DI182"/>
    </row>
    <row r="183" spans="1:129" x14ac:dyDescent="0.25">
      <c r="A183" s="705" t="s">
        <v>75</v>
      </c>
      <c r="B183" s="720" t="s">
        <v>5</v>
      </c>
      <c r="C183" s="559" t="s">
        <v>186</v>
      </c>
      <c r="D183" s="560"/>
      <c r="E183" s="560"/>
      <c r="F183" s="560"/>
      <c r="G183" s="560"/>
      <c r="H183" s="560"/>
      <c r="I183" s="560"/>
      <c r="J183" s="560"/>
      <c r="K183" s="560"/>
      <c r="L183" s="560"/>
      <c r="M183" s="560"/>
      <c r="N183" s="560"/>
      <c r="O183" s="560"/>
      <c r="P183" s="560"/>
      <c r="Q183" s="560"/>
      <c r="R183" s="560"/>
      <c r="S183" s="561"/>
      <c r="T183" s="598" t="s">
        <v>158</v>
      </c>
      <c r="U183" s="599"/>
      <c r="V183" s="599"/>
      <c r="W183" s="599"/>
      <c r="X183" s="599"/>
      <c r="DI183"/>
    </row>
    <row r="184" spans="1:129" x14ac:dyDescent="0.25">
      <c r="A184" s="555"/>
      <c r="B184" s="557"/>
      <c r="C184" s="721"/>
      <c r="D184" s="682"/>
      <c r="E184" s="682"/>
      <c r="F184" s="682"/>
      <c r="G184" s="682"/>
      <c r="H184" s="682"/>
      <c r="I184" s="682"/>
      <c r="J184" s="682"/>
      <c r="K184" s="682"/>
      <c r="L184" s="682"/>
      <c r="M184" s="682"/>
      <c r="N184" s="682"/>
      <c r="O184" s="682"/>
      <c r="P184" s="682"/>
      <c r="Q184" s="682"/>
      <c r="R184" s="682"/>
      <c r="S184" s="683"/>
      <c r="T184" s="722" t="s">
        <v>159</v>
      </c>
      <c r="U184" s="723"/>
      <c r="V184" s="724"/>
      <c r="W184" s="600" t="s">
        <v>187</v>
      </c>
      <c r="X184" s="587"/>
      <c r="DI184"/>
    </row>
    <row r="185" spans="1:129" ht="21" x14ac:dyDescent="0.25">
      <c r="A185" s="725"/>
      <c r="B185" s="726"/>
      <c r="C185" s="485" t="s">
        <v>11</v>
      </c>
      <c r="D185" s="485" t="s">
        <v>12</v>
      </c>
      <c r="E185" s="485" t="s">
        <v>13</v>
      </c>
      <c r="F185" s="485" t="s">
        <v>14</v>
      </c>
      <c r="G185" s="485" t="s">
        <v>15</v>
      </c>
      <c r="H185" s="485" t="s">
        <v>16</v>
      </c>
      <c r="I185" s="485" t="s">
        <v>17</v>
      </c>
      <c r="J185" s="485" t="s">
        <v>18</v>
      </c>
      <c r="K185" s="485" t="s">
        <v>19</v>
      </c>
      <c r="L185" s="485" t="s">
        <v>20</v>
      </c>
      <c r="M185" s="485" t="s">
        <v>21</v>
      </c>
      <c r="N185" s="485" t="s">
        <v>22</v>
      </c>
      <c r="O185" s="485" t="s">
        <v>23</v>
      </c>
      <c r="P185" s="485" t="s">
        <v>24</v>
      </c>
      <c r="Q185" s="485" t="s">
        <v>25</v>
      </c>
      <c r="R185" s="485" t="s">
        <v>26</v>
      </c>
      <c r="S185" s="486" t="s">
        <v>27</v>
      </c>
      <c r="T185" s="421" t="s">
        <v>188</v>
      </c>
      <c r="U185" s="422" t="s">
        <v>189</v>
      </c>
      <c r="V185" s="423" t="s">
        <v>190</v>
      </c>
      <c r="W185" s="424" t="s">
        <v>161</v>
      </c>
      <c r="X185" s="423" t="s">
        <v>162</v>
      </c>
      <c r="Y185" s="4"/>
      <c r="DI185"/>
    </row>
    <row r="186" spans="1:129" x14ac:dyDescent="0.25">
      <c r="A186" s="201" t="s">
        <v>82</v>
      </c>
      <c r="B186" s="229">
        <f t="shared" ref="B186:B192" si="39">SUM(C186:S186)</f>
        <v>322</v>
      </c>
      <c r="C186" s="95">
        <v>24</v>
      </c>
      <c r="D186" s="95">
        <v>3</v>
      </c>
      <c r="E186" s="95">
        <v>8</v>
      </c>
      <c r="F186" s="95">
        <v>6</v>
      </c>
      <c r="G186" s="95">
        <v>14</v>
      </c>
      <c r="H186" s="95">
        <v>17</v>
      </c>
      <c r="I186" s="95">
        <v>10</v>
      </c>
      <c r="J186" s="95">
        <v>19</v>
      </c>
      <c r="K186" s="95">
        <v>8</v>
      </c>
      <c r="L186" s="95">
        <v>8</v>
      </c>
      <c r="M186" s="95">
        <v>11</v>
      </c>
      <c r="N186" s="95">
        <v>18</v>
      </c>
      <c r="O186" s="95">
        <v>23</v>
      </c>
      <c r="P186" s="95">
        <v>26</v>
      </c>
      <c r="Q186" s="95">
        <v>33</v>
      </c>
      <c r="R186" s="95">
        <v>34</v>
      </c>
      <c r="S186" s="347">
        <v>60</v>
      </c>
      <c r="T186" s="54">
        <v>133</v>
      </c>
      <c r="U186" s="55">
        <v>0</v>
      </c>
      <c r="V186" s="52">
        <v>0</v>
      </c>
      <c r="W186" s="51">
        <v>34</v>
      </c>
      <c r="X186" s="52">
        <v>155</v>
      </c>
      <c r="Y186" s="31" t="str">
        <f t="shared" ref="Y186:Y192" si="40">$CA186&amp;CB186</f>
        <v/>
      </c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  <c r="CA186" s="300"/>
      <c r="CB186" s="234" t="str">
        <f>IF(T186+U186+V186+W186+X186&lt;&gt;$B186,"* El número de "&amp;T$183&amp;""&amp;" no debe ser distinto del Total. ","")</f>
        <v/>
      </c>
      <c r="CC186" s="32"/>
      <c r="CD186" s="32"/>
      <c r="CE186" s="32"/>
      <c r="CF186" s="32"/>
      <c r="CG186" s="35">
        <f>IF(T186+U186+V186+W186+X186&lt;&gt;$B186,1,0)</f>
        <v>0</v>
      </c>
      <c r="CH186" s="34"/>
      <c r="CI186" s="34"/>
      <c r="CJ186" s="34"/>
      <c r="CK186" s="34"/>
      <c r="CL186"/>
      <c r="CM186"/>
      <c r="CN186"/>
      <c r="CO186"/>
      <c r="CP186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</row>
    <row r="187" spans="1:129" x14ac:dyDescent="0.25">
      <c r="A187" s="163" t="s">
        <v>191</v>
      </c>
      <c r="B187" s="235">
        <f t="shared" si="39"/>
        <v>0</v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347"/>
      <c r="T187" s="54"/>
      <c r="U187" s="55"/>
      <c r="V187" s="52"/>
      <c r="W187" s="51"/>
      <c r="X187" s="52"/>
      <c r="Y187" s="31" t="str">
        <f t="shared" si="40"/>
        <v/>
      </c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00"/>
      <c r="CB187" s="234" t="str">
        <f t="shared" ref="CB187:CB192" si="41">IF(T187+U187+V187+W187+X187&lt;&gt;$B187,"* El número de "&amp;T$183&amp;""&amp;" no debe ser distinto del Total. ","")</f>
        <v/>
      </c>
      <c r="CC187" s="32"/>
      <c r="CD187" s="32"/>
      <c r="CE187" s="32"/>
      <c r="CF187" s="32"/>
      <c r="CG187" s="35">
        <f t="shared" ref="CG187:CG192" si="42">IF(T187+U187+V187+W187+X187&lt;&gt;$B187,1,0)</f>
        <v>0</v>
      </c>
      <c r="CH187" s="34"/>
      <c r="CI187" s="34"/>
      <c r="CJ187" s="34"/>
      <c r="CK187" s="34"/>
      <c r="DI187"/>
    </row>
    <row r="188" spans="1:129" x14ac:dyDescent="0.25">
      <c r="A188" s="163" t="s">
        <v>192</v>
      </c>
      <c r="B188" s="235">
        <f t="shared" si="39"/>
        <v>0</v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347"/>
      <c r="T188" s="54"/>
      <c r="U188" s="55"/>
      <c r="V188" s="52"/>
      <c r="W188" s="51"/>
      <c r="X188" s="52"/>
      <c r="Y188" s="31" t="str">
        <f t="shared" si="40"/>
        <v/>
      </c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00"/>
      <c r="CB188" s="234" t="str">
        <f t="shared" si="41"/>
        <v/>
      </c>
      <c r="CC188" s="32"/>
      <c r="CD188" s="32"/>
      <c r="CE188" s="32"/>
      <c r="CF188" s="32"/>
      <c r="CG188" s="35">
        <f t="shared" si="42"/>
        <v>0</v>
      </c>
      <c r="CH188" s="34"/>
      <c r="CI188" s="34"/>
      <c r="CJ188" s="34"/>
      <c r="CK188" s="34"/>
      <c r="DI188"/>
    </row>
    <row r="189" spans="1:129" x14ac:dyDescent="0.25">
      <c r="A189" s="348" t="s">
        <v>85</v>
      </c>
      <c r="B189" s="235">
        <f t="shared" si="39"/>
        <v>0</v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347"/>
      <c r="T189" s="54"/>
      <c r="U189" s="55"/>
      <c r="V189" s="52"/>
      <c r="W189" s="51"/>
      <c r="X189" s="52"/>
      <c r="Y189" s="31" t="str">
        <f t="shared" si="40"/>
        <v/>
      </c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00"/>
      <c r="CB189" s="234" t="str">
        <f t="shared" si="41"/>
        <v/>
      </c>
      <c r="CC189" s="32"/>
      <c r="CD189" s="32"/>
      <c r="CE189" s="32"/>
      <c r="CF189" s="32"/>
      <c r="CG189" s="35">
        <f t="shared" si="42"/>
        <v>0</v>
      </c>
      <c r="CH189" s="34"/>
      <c r="CI189" s="34"/>
      <c r="CJ189" s="34"/>
      <c r="CK189" s="34"/>
      <c r="DI189"/>
    </row>
    <row r="190" spans="1:129" x14ac:dyDescent="0.25">
      <c r="A190" s="348" t="s">
        <v>193</v>
      </c>
      <c r="B190" s="235">
        <f t="shared" si="39"/>
        <v>0</v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347"/>
      <c r="T190" s="54"/>
      <c r="U190" s="55"/>
      <c r="V190" s="52"/>
      <c r="W190" s="51"/>
      <c r="X190" s="52"/>
      <c r="Y190" s="31" t="str">
        <f t="shared" si="40"/>
        <v/>
      </c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00"/>
      <c r="CB190" s="234" t="str">
        <f t="shared" si="41"/>
        <v/>
      </c>
      <c r="CC190" s="32"/>
      <c r="CD190" s="32"/>
      <c r="CE190" s="32"/>
      <c r="CF190" s="32"/>
      <c r="CG190" s="35">
        <f t="shared" si="42"/>
        <v>0</v>
      </c>
      <c r="CH190" s="34"/>
      <c r="CI190" s="34"/>
      <c r="CJ190" s="34"/>
      <c r="CK190" s="34"/>
      <c r="DI190"/>
    </row>
    <row r="191" spans="1:129" x14ac:dyDescent="0.25">
      <c r="A191" s="349" t="s">
        <v>194</v>
      </c>
      <c r="B191" s="235">
        <f t="shared" si="39"/>
        <v>0</v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347"/>
      <c r="T191" s="54"/>
      <c r="U191" s="55"/>
      <c r="V191" s="52"/>
      <c r="W191" s="51"/>
      <c r="X191" s="52"/>
      <c r="Y191" s="31" t="str">
        <f t="shared" si="40"/>
        <v/>
      </c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00"/>
      <c r="CB191" s="234" t="str">
        <f t="shared" si="41"/>
        <v/>
      </c>
      <c r="CC191" s="32"/>
      <c r="CD191" s="32"/>
      <c r="CE191" s="32"/>
      <c r="CF191" s="32"/>
      <c r="CG191" s="35">
        <f>IF(T191+U191+V191+W191+X191&lt;&gt;$B191,1,0)</f>
        <v>0</v>
      </c>
      <c r="CH191" s="34"/>
      <c r="CI191" s="34"/>
      <c r="CJ191" s="34"/>
      <c r="CK191" s="34"/>
      <c r="DI191"/>
    </row>
    <row r="192" spans="1:129" x14ac:dyDescent="0.25">
      <c r="A192" s="350" t="s">
        <v>195</v>
      </c>
      <c r="B192" s="727">
        <f t="shared" si="39"/>
        <v>0</v>
      </c>
      <c r="C192" s="352"/>
      <c r="D192" s="352"/>
      <c r="E192" s="352"/>
      <c r="F192" s="352"/>
      <c r="G192" s="352"/>
      <c r="H192" s="352"/>
      <c r="I192" s="352"/>
      <c r="J192" s="352"/>
      <c r="K192" s="352"/>
      <c r="L192" s="352"/>
      <c r="M192" s="352"/>
      <c r="N192" s="352"/>
      <c r="O192" s="352"/>
      <c r="P192" s="352"/>
      <c r="Q192" s="352"/>
      <c r="R192" s="352"/>
      <c r="S192" s="353"/>
      <c r="T192" s="110"/>
      <c r="U192" s="76"/>
      <c r="V192" s="73"/>
      <c r="W192" s="634"/>
      <c r="X192" s="73"/>
      <c r="Y192" s="31" t="str">
        <f t="shared" si="40"/>
        <v/>
      </c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00"/>
      <c r="CB192" s="234" t="str">
        <f t="shared" si="41"/>
        <v/>
      </c>
      <c r="CC192" s="32"/>
      <c r="CD192" s="32"/>
      <c r="CE192" s="32"/>
      <c r="CF192" s="32"/>
      <c r="CG192" s="35">
        <f t="shared" si="42"/>
        <v>0</v>
      </c>
      <c r="CH192" s="34"/>
      <c r="CI192" s="34"/>
      <c r="CJ192" s="34"/>
      <c r="CK192" s="34"/>
      <c r="DI192"/>
    </row>
    <row r="193" spans="1:113" x14ac:dyDescent="0.25">
      <c r="A193" s="728" t="s">
        <v>5</v>
      </c>
      <c r="B193" s="425">
        <f t="shared" ref="B193:X193" si="43">SUM(B186:B192)</f>
        <v>322</v>
      </c>
      <c r="C193" s="425">
        <f t="shared" si="43"/>
        <v>24</v>
      </c>
      <c r="D193" s="425">
        <f t="shared" si="43"/>
        <v>3</v>
      </c>
      <c r="E193" s="425">
        <f t="shared" si="43"/>
        <v>8</v>
      </c>
      <c r="F193" s="425">
        <f t="shared" si="43"/>
        <v>6</v>
      </c>
      <c r="G193" s="425">
        <f t="shared" si="43"/>
        <v>14</v>
      </c>
      <c r="H193" s="425">
        <f t="shared" si="43"/>
        <v>17</v>
      </c>
      <c r="I193" s="425">
        <f t="shared" si="43"/>
        <v>10</v>
      </c>
      <c r="J193" s="425">
        <f t="shared" si="43"/>
        <v>19</v>
      </c>
      <c r="K193" s="425">
        <f t="shared" si="43"/>
        <v>8</v>
      </c>
      <c r="L193" s="425">
        <f t="shared" si="43"/>
        <v>8</v>
      </c>
      <c r="M193" s="425">
        <f t="shared" si="43"/>
        <v>11</v>
      </c>
      <c r="N193" s="425">
        <f t="shared" si="43"/>
        <v>18</v>
      </c>
      <c r="O193" s="425">
        <f t="shared" si="43"/>
        <v>23</v>
      </c>
      <c r="P193" s="425">
        <f t="shared" si="43"/>
        <v>26</v>
      </c>
      <c r="Q193" s="425">
        <f t="shared" si="43"/>
        <v>33</v>
      </c>
      <c r="R193" s="425">
        <f t="shared" si="43"/>
        <v>34</v>
      </c>
      <c r="S193" s="426">
        <f t="shared" si="43"/>
        <v>60</v>
      </c>
      <c r="T193" s="355">
        <f t="shared" si="43"/>
        <v>133</v>
      </c>
      <c r="U193" s="356">
        <f t="shared" si="43"/>
        <v>0</v>
      </c>
      <c r="V193" s="357">
        <f t="shared" si="43"/>
        <v>0</v>
      </c>
      <c r="W193" s="690">
        <f t="shared" si="43"/>
        <v>34</v>
      </c>
      <c r="X193" s="357">
        <f t="shared" si="43"/>
        <v>155</v>
      </c>
      <c r="DI193"/>
    </row>
    <row r="194" spans="1:113" x14ac:dyDescent="0.25">
      <c r="A194" s="192" t="s">
        <v>196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DI194"/>
    </row>
    <row r="195" spans="1:113" x14ac:dyDescent="0.25">
      <c r="A195" s="705" t="s">
        <v>75</v>
      </c>
      <c r="B195" s="720" t="s">
        <v>5</v>
      </c>
      <c r="C195" s="559" t="s">
        <v>186</v>
      </c>
      <c r="D195" s="560"/>
      <c r="E195" s="560"/>
      <c r="F195" s="560"/>
      <c r="G195" s="560"/>
      <c r="H195" s="560"/>
      <c r="I195" s="560"/>
      <c r="J195" s="560"/>
      <c r="K195" s="560"/>
      <c r="L195" s="560"/>
      <c r="M195" s="560"/>
      <c r="N195" s="560"/>
      <c r="O195" s="560"/>
      <c r="P195" s="560"/>
      <c r="Q195" s="560"/>
      <c r="R195" s="560"/>
      <c r="S195" s="561"/>
      <c r="T195" s="729" t="s">
        <v>158</v>
      </c>
      <c r="U195" s="729"/>
      <c r="V195" s="729"/>
      <c r="W195" s="729"/>
      <c r="X195" s="598"/>
      <c r="DI195"/>
    </row>
    <row r="196" spans="1:113" x14ac:dyDescent="0.25">
      <c r="A196" s="555"/>
      <c r="B196" s="557"/>
      <c r="C196" s="721"/>
      <c r="D196" s="682"/>
      <c r="E196" s="682"/>
      <c r="F196" s="682"/>
      <c r="G196" s="682"/>
      <c r="H196" s="682"/>
      <c r="I196" s="682"/>
      <c r="J196" s="682"/>
      <c r="K196" s="682"/>
      <c r="L196" s="682"/>
      <c r="M196" s="682"/>
      <c r="N196" s="682"/>
      <c r="O196" s="682"/>
      <c r="P196" s="682"/>
      <c r="Q196" s="682"/>
      <c r="R196" s="682"/>
      <c r="S196" s="683"/>
      <c r="T196" s="572" t="s">
        <v>159</v>
      </c>
      <c r="U196" s="572"/>
      <c r="V196" s="573"/>
      <c r="W196" s="600" t="s">
        <v>187</v>
      </c>
      <c r="X196" s="587"/>
      <c r="DI196"/>
    </row>
    <row r="197" spans="1:113" ht="21" x14ac:dyDescent="0.25">
      <c r="A197" s="725"/>
      <c r="B197" s="726"/>
      <c r="C197" s="485" t="s">
        <v>11</v>
      </c>
      <c r="D197" s="485" t="s">
        <v>12</v>
      </c>
      <c r="E197" s="485" t="s">
        <v>13</v>
      </c>
      <c r="F197" s="485" t="s">
        <v>14</v>
      </c>
      <c r="G197" s="485" t="s">
        <v>15</v>
      </c>
      <c r="H197" s="485" t="s">
        <v>16</v>
      </c>
      <c r="I197" s="485" t="s">
        <v>17</v>
      </c>
      <c r="J197" s="485" t="s">
        <v>18</v>
      </c>
      <c r="K197" s="485" t="s">
        <v>19</v>
      </c>
      <c r="L197" s="485" t="s">
        <v>20</v>
      </c>
      <c r="M197" s="485" t="s">
        <v>21</v>
      </c>
      <c r="N197" s="485" t="s">
        <v>22</v>
      </c>
      <c r="O197" s="485" t="s">
        <v>23</v>
      </c>
      <c r="P197" s="485" t="s">
        <v>24</v>
      </c>
      <c r="Q197" s="485" t="s">
        <v>25</v>
      </c>
      <c r="R197" s="485" t="s">
        <v>26</v>
      </c>
      <c r="S197" s="486" t="s">
        <v>27</v>
      </c>
      <c r="T197" s="474" t="s">
        <v>188</v>
      </c>
      <c r="U197" s="474" t="s">
        <v>189</v>
      </c>
      <c r="V197" s="474" t="s">
        <v>190</v>
      </c>
      <c r="W197" s="476" t="s">
        <v>161</v>
      </c>
      <c r="X197" s="474" t="s">
        <v>162</v>
      </c>
      <c r="Y197" s="4"/>
      <c r="DI197"/>
    </row>
    <row r="198" spans="1:113" x14ac:dyDescent="0.25">
      <c r="A198" s="201" t="s">
        <v>82</v>
      </c>
      <c r="B198" s="229">
        <f t="shared" ref="B198:B203" si="44">SUM(C198:S198)</f>
        <v>2</v>
      </c>
      <c r="C198" s="95">
        <v>0</v>
      </c>
      <c r="D198" s="95">
        <v>0</v>
      </c>
      <c r="E198" s="95">
        <v>0</v>
      </c>
      <c r="F198" s="95">
        <v>0</v>
      </c>
      <c r="G198" s="95">
        <v>0</v>
      </c>
      <c r="H198" s="95">
        <v>0</v>
      </c>
      <c r="I198" s="95">
        <v>0</v>
      </c>
      <c r="J198" s="95">
        <v>0</v>
      </c>
      <c r="K198" s="95">
        <v>0</v>
      </c>
      <c r="L198" s="95">
        <v>0</v>
      </c>
      <c r="M198" s="95">
        <v>0</v>
      </c>
      <c r="N198" s="95">
        <v>2</v>
      </c>
      <c r="O198" s="95">
        <v>0</v>
      </c>
      <c r="P198" s="95">
        <v>0</v>
      </c>
      <c r="Q198" s="95">
        <v>0</v>
      </c>
      <c r="R198" s="95">
        <v>0</v>
      </c>
      <c r="S198" s="347">
        <v>0</v>
      </c>
      <c r="T198" s="399">
        <v>2</v>
      </c>
      <c r="U198" s="427">
        <v>0</v>
      </c>
      <c r="V198" s="427">
        <v>0</v>
      </c>
      <c r="W198" s="427">
        <v>0</v>
      </c>
      <c r="X198" s="427">
        <v>0</v>
      </c>
      <c r="Y198" s="31" t="str">
        <f t="shared" ref="Y198:Y203" si="45">$CA198&amp;CB198</f>
        <v/>
      </c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00"/>
      <c r="CB198" s="234" t="str">
        <f t="shared" ref="CB198:CB203" si="46">IF(T198+U198+V198+W198+X198&lt;&gt;$B198,"* El número de "&amp;T$183&amp;""&amp;" no debe ser distinto del Total. ","")</f>
        <v/>
      </c>
      <c r="CC198" s="32"/>
      <c r="CD198" s="32"/>
      <c r="CE198" s="32"/>
      <c r="CF198" s="32"/>
      <c r="CG198" s="35">
        <f t="shared" ref="CG198:CG203" si="47">IF(T198+U198+V198+W198+X198&lt;&gt;$B198,1,0)</f>
        <v>0</v>
      </c>
      <c r="CH198" s="34"/>
      <c r="CI198" s="34"/>
      <c r="CJ198" s="34"/>
      <c r="CK198" s="34"/>
      <c r="DI198"/>
    </row>
    <row r="199" spans="1:113" x14ac:dyDescent="0.25">
      <c r="A199" s="163" t="s">
        <v>191</v>
      </c>
      <c r="B199" s="235">
        <f t="shared" si="44"/>
        <v>0</v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347"/>
      <c r="T199" s="56"/>
      <c r="U199" s="95"/>
      <c r="V199" s="95"/>
      <c r="W199" s="95"/>
      <c r="X199" s="95"/>
      <c r="Y199" s="31" t="str">
        <f t="shared" si="45"/>
        <v/>
      </c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00"/>
      <c r="CB199" s="234" t="str">
        <f t="shared" si="46"/>
        <v/>
      </c>
      <c r="CC199" s="32"/>
      <c r="CD199" s="32"/>
      <c r="CE199" s="32"/>
      <c r="CF199" s="32"/>
      <c r="CG199" s="35">
        <f t="shared" si="47"/>
        <v>0</v>
      </c>
      <c r="CH199" s="34"/>
      <c r="CI199" s="34"/>
      <c r="CJ199" s="34"/>
      <c r="CK199" s="34"/>
      <c r="DI199"/>
    </row>
    <row r="200" spans="1:113" x14ac:dyDescent="0.25">
      <c r="A200" s="163" t="s">
        <v>192</v>
      </c>
      <c r="B200" s="235">
        <f t="shared" si="44"/>
        <v>0</v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347"/>
      <c r="T200" s="56"/>
      <c r="U200" s="95"/>
      <c r="V200" s="95"/>
      <c r="W200" s="95"/>
      <c r="X200" s="95"/>
      <c r="Y200" s="31" t="str">
        <f t="shared" si="45"/>
        <v/>
      </c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00"/>
      <c r="CB200" s="234" t="str">
        <f t="shared" si="46"/>
        <v/>
      </c>
      <c r="CC200" s="32"/>
      <c r="CD200" s="32"/>
      <c r="CE200" s="32"/>
      <c r="CF200" s="32"/>
      <c r="CG200" s="35">
        <f t="shared" si="47"/>
        <v>0</v>
      </c>
      <c r="CH200" s="34"/>
      <c r="CI200" s="34"/>
      <c r="CJ200" s="34"/>
      <c r="CK200" s="34"/>
      <c r="DI200"/>
    </row>
    <row r="201" spans="1:113" x14ac:dyDescent="0.25">
      <c r="A201" s="348" t="s">
        <v>85</v>
      </c>
      <c r="B201" s="235">
        <f t="shared" si="44"/>
        <v>0</v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347"/>
      <c r="T201" s="56"/>
      <c r="U201" s="95"/>
      <c r="V201" s="95"/>
      <c r="W201" s="95"/>
      <c r="X201" s="95"/>
      <c r="Y201" s="31" t="str">
        <f t="shared" si="45"/>
        <v/>
      </c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00"/>
      <c r="CB201" s="234" t="str">
        <f t="shared" si="46"/>
        <v/>
      </c>
      <c r="CC201" s="32"/>
      <c r="CD201" s="32"/>
      <c r="CE201" s="32"/>
      <c r="CF201" s="32"/>
      <c r="CG201" s="35">
        <f t="shared" si="47"/>
        <v>0</v>
      </c>
      <c r="CH201" s="34"/>
      <c r="CI201" s="34"/>
      <c r="CJ201" s="34"/>
      <c r="CK201" s="34"/>
      <c r="DI201"/>
    </row>
    <row r="202" spans="1:113" x14ac:dyDescent="0.25">
      <c r="A202" s="349" t="s">
        <v>194</v>
      </c>
      <c r="B202" s="235">
        <f t="shared" si="44"/>
        <v>0</v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347"/>
      <c r="T202" s="56"/>
      <c r="U202" s="95"/>
      <c r="V202" s="95"/>
      <c r="W202" s="95"/>
      <c r="X202" s="95"/>
      <c r="Y202" s="31" t="str">
        <f t="shared" si="45"/>
        <v/>
      </c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00"/>
      <c r="CB202" s="234" t="str">
        <f t="shared" si="46"/>
        <v/>
      </c>
      <c r="CC202" s="32"/>
      <c r="CD202" s="32"/>
      <c r="CE202" s="32"/>
      <c r="CF202" s="32"/>
      <c r="CG202" s="35">
        <f t="shared" si="47"/>
        <v>0</v>
      </c>
      <c r="CH202" s="34"/>
      <c r="CI202" s="34"/>
      <c r="CJ202" s="34"/>
      <c r="CK202" s="34"/>
      <c r="DI202"/>
    </row>
    <row r="203" spans="1:113" x14ac:dyDescent="0.25">
      <c r="A203" s="348" t="s">
        <v>193</v>
      </c>
      <c r="B203" s="361">
        <f t="shared" si="44"/>
        <v>0</v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347"/>
      <c r="T203" s="638"/>
      <c r="U203" s="730"/>
      <c r="V203" s="730"/>
      <c r="W203" s="730"/>
      <c r="X203" s="730"/>
      <c r="Y203" s="31" t="str">
        <f t="shared" si="45"/>
        <v/>
      </c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00"/>
      <c r="CB203" s="234" t="str">
        <f t="shared" si="46"/>
        <v/>
      </c>
      <c r="CC203" s="32"/>
      <c r="CD203" s="32"/>
      <c r="CE203" s="32"/>
      <c r="CF203" s="32"/>
      <c r="CG203" s="35">
        <f t="shared" si="47"/>
        <v>0</v>
      </c>
      <c r="CH203" s="34"/>
      <c r="CI203" s="34"/>
      <c r="CJ203" s="34"/>
      <c r="CK203" s="34"/>
      <c r="DI203"/>
    </row>
    <row r="204" spans="1:113" x14ac:dyDescent="0.25">
      <c r="A204" s="728" t="s">
        <v>5</v>
      </c>
      <c r="B204" s="425">
        <f t="shared" ref="B204:X204" si="48">SUM(B198:B203)</f>
        <v>2</v>
      </c>
      <c r="C204" s="425">
        <f t="shared" si="48"/>
        <v>0</v>
      </c>
      <c r="D204" s="425">
        <f t="shared" si="48"/>
        <v>0</v>
      </c>
      <c r="E204" s="425">
        <f t="shared" si="48"/>
        <v>0</v>
      </c>
      <c r="F204" s="425">
        <f t="shared" si="48"/>
        <v>0</v>
      </c>
      <c r="G204" s="425">
        <f t="shared" si="48"/>
        <v>0</v>
      </c>
      <c r="H204" s="425">
        <f t="shared" si="48"/>
        <v>0</v>
      </c>
      <c r="I204" s="425">
        <f t="shared" si="48"/>
        <v>0</v>
      </c>
      <c r="J204" s="425">
        <f t="shared" si="48"/>
        <v>0</v>
      </c>
      <c r="K204" s="425">
        <f t="shared" si="48"/>
        <v>0</v>
      </c>
      <c r="L204" s="425">
        <f t="shared" si="48"/>
        <v>0</v>
      </c>
      <c r="M204" s="425">
        <f t="shared" si="48"/>
        <v>0</v>
      </c>
      <c r="N204" s="425">
        <f t="shared" si="48"/>
        <v>2</v>
      </c>
      <c r="O204" s="425">
        <f t="shared" si="48"/>
        <v>0</v>
      </c>
      <c r="P204" s="425">
        <f t="shared" si="48"/>
        <v>0</v>
      </c>
      <c r="Q204" s="425">
        <f t="shared" si="48"/>
        <v>0</v>
      </c>
      <c r="R204" s="425">
        <f t="shared" si="48"/>
        <v>0</v>
      </c>
      <c r="S204" s="426">
        <f t="shared" si="48"/>
        <v>0</v>
      </c>
      <c r="T204" s="67">
        <f t="shared" si="48"/>
        <v>2</v>
      </c>
      <c r="U204" s="303">
        <f t="shared" si="48"/>
        <v>0</v>
      </c>
      <c r="V204" s="303">
        <f t="shared" si="48"/>
        <v>0</v>
      </c>
      <c r="W204" s="303">
        <f t="shared" si="48"/>
        <v>0</v>
      </c>
      <c r="X204" s="303">
        <f t="shared" si="48"/>
        <v>0</v>
      </c>
      <c r="DI204"/>
    </row>
    <row r="205" spans="1:113" x14ac:dyDescent="0.25">
      <c r="A205" s="192" t="s">
        <v>197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DI205"/>
    </row>
    <row r="206" spans="1:113" x14ac:dyDescent="0.25">
      <c r="A206" s="705" t="s">
        <v>75</v>
      </c>
      <c r="B206" s="720" t="s">
        <v>5</v>
      </c>
      <c r="C206" s="559" t="s">
        <v>186</v>
      </c>
      <c r="D206" s="560"/>
      <c r="E206" s="560"/>
      <c r="F206" s="560"/>
      <c r="G206" s="560"/>
      <c r="H206" s="560"/>
      <c r="I206" s="560"/>
      <c r="J206" s="560"/>
      <c r="K206" s="560"/>
      <c r="L206" s="560"/>
      <c r="M206" s="560"/>
      <c r="N206" s="560"/>
      <c r="O206" s="560"/>
      <c r="P206" s="560"/>
      <c r="Q206" s="560"/>
      <c r="R206" s="560"/>
      <c r="S206" s="561"/>
      <c r="T206" s="729" t="s">
        <v>158</v>
      </c>
      <c r="U206" s="729"/>
      <c r="V206" s="729"/>
      <c r="W206" s="729"/>
      <c r="X206" s="598"/>
      <c r="DI206"/>
    </row>
    <row r="207" spans="1:113" x14ac:dyDescent="0.25">
      <c r="A207" s="555"/>
      <c r="B207" s="557"/>
      <c r="C207" s="721"/>
      <c r="D207" s="682"/>
      <c r="E207" s="682"/>
      <c r="F207" s="682"/>
      <c r="G207" s="682"/>
      <c r="H207" s="682"/>
      <c r="I207" s="682"/>
      <c r="J207" s="682"/>
      <c r="K207" s="682"/>
      <c r="L207" s="682"/>
      <c r="M207" s="682"/>
      <c r="N207" s="682"/>
      <c r="O207" s="682"/>
      <c r="P207" s="682"/>
      <c r="Q207" s="682"/>
      <c r="R207" s="682"/>
      <c r="S207" s="683"/>
      <c r="T207" s="572" t="s">
        <v>159</v>
      </c>
      <c r="U207" s="572"/>
      <c r="V207" s="573"/>
      <c r="W207" s="600" t="s">
        <v>187</v>
      </c>
      <c r="X207" s="587"/>
      <c r="DI207"/>
    </row>
    <row r="208" spans="1:113" ht="21" x14ac:dyDescent="0.25">
      <c r="A208" s="725"/>
      <c r="B208" s="726"/>
      <c r="C208" s="485" t="s">
        <v>11</v>
      </c>
      <c r="D208" s="485" t="s">
        <v>12</v>
      </c>
      <c r="E208" s="485" t="s">
        <v>13</v>
      </c>
      <c r="F208" s="485" t="s">
        <v>14</v>
      </c>
      <c r="G208" s="485" t="s">
        <v>15</v>
      </c>
      <c r="H208" s="485" t="s">
        <v>16</v>
      </c>
      <c r="I208" s="485" t="s">
        <v>17</v>
      </c>
      <c r="J208" s="485" t="s">
        <v>18</v>
      </c>
      <c r="K208" s="485" t="s">
        <v>19</v>
      </c>
      <c r="L208" s="485" t="s">
        <v>20</v>
      </c>
      <c r="M208" s="485" t="s">
        <v>21</v>
      </c>
      <c r="N208" s="485" t="s">
        <v>22</v>
      </c>
      <c r="O208" s="485" t="s">
        <v>23</v>
      </c>
      <c r="P208" s="485" t="s">
        <v>24</v>
      </c>
      <c r="Q208" s="485" t="s">
        <v>25</v>
      </c>
      <c r="R208" s="485" t="s">
        <v>26</v>
      </c>
      <c r="S208" s="486" t="s">
        <v>27</v>
      </c>
      <c r="T208" s="474" t="s">
        <v>188</v>
      </c>
      <c r="U208" s="474" t="s">
        <v>189</v>
      </c>
      <c r="V208" s="474" t="s">
        <v>190</v>
      </c>
      <c r="W208" s="476" t="s">
        <v>161</v>
      </c>
      <c r="X208" s="474" t="s">
        <v>162</v>
      </c>
      <c r="Y208" s="4"/>
      <c r="DI208"/>
    </row>
    <row r="209" spans="1:113" x14ac:dyDescent="0.25">
      <c r="A209" s="201" t="s">
        <v>82</v>
      </c>
      <c r="B209" s="229">
        <f>SUM(C209:S209)</f>
        <v>2815</v>
      </c>
      <c r="C209" s="95">
        <v>182</v>
      </c>
      <c r="D209" s="95">
        <v>23</v>
      </c>
      <c r="E209" s="95">
        <v>65</v>
      </c>
      <c r="F209" s="95">
        <v>56</v>
      </c>
      <c r="G209" s="95">
        <v>46</v>
      </c>
      <c r="H209" s="95">
        <v>147</v>
      </c>
      <c r="I209" s="95">
        <v>46</v>
      </c>
      <c r="J209" s="95">
        <v>146</v>
      </c>
      <c r="K209" s="95">
        <v>53</v>
      </c>
      <c r="L209" s="95">
        <v>58</v>
      </c>
      <c r="M209" s="95">
        <v>355</v>
      </c>
      <c r="N209" s="95">
        <v>230</v>
      </c>
      <c r="O209" s="95">
        <v>299</v>
      </c>
      <c r="P209" s="95">
        <v>322</v>
      </c>
      <c r="Q209" s="95">
        <v>305</v>
      </c>
      <c r="R209" s="95">
        <v>236</v>
      </c>
      <c r="S209" s="347">
        <v>246</v>
      </c>
      <c r="T209" s="40">
        <v>1066</v>
      </c>
      <c r="U209" s="352">
        <v>0</v>
      </c>
      <c r="V209" s="352">
        <v>0</v>
      </c>
      <c r="W209" s="352">
        <v>1094</v>
      </c>
      <c r="X209" s="352">
        <v>655</v>
      </c>
      <c r="Y209" s="31" t="str">
        <f>$CA209&amp;CB209</f>
        <v/>
      </c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00"/>
      <c r="CB209" s="234" t="str">
        <f t="shared" ref="CB209:CB212" si="49">IF(T209+U209+V209+W209+X209&lt;&gt;$B209,"* El número de "&amp;T$183&amp;""&amp;" no debe ser distinto del Total. ","")</f>
        <v/>
      </c>
      <c r="CC209" s="32"/>
      <c r="CD209" s="32"/>
      <c r="CE209" s="32"/>
      <c r="CF209" s="32"/>
      <c r="CG209" s="35">
        <f t="shared" ref="CG209:CG212" si="50">IF(T209+U209+V209+W209+X209&lt;&gt;$B209,1,0)</f>
        <v>0</v>
      </c>
      <c r="CH209" s="34"/>
      <c r="CI209" s="34"/>
      <c r="CJ209" s="34"/>
      <c r="CK209" s="34"/>
      <c r="DI209"/>
    </row>
    <row r="210" spans="1:113" x14ac:dyDescent="0.25">
      <c r="A210" s="163" t="s">
        <v>191</v>
      </c>
      <c r="B210" s="235">
        <f>SUM(C210:S210)</f>
        <v>221</v>
      </c>
      <c r="C210" s="95">
        <v>0</v>
      </c>
      <c r="D210" s="95">
        <v>0</v>
      </c>
      <c r="E210" s="95">
        <v>0</v>
      </c>
      <c r="F210" s="95">
        <v>2</v>
      </c>
      <c r="G210" s="95">
        <v>0</v>
      </c>
      <c r="H210" s="95">
        <v>27</v>
      </c>
      <c r="I210" s="95">
        <v>3</v>
      </c>
      <c r="J210" s="95">
        <v>12</v>
      </c>
      <c r="K210" s="95">
        <v>2</v>
      </c>
      <c r="L210" s="95">
        <v>1</v>
      </c>
      <c r="M210" s="95">
        <v>48</v>
      </c>
      <c r="N210" s="95">
        <v>12</v>
      </c>
      <c r="O210" s="95">
        <v>31</v>
      </c>
      <c r="P210" s="95">
        <v>27</v>
      </c>
      <c r="Q210" s="95">
        <v>45</v>
      </c>
      <c r="R210" s="95">
        <v>5</v>
      </c>
      <c r="S210" s="347">
        <v>6</v>
      </c>
      <c r="T210" s="56">
        <v>0</v>
      </c>
      <c r="U210" s="95">
        <v>0</v>
      </c>
      <c r="V210" s="95">
        <v>0</v>
      </c>
      <c r="W210" s="95">
        <v>221</v>
      </c>
      <c r="X210" s="95">
        <v>0</v>
      </c>
      <c r="Y210" s="31" t="str">
        <f>$CA210&amp;CB210</f>
        <v/>
      </c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00"/>
      <c r="CB210" s="234" t="str">
        <f t="shared" si="49"/>
        <v/>
      </c>
      <c r="CC210" s="32"/>
      <c r="CD210" s="32"/>
      <c r="CE210" s="32"/>
      <c r="CF210" s="32"/>
      <c r="CG210" s="35">
        <f t="shared" si="50"/>
        <v>0</v>
      </c>
      <c r="CH210" s="34"/>
      <c r="CI210" s="34"/>
      <c r="CJ210" s="34"/>
      <c r="CK210" s="34"/>
      <c r="DI210"/>
    </row>
    <row r="211" spans="1:113" x14ac:dyDescent="0.25">
      <c r="A211" s="163" t="s">
        <v>192</v>
      </c>
      <c r="B211" s="235">
        <f>SUM(C211:S211)</f>
        <v>134</v>
      </c>
      <c r="C211" s="95">
        <v>0</v>
      </c>
      <c r="D211" s="95">
        <v>0</v>
      </c>
      <c r="E211" s="95">
        <v>0</v>
      </c>
      <c r="F211" s="95">
        <v>1</v>
      </c>
      <c r="G211" s="95">
        <v>0</v>
      </c>
      <c r="H211" s="95">
        <v>30</v>
      </c>
      <c r="I211" s="95">
        <v>0</v>
      </c>
      <c r="J211" s="95">
        <v>0</v>
      </c>
      <c r="K211" s="95">
        <v>0</v>
      </c>
      <c r="L211" s="95">
        <v>0</v>
      </c>
      <c r="M211" s="95">
        <v>25</v>
      </c>
      <c r="N211" s="95">
        <v>5</v>
      </c>
      <c r="O211" s="95">
        <v>0</v>
      </c>
      <c r="P211" s="95">
        <v>19</v>
      </c>
      <c r="Q211" s="95">
        <v>47</v>
      </c>
      <c r="R211" s="95">
        <v>5</v>
      </c>
      <c r="S211" s="347">
        <v>2</v>
      </c>
      <c r="T211" s="56">
        <v>0</v>
      </c>
      <c r="U211" s="95">
        <v>0</v>
      </c>
      <c r="V211" s="95">
        <v>0</v>
      </c>
      <c r="W211" s="95">
        <v>134</v>
      </c>
      <c r="X211" s="95">
        <v>0</v>
      </c>
      <c r="Y211" s="31" t="str">
        <f>$CA211&amp;CB211</f>
        <v/>
      </c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00"/>
      <c r="CB211" s="234" t="str">
        <f t="shared" si="49"/>
        <v/>
      </c>
      <c r="CC211" s="32"/>
      <c r="CD211" s="32"/>
      <c r="CE211" s="32"/>
      <c r="CF211" s="32"/>
      <c r="CG211" s="35">
        <f t="shared" si="50"/>
        <v>0</v>
      </c>
      <c r="CH211" s="34"/>
      <c r="CI211" s="34"/>
      <c r="CJ211" s="34"/>
      <c r="CK211" s="34"/>
      <c r="DI211"/>
    </row>
    <row r="212" spans="1:113" x14ac:dyDescent="0.25">
      <c r="A212" s="348" t="s">
        <v>85</v>
      </c>
      <c r="B212" s="237">
        <f>SUM(C212:S212)</f>
        <v>0</v>
      </c>
      <c r="C212" s="78">
        <v>0</v>
      </c>
      <c r="D212" s="78">
        <v>0</v>
      </c>
      <c r="E212" s="78">
        <v>0</v>
      </c>
      <c r="F212" s="78">
        <v>0</v>
      </c>
      <c r="G212" s="78">
        <v>0</v>
      </c>
      <c r="H212" s="78">
        <v>0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0</v>
      </c>
      <c r="O212" s="78">
        <v>0</v>
      </c>
      <c r="P212" s="78">
        <v>0</v>
      </c>
      <c r="Q212" s="78">
        <v>0</v>
      </c>
      <c r="R212" s="78">
        <v>0</v>
      </c>
      <c r="S212" s="362">
        <v>0</v>
      </c>
      <c r="T212" s="77">
        <v>0</v>
      </c>
      <c r="U212" s="78">
        <v>0</v>
      </c>
      <c r="V212" s="78">
        <v>0</v>
      </c>
      <c r="W212" s="78">
        <v>0</v>
      </c>
      <c r="X212" s="78">
        <v>0</v>
      </c>
      <c r="Y212" s="31" t="str">
        <f>$CA212&amp;CB212</f>
        <v/>
      </c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00"/>
      <c r="CB212" s="234" t="str">
        <f t="shared" si="49"/>
        <v/>
      </c>
      <c r="CC212" s="32"/>
      <c r="CD212" s="32"/>
      <c r="CE212" s="32"/>
      <c r="CF212" s="32"/>
      <c r="CG212" s="35">
        <f t="shared" si="50"/>
        <v>0</v>
      </c>
      <c r="CH212" s="34"/>
      <c r="CI212" s="34"/>
      <c r="CJ212" s="34"/>
      <c r="CK212" s="34"/>
      <c r="DI212"/>
    </row>
    <row r="213" spans="1:113" x14ac:dyDescent="0.25">
      <c r="A213" s="428" t="s">
        <v>5</v>
      </c>
      <c r="B213" s="727">
        <f t="shared" ref="B213:X213" si="51">SUM(B209:B212)</f>
        <v>3170</v>
      </c>
      <c r="C213" s="727">
        <f t="shared" si="51"/>
        <v>182</v>
      </c>
      <c r="D213" s="727">
        <f t="shared" si="51"/>
        <v>23</v>
      </c>
      <c r="E213" s="727">
        <f t="shared" si="51"/>
        <v>65</v>
      </c>
      <c r="F213" s="727">
        <f t="shared" si="51"/>
        <v>59</v>
      </c>
      <c r="G213" s="727">
        <f t="shared" si="51"/>
        <v>46</v>
      </c>
      <c r="H213" s="727">
        <f t="shared" si="51"/>
        <v>204</v>
      </c>
      <c r="I213" s="727">
        <f t="shared" si="51"/>
        <v>49</v>
      </c>
      <c r="J213" s="727">
        <f t="shared" si="51"/>
        <v>158</v>
      </c>
      <c r="K213" s="727">
        <f t="shared" si="51"/>
        <v>55</v>
      </c>
      <c r="L213" s="727">
        <f t="shared" si="51"/>
        <v>59</v>
      </c>
      <c r="M213" s="727">
        <f t="shared" si="51"/>
        <v>428</v>
      </c>
      <c r="N213" s="727">
        <f t="shared" si="51"/>
        <v>247</v>
      </c>
      <c r="O213" s="727">
        <f t="shared" si="51"/>
        <v>330</v>
      </c>
      <c r="P213" s="727">
        <f t="shared" si="51"/>
        <v>368</v>
      </c>
      <c r="Q213" s="727">
        <f t="shared" si="51"/>
        <v>397</v>
      </c>
      <c r="R213" s="727">
        <f t="shared" si="51"/>
        <v>246</v>
      </c>
      <c r="S213" s="693">
        <f t="shared" si="51"/>
        <v>254</v>
      </c>
      <c r="T213" s="67">
        <f t="shared" si="51"/>
        <v>1066</v>
      </c>
      <c r="U213" s="303">
        <f t="shared" si="51"/>
        <v>0</v>
      </c>
      <c r="V213" s="303">
        <f t="shared" si="51"/>
        <v>0</v>
      </c>
      <c r="W213" s="303">
        <f t="shared" si="51"/>
        <v>1449</v>
      </c>
      <c r="X213" s="303">
        <f t="shared" si="51"/>
        <v>655</v>
      </c>
    </row>
    <row r="214" spans="1:113" x14ac:dyDescent="0.25">
      <c r="A214" s="11" t="s">
        <v>198</v>
      </c>
      <c r="B214" s="12"/>
    </row>
    <row r="215" spans="1:113" x14ac:dyDescent="0.25">
      <c r="A215" s="429" t="s">
        <v>199</v>
      </c>
      <c r="B215" s="477" t="s">
        <v>76</v>
      </c>
    </row>
    <row r="216" spans="1:113" x14ac:dyDescent="0.25">
      <c r="A216" s="364" t="s">
        <v>200</v>
      </c>
      <c r="B216" s="352"/>
    </row>
    <row r="217" spans="1:113" x14ac:dyDescent="0.25">
      <c r="A217" s="365" t="s">
        <v>201</v>
      </c>
      <c r="B217" s="95"/>
    </row>
    <row r="218" spans="1:113" x14ac:dyDescent="0.25">
      <c r="A218" s="365" t="s">
        <v>202</v>
      </c>
      <c r="B218" s="95"/>
    </row>
    <row r="219" spans="1:113" x14ac:dyDescent="0.25">
      <c r="A219" s="366" t="s">
        <v>203</v>
      </c>
      <c r="B219" s="78"/>
    </row>
    <row r="220" spans="1:113" x14ac:dyDescent="0.25">
      <c r="A220" s="192" t="s">
        <v>204</v>
      </c>
      <c r="B220" s="12"/>
    </row>
    <row r="221" spans="1:113" x14ac:dyDescent="0.25">
      <c r="A221" s="478" t="s">
        <v>205</v>
      </c>
      <c r="B221" s="477" t="s">
        <v>5</v>
      </c>
    </row>
    <row r="222" spans="1:113" x14ac:dyDescent="0.25">
      <c r="A222" s="365" t="s">
        <v>98</v>
      </c>
      <c r="B222" s="95">
        <v>24</v>
      </c>
    </row>
    <row r="223" spans="1:113" x14ac:dyDescent="0.25">
      <c r="A223" s="365" t="s">
        <v>99</v>
      </c>
      <c r="B223" s="95">
        <v>45</v>
      </c>
    </row>
    <row r="224" spans="1:113" x14ac:dyDescent="0.25">
      <c r="A224" s="365" t="s">
        <v>100</v>
      </c>
      <c r="B224" s="95">
        <v>3647</v>
      </c>
    </row>
    <row r="225" spans="1:2" customFormat="1" ht="22.5" x14ac:dyDescent="0.25">
      <c r="A225" s="368" t="s">
        <v>101</v>
      </c>
      <c r="B225" s="95">
        <v>50</v>
      </c>
    </row>
    <row r="226" spans="1:2" customFormat="1" x14ac:dyDescent="0.25">
      <c r="A226" s="365" t="s">
        <v>102</v>
      </c>
      <c r="B226" s="95">
        <v>0</v>
      </c>
    </row>
    <row r="227" spans="1:2" customFormat="1" x14ac:dyDescent="0.25">
      <c r="A227" s="365" t="s">
        <v>103</v>
      </c>
      <c r="B227" s="95">
        <v>236</v>
      </c>
    </row>
    <row r="228" spans="1:2" customFormat="1" x14ac:dyDescent="0.25">
      <c r="A228" s="365" t="s">
        <v>104</v>
      </c>
      <c r="B228" s="95">
        <v>0</v>
      </c>
    </row>
    <row r="229" spans="1:2" customFormat="1" x14ac:dyDescent="0.25">
      <c r="A229" s="365" t="s">
        <v>206</v>
      </c>
      <c r="B229" s="95">
        <v>3</v>
      </c>
    </row>
    <row r="230" spans="1:2" customFormat="1" x14ac:dyDescent="0.25">
      <c r="A230" s="365" t="s">
        <v>108</v>
      </c>
      <c r="B230" s="95">
        <v>0</v>
      </c>
    </row>
    <row r="231" spans="1:2" customFormat="1" x14ac:dyDescent="0.25">
      <c r="A231" s="365" t="s">
        <v>105</v>
      </c>
      <c r="B231" s="95">
        <v>0</v>
      </c>
    </row>
    <row r="232" spans="1:2" customFormat="1" x14ac:dyDescent="0.25">
      <c r="A232" s="365" t="s">
        <v>207</v>
      </c>
      <c r="B232" s="95">
        <v>0</v>
      </c>
    </row>
    <row r="233" spans="1:2" customFormat="1" x14ac:dyDescent="0.25">
      <c r="A233" s="365" t="s">
        <v>107</v>
      </c>
      <c r="B233" s="95">
        <v>0</v>
      </c>
    </row>
    <row r="234" spans="1:2" customFormat="1" x14ac:dyDescent="0.25">
      <c r="A234" s="365" t="s">
        <v>208</v>
      </c>
      <c r="B234" s="95">
        <v>0</v>
      </c>
    </row>
    <row r="235" spans="1:2" customFormat="1" x14ac:dyDescent="0.25">
      <c r="A235" s="365" t="s">
        <v>209</v>
      </c>
      <c r="B235" s="95">
        <v>0</v>
      </c>
    </row>
    <row r="236" spans="1:2" customFormat="1" x14ac:dyDescent="0.25">
      <c r="A236" s="365" t="s">
        <v>109</v>
      </c>
      <c r="B236" s="95">
        <v>520</v>
      </c>
    </row>
    <row r="237" spans="1:2" customFormat="1" x14ac:dyDescent="0.25">
      <c r="A237" s="365" t="s">
        <v>110</v>
      </c>
      <c r="B237" s="95">
        <v>0</v>
      </c>
    </row>
    <row r="238" spans="1:2" customFormat="1" x14ac:dyDescent="0.25">
      <c r="A238" s="365" t="s">
        <v>111</v>
      </c>
      <c r="B238" s="95">
        <v>264</v>
      </c>
    </row>
    <row r="239" spans="1:2" customFormat="1" x14ac:dyDescent="0.25">
      <c r="A239" s="365" t="s">
        <v>112</v>
      </c>
      <c r="B239" s="95">
        <v>0</v>
      </c>
    </row>
    <row r="240" spans="1:2" customFormat="1" x14ac:dyDescent="0.25">
      <c r="A240" s="365" t="s">
        <v>210</v>
      </c>
      <c r="B240" s="95">
        <v>52</v>
      </c>
    </row>
    <row r="241" spans="1:19" customFormat="1" x14ac:dyDescent="0.25">
      <c r="A241" s="365" t="s">
        <v>114</v>
      </c>
      <c r="B241" s="95">
        <v>0</v>
      </c>
    </row>
    <row r="242" spans="1:19" customFormat="1" x14ac:dyDescent="0.25">
      <c r="A242" s="365" t="s">
        <v>211</v>
      </c>
      <c r="B242" s="95">
        <v>0</v>
      </c>
    </row>
    <row r="243" spans="1:19" customFormat="1" x14ac:dyDescent="0.25">
      <c r="A243" s="365" t="s">
        <v>212</v>
      </c>
      <c r="B243" s="95">
        <v>0</v>
      </c>
    </row>
    <row r="244" spans="1:19" customFormat="1" x14ac:dyDescent="0.25">
      <c r="A244" s="365" t="s">
        <v>213</v>
      </c>
      <c r="B244" s="95">
        <v>1506</v>
      </c>
    </row>
    <row r="245" spans="1:19" customFormat="1" x14ac:dyDescent="0.25">
      <c r="A245" s="365" t="s">
        <v>214</v>
      </c>
      <c r="B245" s="95">
        <v>0</v>
      </c>
    </row>
    <row r="246" spans="1:19" customFormat="1" x14ac:dyDescent="0.25">
      <c r="A246" s="366" t="s">
        <v>215</v>
      </c>
      <c r="B246" s="78">
        <v>0</v>
      </c>
    </row>
    <row r="247" spans="1:19" customFormat="1" x14ac:dyDescent="0.25">
      <c r="A247" s="731" t="s">
        <v>5</v>
      </c>
      <c r="B247" s="732">
        <f>SUM(B222:B246)</f>
        <v>6347</v>
      </c>
    </row>
    <row r="248" spans="1:19" customFormat="1" x14ac:dyDescent="0.25">
      <c r="A248" s="11" t="s">
        <v>216</v>
      </c>
      <c r="B248" s="11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</row>
    <row r="249" spans="1:19" customFormat="1" x14ac:dyDescent="0.25">
      <c r="A249" s="11" t="s">
        <v>217</v>
      </c>
      <c r="B249" s="257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</row>
    <row r="250" spans="1:19" customFormat="1" x14ac:dyDescent="0.25">
      <c r="A250" s="706" t="s">
        <v>218</v>
      </c>
      <c r="B250" s="733" t="s">
        <v>5</v>
      </c>
      <c r="C250" s="597" t="s">
        <v>186</v>
      </c>
      <c r="D250" s="707"/>
      <c r="E250" s="707"/>
      <c r="F250" s="707"/>
      <c r="G250" s="707"/>
      <c r="H250" s="707"/>
      <c r="I250" s="707"/>
      <c r="J250" s="707"/>
      <c r="K250" s="707"/>
      <c r="L250" s="707"/>
      <c r="M250" s="707"/>
      <c r="N250" s="707"/>
      <c r="O250" s="707"/>
      <c r="P250" s="707"/>
      <c r="Q250" s="707"/>
      <c r="R250" s="707"/>
      <c r="S250" s="585"/>
    </row>
    <row r="251" spans="1:19" customFormat="1" x14ac:dyDescent="0.25">
      <c r="A251" s="734"/>
      <c r="B251" s="735"/>
      <c r="C251" s="430" t="s">
        <v>11</v>
      </c>
      <c r="D251" s="430" t="s">
        <v>12</v>
      </c>
      <c r="E251" s="430" t="s">
        <v>13</v>
      </c>
      <c r="F251" s="430" t="s">
        <v>14</v>
      </c>
      <c r="G251" s="430" t="s">
        <v>15</v>
      </c>
      <c r="H251" s="430" t="s">
        <v>16</v>
      </c>
      <c r="I251" s="430" t="s">
        <v>17</v>
      </c>
      <c r="J251" s="430" t="s">
        <v>18</v>
      </c>
      <c r="K251" s="430" t="s">
        <v>19</v>
      </c>
      <c r="L251" s="430" t="s">
        <v>20</v>
      </c>
      <c r="M251" s="430" t="s">
        <v>21</v>
      </c>
      <c r="N251" s="430" t="s">
        <v>22</v>
      </c>
      <c r="O251" s="430" t="s">
        <v>23</v>
      </c>
      <c r="P251" s="430" t="s">
        <v>24</v>
      </c>
      <c r="Q251" s="430" t="s">
        <v>25</v>
      </c>
      <c r="R251" s="430" t="s">
        <v>26</v>
      </c>
      <c r="S251" s="475" t="s">
        <v>27</v>
      </c>
    </row>
    <row r="252" spans="1:19" customFormat="1" x14ac:dyDescent="0.25">
      <c r="A252" s="431" t="s">
        <v>219</v>
      </c>
      <c r="B252" s="432">
        <f>SUM(C252:S252)</f>
        <v>222</v>
      </c>
      <c r="C252" s="398">
        <v>2</v>
      </c>
      <c r="D252" s="389">
        <v>18</v>
      </c>
      <c r="E252" s="389">
        <v>16</v>
      </c>
      <c r="F252" s="389">
        <v>5</v>
      </c>
      <c r="G252" s="389">
        <v>0</v>
      </c>
      <c r="H252" s="389">
        <v>0</v>
      </c>
      <c r="I252" s="389">
        <v>2</v>
      </c>
      <c r="J252" s="389">
        <v>3</v>
      </c>
      <c r="K252" s="389">
        <v>0</v>
      </c>
      <c r="L252" s="389">
        <v>0</v>
      </c>
      <c r="M252" s="389">
        <v>1</v>
      </c>
      <c r="N252" s="389">
        <v>3</v>
      </c>
      <c r="O252" s="389">
        <v>6</v>
      </c>
      <c r="P252" s="389">
        <v>56</v>
      </c>
      <c r="Q252" s="389">
        <v>40</v>
      </c>
      <c r="R252" s="389">
        <v>32</v>
      </c>
      <c r="S252" s="392">
        <v>38</v>
      </c>
    </row>
    <row r="253" spans="1:19" customFormat="1" x14ac:dyDescent="0.25">
      <c r="A253" s="375" t="s">
        <v>220</v>
      </c>
      <c r="B253" s="376">
        <f>SUM(C253:S253)</f>
        <v>222</v>
      </c>
      <c r="C253" s="51">
        <v>2</v>
      </c>
      <c r="D253" s="55">
        <v>18</v>
      </c>
      <c r="E253" s="55">
        <v>16</v>
      </c>
      <c r="F253" s="55">
        <v>5</v>
      </c>
      <c r="G253" s="55">
        <v>0</v>
      </c>
      <c r="H253" s="55">
        <v>0</v>
      </c>
      <c r="I253" s="55">
        <v>2</v>
      </c>
      <c r="J253" s="55">
        <v>3</v>
      </c>
      <c r="K253" s="55">
        <v>0</v>
      </c>
      <c r="L253" s="55">
        <v>0</v>
      </c>
      <c r="M253" s="55">
        <v>1</v>
      </c>
      <c r="N253" s="55">
        <v>3</v>
      </c>
      <c r="O253" s="55">
        <v>6</v>
      </c>
      <c r="P253" s="55">
        <v>56</v>
      </c>
      <c r="Q253" s="55">
        <v>40</v>
      </c>
      <c r="R253" s="55">
        <v>32</v>
      </c>
      <c r="S253" s="56">
        <v>38</v>
      </c>
    </row>
    <row r="254" spans="1:19" customFormat="1" x14ac:dyDescent="0.25">
      <c r="A254" s="736" t="s">
        <v>221</v>
      </c>
      <c r="B254" s="737">
        <f>SUM(C254:S254)</f>
        <v>222</v>
      </c>
      <c r="C254" s="634">
        <v>2</v>
      </c>
      <c r="D254" s="76">
        <v>18</v>
      </c>
      <c r="E254" s="76">
        <v>16</v>
      </c>
      <c r="F254" s="76">
        <v>5</v>
      </c>
      <c r="G254" s="76">
        <v>0</v>
      </c>
      <c r="H254" s="76">
        <v>0</v>
      </c>
      <c r="I254" s="76">
        <v>2</v>
      </c>
      <c r="J254" s="76">
        <v>3</v>
      </c>
      <c r="K254" s="76">
        <v>0</v>
      </c>
      <c r="L254" s="76">
        <v>0</v>
      </c>
      <c r="M254" s="76">
        <v>1</v>
      </c>
      <c r="N254" s="76">
        <v>3</v>
      </c>
      <c r="O254" s="76">
        <v>6</v>
      </c>
      <c r="P254" s="76">
        <v>56</v>
      </c>
      <c r="Q254" s="76">
        <v>40</v>
      </c>
      <c r="R254" s="76">
        <v>32</v>
      </c>
      <c r="S254" s="638">
        <v>38</v>
      </c>
    </row>
    <row r="255" spans="1:19" customFormat="1" x14ac:dyDescent="0.25">
      <c r="A255" s="11" t="s">
        <v>222</v>
      </c>
      <c r="B255" s="379"/>
      <c r="C255" s="12"/>
      <c r="D255" s="379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</row>
    <row r="256" spans="1:19" customFormat="1" x14ac:dyDescent="0.25">
      <c r="A256" s="706" t="s">
        <v>223</v>
      </c>
      <c r="B256" s="733" t="s">
        <v>224</v>
      </c>
      <c r="C256" s="597" t="s">
        <v>186</v>
      </c>
      <c r="D256" s="707"/>
      <c r="E256" s="707"/>
      <c r="F256" s="707"/>
      <c r="G256" s="707"/>
      <c r="H256" s="707"/>
      <c r="I256" s="707"/>
      <c r="J256" s="707"/>
      <c r="K256" s="707"/>
      <c r="L256" s="707"/>
      <c r="M256" s="707"/>
      <c r="N256" s="707"/>
      <c r="O256" s="707"/>
      <c r="P256" s="707"/>
      <c r="Q256" s="707"/>
      <c r="R256" s="707"/>
      <c r="S256" s="585"/>
    </row>
    <row r="257" spans="1:19" customFormat="1" x14ac:dyDescent="0.25">
      <c r="A257" s="734"/>
      <c r="B257" s="735"/>
      <c r="C257" s="485" t="s">
        <v>11</v>
      </c>
      <c r="D257" s="485" t="s">
        <v>12</v>
      </c>
      <c r="E257" s="485" t="s">
        <v>13</v>
      </c>
      <c r="F257" s="485" t="s">
        <v>14</v>
      </c>
      <c r="G257" s="485" t="s">
        <v>15</v>
      </c>
      <c r="H257" s="485" t="s">
        <v>16</v>
      </c>
      <c r="I257" s="485" t="s">
        <v>17</v>
      </c>
      <c r="J257" s="485" t="s">
        <v>18</v>
      </c>
      <c r="K257" s="485" t="s">
        <v>19</v>
      </c>
      <c r="L257" s="485" t="s">
        <v>20</v>
      </c>
      <c r="M257" s="485" t="s">
        <v>21</v>
      </c>
      <c r="N257" s="485" t="s">
        <v>22</v>
      </c>
      <c r="O257" s="485" t="s">
        <v>23</v>
      </c>
      <c r="P257" s="485" t="s">
        <v>24</v>
      </c>
      <c r="Q257" s="485" t="s">
        <v>25</v>
      </c>
      <c r="R257" s="485" t="s">
        <v>26</v>
      </c>
      <c r="S257" s="485" t="s">
        <v>27</v>
      </c>
    </row>
    <row r="258" spans="1:19" customFormat="1" x14ac:dyDescent="0.25">
      <c r="A258" s="380" t="s">
        <v>225</v>
      </c>
      <c r="B258" s="380">
        <f t="shared" ref="B258:B284" si="52">SUM(C258:S258)</f>
        <v>18</v>
      </c>
      <c r="C258" s="398">
        <v>0</v>
      </c>
      <c r="D258" s="389">
        <v>0</v>
      </c>
      <c r="E258" s="389">
        <v>0</v>
      </c>
      <c r="F258" s="389">
        <v>0</v>
      </c>
      <c r="G258" s="389">
        <v>0</v>
      </c>
      <c r="H258" s="389">
        <v>0</v>
      </c>
      <c r="I258" s="389">
        <v>0</v>
      </c>
      <c r="J258" s="389">
        <v>0</v>
      </c>
      <c r="K258" s="389">
        <v>0</v>
      </c>
      <c r="L258" s="389">
        <v>0</v>
      </c>
      <c r="M258" s="389">
        <v>1</v>
      </c>
      <c r="N258" s="389">
        <v>0</v>
      </c>
      <c r="O258" s="389">
        <v>0</v>
      </c>
      <c r="P258" s="389">
        <v>1</v>
      </c>
      <c r="Q258" s="389">
        <v>3</v>
      </c>
      <c r="R258" s="389">
        <v>4</v>
      </c>
      <c r="S258" s="399">
        <v>9</v>
      </c>
    </row>
    <row r="259" spans="1:19" customFormat="1" x14ac:dyDescent="0.25">
      <c r="A259" s="301" t="s">
        <v>226</v>
      </c>
      <c r="B259" s="301">
        <f t="shared" si="52"/>
        <v>0</v>
      </c>
      <c r="C259" s="51">
        <v>0</v>
      </c>
      <c r="D259" s="55">
        <v>0</v>
      </c>
      <c r="E259" s="55">
        <v>0</v>
      </c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55">
        <v>0</v>
      </c>
      <c r="L259" s="55">
        <v>0</v>
      </c>
      <c r="M259" s="55">
        <v>0</v>
      </c>
      <c r="N259" s="55">
        <v>0</v>
      </c>
      <c r="O259" s="55">
        <v>0</v>
      </c>
      <c r="P259" s="55">
        <v>0</v>
      </c>
      <c r="Q259" s="55">
        <v>0</v>
      </c>
      <c r="R259" s="55">
        <v>0</v>
      </c>
      <c r="S259" s="56">
        <v>0</v>
      </c>
    </row>
    <row r="260" spans="1:19" customFormat="1" x14ac:dyDescent="0.25">
      <c r="A260" s="301" t="s">
        <v>227</v>
      </c>
      <c r="B260" s="301">
        <f t="shared" si="52"/>
        <v>14</v>
      </c>
      <c r="C260" s="51">
        <v>0</v>
      </c>
      <c r="D260" s="55">
        <v>0</v>
      </c>
      <c r="E260" s="55">
        <v>0</v>
      </c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55">
        <v>0</v>
      </c>
      <c r="L260" s="55">
        <v>0</v>
      </c>
      <c r="M260" s="55">
        <v>1</v>
      </c>
      <c r="N260" s="55">
        <v>0</v>
      </c>
      <c r="O260" s="55">
        <v>0</v>
      </c>
      <c r="P260" s="55">
        <v>1</v>
      </c>
      <c r="Q260" s="55">
        <v>2</v>
      </c>
      <c r="R260" s="55">
        <v>2</v>
      </c>
      <c r="S260" s="56">
        <v>8</v>
      </c>
    </row>
    <row r="261" spans="1:19" customFormat="1" x14ac:dyDescent="0.25">
      <c r="A261" s="301" t="s">
        <v>228</v>
      </c>
      <c r="B261" s="301">
        <f t="shared" si="52"/>
        <v>11</v>
      </c>
      <c r="C261" s="51">
        <v>0</v>
      </c>
      <c r="D261" s="55">
        <v>0</v>
      </c>
      <c r="E261" s="55">
        <v>0</v>
      </c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55">
        <v>0</v>
      </c>
      <c r="L261" s="55">
        <v>0</v>
      </c>
      <c r="M261" s="55">
        <v>0</v>
      </c>
      <c r="N261" s="55">
        <v>0</v>
      </c>
      <c r="O261" s="55">
        <v>0</v>
      </c>
      <c r="P261" s="55">
        <v>0</v>
      </c>
      <c r="Q261" s="55">
        <v>1</v>
      </c>
      <c r="R261" s="55">
        <v>2</v>
      </c>
      <c r="S261" s="56">
        <v>8</v>
      </c>
    </row>
    <row r="262" spans="1:19" customFormat="1" x14ac:dyDescent="0.25">
      <c r="A262" s="301" t="s">
        <v>229</v>
      </c>
      <c r="B262" s="301">
        <f t="shared" si="52"/>
        <v>23</v>
      </c>
      <c r="C262" s="51">
        <v>0</v>
      </c>
      <c r="D262" s="55">
        <v>0</v>
      </c>
      <c r="E262" s="55">
        <v>0</v>
      </c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55">
        <v>0</v>
      </c>
      <c r="L262" s="55">
        <v>0</v>
      </c>
      <c r="M262" s="55">
        <v>1</v>
      </c>
      <c r="N262" s="55">
        <v>2</v>
      </c>
      <c r="O262" s="55">
        <v>0</v>
      </c>
      <c r="P262" s="55">
        <v>7</v>
      </c>
      <c r="Q262" s="55">
        <v>6</v>
      </c>
      <c r="R262" s="55">
        <v>2</v>
      </c>
      <c r="S262" s="56">
        <v>5</v>
      </c>
    </row>
    <row r="263" spans="1:19" customFormat="1" x14ac:dyDescent="0.25">
      <c r="A263" s="301" t="s">
        <v>230</v>
      </c>
      <c r="B263" s="301">
        <f t="shared" si="52"/>
        <v>22</v>
      </c>
      <c r="C263" s="51">
        <v>0</v>
      </c>
      <c r="D263" s="55">
        <v>0</v>
      </c>
      <c r="E263" s="55">
        <v>0</v>
      </c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55">
        <v>0</v>
      </c>
      <c r="L263" s="55">
        <v>0</v>
      </c>
      <c r="M263" s="55">
        <v>0</v>
      </c>
      <c r="N263" s="55">
        <v>1</v>
      </c>
      <c r="O263" s="55">
        <v>1</v>
      </c>
      <c r="P263" s="55">
        <v>2</v>
      </c>
      <c r="Q263" s="55">
        <v>5</v>
      </c>
      <c r="R263" s="55">
        <v>5</v>
      </c>
      <c r="S263" s="56">
        <v>8</v>
      </c>
    </row>
    <row r="264" spans="1:19" customFormat="1" x14ac:dyDescent="0.25">
      <c r="A264" s="301" t="s">
        <v>231</v>
      </c>
      <c r="B264" s="301">
        <f t="shared" si="52"/>
        <v>0</v>
      </c>
      <c r="C264" s="51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6"/>
    </row>
    <row r="265" spans="1:19" customFormat="1" x14ac:dyDescent="0.25">
      <c r="A265" s="301" t="s">
        <v>232</v>
      </c>
      <c r="B265" s="301">
        <f t="shared" si="52"/>
        <v>0</v>
      </c>
      <c r="C265" s="51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6"/>
    </row>
    <row r="266" spans="1:19" customFormat="1" x14ac:dyDescent="0.25">
      <c r="A266" s="301" t="s">
        <v>233</v>
      </c>
      <c r="B266" s="301">
        <f t="shared" si="52"/>
        <v>0</v>
      </c>
      <c r="C266" s="51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6"/>
    </row>
    <row r="267" spans="1:19" customFormat="1" x14ac:dyDescent="0.25">
      <c r="A267" s="301" t="s">
        <v>234</v>
      </c>
      <c r="B267" s="301">
        <f t="shared" si="52"/>
        <v>0</v>
      </c>
      <c r="C267" s="51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6"/>
    </row>
    <row r="268" spans="1:19" customFormat="1" ht="22.5" x14ac:dyDescent="0.25">
      <c r="A268" s="381" t="s">
        <v>235</v>
      </c>
      <c r="B268" s="301">
        <f t="shared" si="52"/>
        <v>0</v>
      </c>
      <c r="C268" s="51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6"/>
    </row>
    <row r="269" spans="1:19" customFormat="1" ht="22.5" x14ac:dyDescent="0.25">
      <c r="A269" s="381" t="s">
        <v>236</v>
      </c>
      <c r="B269" s="301">
        <f t="shared" si="52"/>
        <v>0</v>
      </c>
      <c r="C269" s="51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6"/>
    </row>
    <row r="270" spans="1:19" customFormat="1" x14ac:dyDescent="0.25">
      <c r="A270" s="301" t="s">
        <v>237</v>
      </c>
      <c r="B270" s="301">
        <f t="shared" si="52"/>
        <v>0</v>
      </c>
      <c r="C270" s="51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6"/>
    </row>
    <row r="271" spans="1:19" customFormat="1" x14ac:dyDescent="0.25">
      <c r="A271" s="301" t="s">
        <v>238</v>
      </c>
      <c r="B271" s="301">
        <f t="shared" si="52"/>
        <v>0</v>
      </c>
      <c r="C271" s="51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6"/>
    </row>
    <row r="272" spans="1:19" customFormat="1" x14ac:dyDescent="0.25">
      <c r="A272" s="301" t="s">
        <v>239</v>
      </c>
      <c r="B272" s="301">
        <f t="shared" si="52"/>
        <v>0</v>
      </c>
      <c r="C272" s="51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6"/>
    </row>
    <row r="273" spans="1:19" customFormat="1" x14ac:dyDescent="0.25">
      <c r="A273" s="301" t="s">
        <v>240</v>
      </c>
      <c r="B273" s="301">
        <f t="shared" si="52"/>
        <v>0</v>
      </c>
      <c r="C273" s="51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6"/>
    </row>
    <row r="274" spans="1:19" customFormat="1" x14ac:dyDescent="0.25">
      <c r="A274" s="301" t="s">
        <v>241</v>
      </c>
      <c r="B274" s="301">
        <f t="shared" si="52"/>
        <v>0</v>
      </c>
      <c r="C274" s="51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6"/>
    </row>
    <row r="275" spans="1:19" customFormat="1" x14ac:dyDescent="0.25">
      <c r="A275" s="301" t="s">
        <v>242</v>
      </c>
      <c r="B275" s="301">
        <f t="shared" si="52"/>
        <v>37</v>
      </c>
      <c r="C275" s="51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>
        <v>7</v>
      </c>
      <c r="Q275" s="55">
        <v>7</v>
      </c>
      <c r="R275" s="55">
        <v>13</v>
      </c>
      <c r="S275" s="56">
        <v>10</v>
      </c>
    </row>
    <row r="276" spans="1:19" customFormat="1" x14ac:dyDescent="0.25">
      <c r="A276" s="301" t="s">
        <v>243</v>
      </c>
      <c r="B276" s="301">
        <f t="shared" si="52"/>
        <v>226</v>
      </c>
      <c r="C276" s="51">
        <v>2</v>
      </c>
      <c r="D276" s="55">
        <v>18</v>
      </c>
      <c r="E276" s="55">
        <v>17</v>
      </c>
      <c r="F276" s="55">
        <v>5</v>
      </c>
      <c r="G276" s="55">
        <v>0</v>
      </c>
      <c r="H276" s="55">
        <v>0</v>
      </c>
      <c r="I276" s="55">
        <v>2</v>
      </c>
      <c r="J276" s="55">
        <v>5</v>
      </c>
      <c r="K276" s="55">
        <v>0</v>
      </c>
      <c r="L276" s="55">
        <v>0</v>
      </c>
      <c r="M276" s="55">
        <v>0</v>
      </c>
      <c r="N276" s="55">
        <v>2</v>
      </c>
      <c r="O276" s="55">
        <v>9</v>
      </c>
      <c r="P276" s="55">
        <v>82</v>
      </c>
      <c r="Q276" s="55">
        <v>44</v>
      </c>
      <c r="R276" s="55">
        <v>22</v>
      </c>
      <c r="S276" s="56">
        <v>18</v>
      </c>
    </row>
    <row r="277" spans="1:19" customFormat="1" x14ac:dyDescent="0.25">
      <c r="A277" s="301" t="s">
        <v>244</v>
      </c>
      <c r="B277" s="301">
        <f t="shared" si="52"/>
        <v>0</v>
      </c>
      <c r="C277" s="51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6"/>
    </row>
    <row r="278" spans="1:19" customFormat="1" x14ac:dyDescent="0.25">
      <c r="A278" s="301" t="s">
        <v>245</v>
      </c>
      <c r="B278" s="301">
        <f t="shared" si="52"/>
        <v>0</v>
      </c>
      <c r="C278" s="51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6"/>
    </row>
    <row r="279" spans="1:19" customFormat="1" x14ac:dyDescent="0.25">
      <c r="A279" s="382" t="s">
        <v>246</v>
      </c>
      <c r="B279" s="301">
        <f t="shared" si="52"/>
        <v>0</v>
      </c>
      <c r="C279" s="39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0"/>
    </row>
    <row r="280" spans="1:19" customFormat="1" x14ac:dyDescent="0.25">
      <c r="A280" s="382" t="s">
        <v>247</v>
      </c>
      <c r="B280" s="301">
        <f t="shared" si="52"/>
        <v>0</v>
      </c>
      <c r="C280" s="51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6"/>
    </row>
    <row r="281" spans="1:19" customFormat="1" ht="22.5" x14ac:dyDescent="0.25">
      <c r="A281" s="383" t="s">
        <v>248</v>
      </c>
      <c r="B281" s="301">
        <f t="shared" si="52"/>
        <v>0</v>
      </c>
      <c r="C281" s="51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6"/>
    </row>
    <row r="282" spans="1:19" customFormat="1" x14ac:dyDescent="0.25">
      <c r="A282" s="382" t="s">
        <v>249</v>
      </c>
      <c r="B282" s="301">
        <f t="shared" si="52"/>
        <v>0</v>
      </c>
      <c r="C282" s="51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6"/>
    </row>
    <row r="283" spans="1:19" customFormat="1" x14ac:dyDescent="0.25">
      <c r="A283" s="382" t="s">
        <v>250</v>
      </c>
      <c r="B283" s="301">
        <f t="shared" si="52"/>
        <v>0</v>
      </c>
      <c r="C283" s="51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6"/>
    </row>
    <row r="284" spans="1:19" customFormat="1" x14ac:dyDescent="0.25">
      <c r="A284" s="350" t="s">
        <v>251</v>
      </c>
      <c r="B284" s="303">
        <f t="shared" si="52"/>
        <v>0</v>
      </c>
      <c r="C284" s="304"/>
      <c r="D284" s="238"/>
      <c r="E284" s="238"/>
      <c r="F284" s="238"/>
      <c r="G284" s="238"/>
      <c r="H284" s="238"/>
      <c r="I284" s="238"/>
      <c r="J284" s="238"/>
      <c r="K284" s="238"/>
      <c r="L284" s="238"/>
      <c r="M284" s="238"/>
      <c r="N284" s="238"/>
      <c r="O284" s="238"/>
      <c r="P284" s="238"/>
      <c r="Q284" s="238"/>
      <c r="R284" s="238"/>
      <c r="S284" s="77"/>
    </row>
    <row r="285" spans="1:19" customFormat="1" x14ac:dyDescent="0.25">
      <c r="A285" s="257" t="s">
        <v>252</v>
      </c>
      <c r="B285" s="257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</row>
    <row r="286" spans="1:19" customFormat="1" x14ac:dyDescent="0.25">
      <c r="A286" s="706" t="s">
        <v>253</v>
      </c>
      <c r="B286" s="733" t="s">
        <v>5</v>
      </c>
      <c r="C286" s="597" t="s">
        <v>254</v>
      </c>
      <c r="D286" s="707"/>
      <c r="E286" s="707"/>
      <c r="F286" s="707"/>
      <c r="G286" s="707"/>
      <c r="H286" s="707"/>
      <c r="I286" s="707"/>
      <c r="J286" s="707"/>
      <c r="K286" s="707"/>
      <c r="L286" s="707"/>
      <c r="M286" s="707"/>
      <c r="N286" s="707"/>
      <c r="O286" s="707"/>
      <c r="P286" s="707"/>
      <c r="Q286" s="707"/>
      <c r="R286" s="707"/>
      <c r="S286" s="585"/>
    </row>
    <row r="287" spans="1:19" customFormat="1" x14ac:dyDescent="0.25">
      <c r="A287" s="734"/>
      <c r="B287" s="735"/>
      <c r="C287" s="485" t="s">
        <v>11</v>
      </c>
      <c r="D287" s="485" t="s">
        <v>12</v>
      </c>
      <c r="E287" s="485" t="s">
        <v>13</v>
      </c>
      <c r="F287" s="485" t="s">
        <v>14</v>
      </c>
      <c r="G287" s="485" t="s">
        <v>15</v>
      </c>
      <c r="H287" s="485" t="s">
        <v>16</v>
      </c>
      <c r="I287" s="485" t="s">
        <v>17</v>
      </c>
      <c r="J287" s="485" t="s">
        <v>18</v>
      </c>
      <c r="K287" s="485" t="s">
        <v>19</v>
      </c>
      <c r="L287" s="485" t="s">
        <v>20</v>
      </c>
      <c r="M287" s="485" t="s">
        <v>21</v>
      </c>
      <c r="N287" s="485" t="s">
        <v>22</v>
      </c>
      <c r="O287" s="485" t="s">
        <v>23</v>
      </c>
      <c r="P287" s="485" t="s">
        <v>24</v>
      </c>
      <c r="Q287" s="485" t="s">
        <v>25</v>
      </c>
      <c r="R287" s="485" t="s">
        <v>26</v>
      </c>
      <c r="S287" s="485" t="s">
        <v>27</v>
      </c>
    </row>
    <row r="288" spans="1:19" customFormat="1" x14ac:dyDescent="0.25">
      <c r="A288" s="433" t="s">
        <v>61</v>
      </c>
      <c r="B288" s="376">
        <f t="shared" ref="B288:B308" si="53">SUM(C288:S288)</f>
        <v>0</v>
      </c>
      <c r="C288" s="44">
        <v>0</v>
      </c>
      <c r="D288" s="44">
        <v>0</v>
      </c>
      <c r="E288" s="44">
        <v>0</v>
      </c>
      <c r="F288" s="44">
        <v>0</v>
      </c>
      <c r="G288" s="44">
        <v>0</v>
      </c>
      <c r="H288" s="44">
        <v>0</v>
      </c>
      <c r="I288" s="44">
        <v>0</v>
      </c>
      <c r="J288" s="44">
        <v>0</v>
      </c>
      <c r="K288" s="44">
        <v>0</v>
      </c>
      <c r="L288" s="44">
        <v>0</v>
      </c>
      <c r="M288" s="44">
        <v>0</v>
      </c>
      <c r="N288" s="44">
        <v>0</v>
      </c>
      <c r="O288" s="44">
        <v>0</v>
      </c>
      <c r="P288" s="44">
        <v>0</v>
      </c>
      <c r="Q288" s="44">
        <v>0</v>
      </c>
      <c r="R288" s="44">
        <v>0</v>
      </c>
      <c r="S288" s="40">
        <v>0</v>
      </c>
    </row>
    <row r="289" spans="1:19" customFormat="1" x14ac:dyDescent="0.25">
      <c r="A289" s="161" t="s">
        <v>66</v>
      </c>
      <c r="B289" s="376">
        <f t="shared" si="53"/>
        <v>0</v>
      </c>
      <c r="C289" s="55">
        <v>0</v>
      </c>
      <c r="D289" s="55">
        <v>0</v>
      </c>
      <c r="E289" s="55">
        <v>0</v>
      </c>
      <c r="F289" s="55">
        <v>0</v>
      </c>
      <c r="G289" s="55">
        <v>0</v>
      </c>
      <c r="H289" s="55">
        <v>0</v>
      </c>
      <c r="I289" s="55">
        <v>0</v>
      </c>
      <c r="J289" s="55">
        <v>0</v>
      </c>
      <c r="K289" s="55">
        <v>0</v>
      </c>
      <c r="L289" s="55">
        <v>0</v>
      </c>
      <c r="M289" s="55">
        <v>0</v>
      </c>
      <c r="N289" s="55">
        <v>0</v>
      </c>
      <c r="O289" s="55">
        <v>0</v>
      </c>
      <c r="P289" s="55">
        <v>0</v>
      </c>
      <c r="Q289" s="55">
        <v>0</v>
      </c>
      <c r="R289" s="55">
        <v>0</v>
      </c>
      <c r="S289" s="56">
        <v>0</v>
      </c>
    </row>
    <row r="290" spans="1:19" customFormat="1" x14ac:dyDescent="0.25">
      <c r="A290" s="348" t="s">
        <v>62</v>
      </c>
      <c r="B290" s="376">
        <f t="shared" si="53"/>
        <v>0</v>
      </c>
      <c r="C290" s="55">
        <v>0</v>
      </c>
      <c r="D290" s="55">
        <v>0</v>
      </c>
      <c r="E290" s="55">
        <v>0</v>
      </c>
      <c r="F290" s="55">
        <v>0</v>
      </c>
      <c r="G290" s="55">
        <v>0</v>
      </c>
      <c r="H290" s="55">
        <v>0</v>
      </c>
      <c r="I290" s="55">
        <v>0</v>
      </c>
      <c r="J290" s="55">
        <v>0</v>
      </c>
      <c r="K290" s="55">
        <v>0</v>
      </c>
      <c r="L290" s="55">
        <v>0</v>
      </c>
      <c r="M290" s="55">
        <v>0</v>
      </c>
      <c r="N290" s="55">
        <v>0</v>
      </c>
      <c r="O290" s="55">
        <v>0</v>
      </c>
      <c r="P290" s="55">
        <v>0</v>
      </c>
      <c r="Q290" s="55">
        <v>0</v>
      </c>
      <c r="R290" s="55">
        <v>0</v>
      </c>
      <c r="S290" s="56">
        <v>0</v>
      </c>
    </row>
    <row r="291" spans="1:19" customFormat="1" x14ac:dyDescent="0.25">
      <c r="A291" s="348" t="s">
        <v>60</v>
      </c>
      <c r="B291" s="376">
        <f t="shared" si="53"/>
        <v>11</v>
      </c>
      <c r="C291" s="55">
        <v>0</v>
      </c>
      <c r="D291" s="55">
        <v>0</v>
      </c>
      <c r="E291" s="55">
        <v>0</v>
      </c>
      <c r="F291" s="55">
        <v>0</v>
      </c>
      <c r="G291" s="55">
        <v>0</v>
      </c>
      <c r="H291" s="55">
        <v>0</v>
      </c>
      <c r="I291" s="55">
        <v>0</v>
      </c>
      <c r="J291" s="55">
        <v>0</v>
      </c>
      <c r="K291" s="55">
        <v>0</v>
      </c>
      <c r="L291" s="55">
        <v>0</v>
      </c>
      <c r="M291" s="55">
        <v>1</v>
      </c>
      <c r="N291" s="55">
        <v>0</v>
      </c>
      <c r="O291" s="55">
        <v>0</v>
      </c>
      <c r="P291" s="55">
        <v>2</v>
      </c>
      <c r="Q291" s="55">
        <v>2</v>
      </c>
      <c r="R291" s="55">
        <v>3</v>
      </c>
      <c r="S291" s="56">
        <v>3</v>
      </c>
    </row>
    <row r="292" spans="1:19" customFormat="1" x14ac:dyDescent="0.25">
      <c r="A292" s="161" t="s">
        <v>169</v>
      </c>
      <c r="B292" s="376">
        <f t="shared" si="53"/>
        <v>0</v>
      </c>
      <c r="C292" s="55">
        <v>0</v>
      </c>
      <c r="D292" s="55">
        <v>0</v>
      </c>
      <c r="E292" s="55">
        <v>0</v>
      </c>
      <c r="F292" s="55">
        <v>0</v>
      </c>
      <c r="G292" s="55">
        <v>0</v>
      </c>
      <c r="H292" s="55">
        <v>0</v>
      </c>
      <c r="I292" s="55">
        <v>0</v>
      </c>
      <c r="J292" s="55">
        <v>0</v>
      </c>
      <c r="K292" s="55">
        <v>0</v>
      </c>
      <c r="L292" s="55">
        <v>0</v>
      </c>
      <c r="M292" s="55">
        <v>0</v>
      </c>
      <c r="N292" s="55">
        <v>0</v>
      </c>
      <c r="O292" s="55">
        <v>0</v>
      </c>
      <c r="P292" s="55">
        <v>0</v>
      </c>
      <c r="Q292" s="55">
        <v>0</v>
      </c>
      <c r="R292" s="55">
        <v>0</v>
      </c>
      <c r="S292" s="56">
        <v>0</v>
      </c>
    </row>
    <row r="293" spans="1:19" customFormat="1" x14ac:dyDescent="0.25">
      <c r="A293" s="163" t="s">
        <v>63</v>
      </c>
      <c r="B293" s="376">
        <f t="shared" si="53"/>
        <v>0</v>
      </c>
      <c r="C293" s="55">
        <v>0</v>
      </c>
      <c r="D293" s="55">
        <v>0</v>
      </c>
      <c r="E293" s="55">
        <v>0</v>
      </c>
      <c r="F293" s="55">
        <v>0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0</v>
      </c>
      <c r="Q293" s="55">
        <v>0</v>
      </c>
      <c r="R293" s="55">
        <v>0</v>
      </c>
      <c r="S293" s="56">
        <v>0</v>
      </c>
    </row>
    <row r="294" spans="1:19" customFormat="1" x14ac:dyDescent="0.25">
      <c r="A294" s="163" t="s">
        <v>255</v>
      </c>
      <c r="B294" s="376">
        <f t="shared" si="53"/>
        <v>0</v>
      </c>
      <c r="C294" s="55">
        <v>0</v>
      </c>
      <c r="D294" s="55">
        <v>0</v>
      </c>
      <c r="E294" s="55">
        <v>0</v>
      </c>
      <c r="F294" s="55">
        <v>0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0</v>
      </c>
      <c r="Q294" s="55">
        <v>0</v>
      </c>
      <c r="R294" s="55">
        <v>0</v>
      </c>
      <c r="S294" s="56">
        <v>0</v>
      </c>
    </row>
    <row r="295" spans="1:19" customFormat="1" x14ac:dyDescent="0.25">
      <c r="A295" s="163" t="s">
        <v>167</v>
      </c>
      <c r="B295" s="376">
        <f t="shared" si="53"/>
        <v>1</v>
      </c>
      <c r="C295" s="55">
        <v>0</v>
      </c>
      <c r="D295" s="55">
        <v>0</v>
      </c>
      <c r="E295" s="55">
        <v>0</v>
      </c>
      <c r="F295" s="55">
        <v>0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  <c r="N295" s="55">
        <v>1</v>
      </c>
      <c r="O295" s="55">
        <v>0</v>
      </c>
      <c r="P295" s="55">
        <v>0</v>
      </c>
      <c r="Q295" s="55">
        <v>0</v>
      </c>
      <c r="R295" s="55">
        <v>0</v>
      </c>
      <c r="S295" s="56">
        <v>0</v>
      </c>
    </row>
    <row r="296" spans="1:19" customFormat="1" x14ac:dyDescent="0.25">
      <c r="A296" s="161" t="s">
        <v>174</v>
      </c>
      <c r="B296" s="376">
        <f t="shared" si="53"/>
        <v>0</v>
      </c>
      <c r="C296" s="55">
        <v>0</v>
      </c>
      <c r="D296" s="55">
        <v>0</v>
      </c>
      <c r="E296" s="55">
        <v>0</v>
      </c>
      <c r="F296" s="55">
        <v>0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0</v>
      </c>
      <c r="Q296" s="55">
        <v>0</v>
      </c>
      <c r="R296" s="55">
        <v>0</v>
      </c>
      <c r="S296" s="56">
        <v>0</v>
      </c>
    </row>
    <row r="297" spans="1:19" customFormat="1" x14ac:dyDescent="0.25">
      <c r="A297" s="163" t="s">
        <v>256</v>
      </c>
      <c r="B297" s="376">
        <f t="shared" si="53"/>
        <v>0</v>
      </c>
      <c r="C297" s="55">
        <v>0</v>
      </c>
      <c r="D297" s="55">
        <v>0</v>
      </c>
      <c r="E297" s="55">
        <v>0</v>
      </c>
      <c r="F297" s="55">
        <v>0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0</v>
      </c>
      <c r="Q297" s="55">
        <v>0</v>
      </c>
      <c r="R297" s="55">
        <v>0</v>
      </c>
      <c r="S297" s="56">
        <v>0</v>
      </c>
    </row>
    <row r="298" spans="1:19" customFormat="1" x14ac:dyDescent="0.25">
      <c r="A298" s="161" t="s">
        <v>68</v>
      </c>
      <c r="B298" s="376">
        <f t="shared" si="53"/>
        <v>2</v>
      </c>
      <c r="C298" s="55">
        <v>0</v>
      </c>
      <c r="D298" s="55">
        <v>0</v>
      </c>
      <c r="E298" s="55">
        <v>0</v>
      </c>
      <c r="F298" s="55">
        <v>0</v>
      </c>
      <c r="G298" s="55">
        <v>0</v>
      </c>
      <c r="H298" s="55">
        <v>0</v>
      </c>
      <c r="I298" s="55">
        <v>0</v>
      </c>
      <c r="J298" s="55">
        <v>0</v>
      </c>
      <c r="K298" s="55">
        <v>0</v>
      </c>
      <c r="L298" s="55">
        <v>0</v>
      </c>
      <c r="M298" s="55">
        <v>0</v>
      </c>
      <c r="N298" s="55">
        <v>0</v>
      </c>
      <c r="O298" s="55">
        <v>0</v>
      </c>
      <c r="P298" s="55">
        <v>0</v>
      </c>
      <c r="Q298" s="55">
        <v>1</v>
      </c>
      <c r="R298" s="55">
        <v>1</v>
      </c>
      <c r="S298" s="56">
        <v>0</v>
      </c>
    </row>
    <row r="299" spans="1:19" customFormat="1" x14ac:dyDescent="0.25">
      <c r="A299" s="163" t="s">
        <v>178</v>
      </c>
      <c r="B299" s="376">
        <f t="shared" si="53"/>
        <v>14</v>
      </c>
      <c r="C299" s="55">
        <v>0</v>
      </c>
      <c r="D299" s="55">
        <v>0</v>
      </c>
      <c r="E299" s="55">
        <v>0</v>
      </c>
      <c r="F299" s="55">
        <v>0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1</v>
      </c>
      <c r="Q299" s="55">
        <v>0</v>
      </c>
      <c r="R299" s="55">
        <v>3</v>
      </c>
      <c r="S299" s="56">
        <v>10</v>
      </c>
    </row>
    <row r="300" spans="1:19" customFormat="1" x14ac:dyDescent="0.25">
      <c r="A300" s="161" t="s">
        <v>69</v>
      </c>
      <c r="B300" s="376">
        <f t="shared" si="53"/>
        <v>0</v>
      </c>
      <c r="C300" s="44">
        <v>0</v>
      </c>
      <c r="D300" s="44">
        <v>0</v>
      </c>
      <c r="E300" s="44">
        <v>0</v>
      </c>
      <c r="F300" s="44">
        <v>0</v>
      </c>
      <c r="G300" s="44">
        <v>0</v>
      </c>
      <c r="H300" s="44">
        <v>0</v>
      </c>
      <c r="I300" s="44">
        <v>0</v>
      </c>
      <c r="J300" s="44">
        <v>0</v>
      </c>
      <c r="K300" s="44">
        <v>0</v>
      </c>
      <c r="L300" s="44">
        <v>0</v>
      </c>
      <c r="M300" s="44">
        <v>0</v>
      </c>
      <c r="N300" s="44">
        <v>0</v>
      </c>
      <c r="O300" s="44">
        <v>0</v>
      </c>
      <c r="P300" s="44">
        <v>0</v>
      </c>
      <c r="Q300" s="44">
        <v>0</v>
      </c>
      <c r="R300" s="44">
        <v>0</v>
      </c>
      <c r="S300" s="40">
        <v>0</v>
      </c>
    </row>
    <row r="301" spans="1:19" customFormat="1" x14ac:dyDescent="0.25">
      <c r="A301" s="163" t="s">
        <v>257</v>
      </c>
      <c r="B301" s="376">
        <f t="shared" si="53"/>
        <v>37</v>
      </c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>
        <v>7</v>
      </c>
      <c r="Q301" s="44">
        <v>7</v>
      </c>
      <c r="R301" s="44">
        <v>13</v>
      </c>
      <c r="S301" s="40">
        <v>10</v>
      </c>
    </row>
    <row r="302" spans="1:19" customFormat="1" x14ac:dyDescent="0.25">
      <c r="A302" s="163" t="s">
        <v>258</v>
      </c>
      <c r="B302" s="376">
        <f t="shared" si="53"/>
        <v>226</v>
      </c>
      <c r="C302" s="44">
        <v>2</v>
      </c>
      <c r="D302" s="44">
        <v>18</v>
      </c>
      <c r="E302" s="44">
        <v>17</v>
      </c>
      <c r="F302" s="44">
        <v>5</v>
      </c>
      <c r="G302" s="44">
        <v>0</v>
      </c>
      <c r="H302" s="44">
        <v>0</v>
      </c>
      <c r="I302" s="44">
        <v>2</v>
      </c>
      <c r="J302" s="44">
        <v>5</v>
      </c>
      <c r="K302" s="44">
        <v>0</v>
      </c>
      <c r="L302" s="44">
        <v>0</v>
      </c>
      <c r="M302" s="44">
        <v>0</v>
      </c>
      <c r="N302" s="44">
        <v>2</v>
      </c>
      <c r="O302" s="44">
        <v>9</v>
      </c>
      <c r="P302" s="44">
        <v>82</v>
      </c>
      <c r="Q302" s="44">
        <v>44</v>
      </c>
      <c r="R302" s="44">
        <v>22</v>
      </c>
      <c r="S302" s="40">
        <v>18</v>
      </c>
    </row>
    <row r="303" spans="1:19" customFormat="1" x14ac:dyDescent="0.25">
      <c r="A303" s="161" t="s">
        <v>70</v>
      </c>
      <c r="B303" s="376">
        <f t="shared" si="53"/>
        <v>0</v>
      </c>
      <c r="C303" s="55">
        <v>0</v>
      </c>
      <c r="D303" s="55">
        <v>0</v>
      </c>
      <c r="E303" s="55">
        <v>0</v>
      </c>
      <c r="F303" s="55">
        <v>0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v>0</v>
      </c>
      <c r="R303" s="55">
        <v>0</v>
      </c>
      <c r="S303" s="56">
        <v>0</v>
      </c>
    </row>
    <row r="304" spans="1:19" customFormat="1" x14ac:dyDescent="0.25">
      <c r="A304" s="327" t="s">
        <v>171</v>
      </c>
      <c r="B304" s="376">
        <f t="shared" si="53"/>
        <v>0</v>
      </c>
      <c r="C304" s="55">
        <v>0</v>
      </c>
      <c r="D304" s="55">
        <v>0</v>
      </c>
      <c r="E304" s="55">
        <v>0</v>
      </c>
      <c r="F304" s="55">
        <v>0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0</v>
      </c>
      <c r="Q304" s="55">
        <v>0</v>
      </c>
      <c r="R304" s="55">
        <v>0</v>
      </c>
      <c r="S304" s="56">
        <v>0</v>
      </c>
    </row>
    <row r="305" spans="1:113" x14ac:dyDescent="0.25">
      <c r="A305" s="265" t="s">
        <v>259</v>
      </c>
      <c r="B305" s="376">
        <f t="shared" si="53"/>
        <v>0</v>
      </c>
      <c r="C305" s="55">
        <v>0</v>
      </c>
      <c r="D305" s="55">
        <v>0</v>
      </c>
      <c r="E305" s="55">
        <v>0</v>
      </c>
      <c r="F305" s="55">
        <v>0</v>
      </c>
      <c r="G305" s="55">
        <v>0</v>
      </c>
      <c r="H305" s="55">
        <v>0</v>
      </c>
      <c r="I305" s="55">
        <v>0</v>
      </c>
      <c r="J305" s="55">
        <v>0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0</v>
      </c>
      <c r="Q305" s="55">
        <v>0</v>
      </c>
      <c r="R305" s="55">
        <v>0</v>
      </c>
      <c r="S305" s="56">
        <v>0</v>
      </c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</row>
    <row r="306" spans="1:113" x14ac:dyDescent="0.25">
      <c r="A306" s="265" t="s">
        <v>58</v>
      </c>
      <c r="B306" s="376">
        <f t="shared" si="53"/>
        <v>0</v>
      </c>
      <c r="C306" s="55">
        <v>0</v>
      </c>
      <c r="D306" s="55">
        <v>0</v>
      </c>
      <c r="E306" s="55">
        <v>0</v>
      </c>
      <c r="F306" s="55">
        <v>0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v>0</v>
      </c>
      <c r="R306" s="55">
        <v>0</v>
      </c>
      <c r="S306" s="56">
        <v>0</v>
      </c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</row>
    <row r="307" spans="1:113" x14ac:dyDescent="0.25">
      <c r="A307" s="265" t="s">
        <v>175</v>
      </c>
      <c r="B307" s="385">
        <f t="shared" si="53"/>
        <v>0</v>
      </c>
      <c r="C307" s="93">
        <v>0</v>
      </c>
      <c r="D307" s="93">
        <v>0</v>
      </c>
      <c r="E307" s="93">
        <v>0</v>
      </c>
      <c r="F307" s="93">
        <v>0</v>
      </c>
      <c r="G307" s="93">
        <v>0</v>
      </c>
      <c r="H307" s="93">
        <v>0</v>
      </c>
      <c r="I307" s="93">
        <v>0</v>
      </c>
      <c r="J307" s="93">
        <v>0</v>
      </c>
      <c r="K307" s="93">
        <v>0</v>
      </c>
      <c r="L307" s="93">
        <v>0</v>
      </c>
      <c r="M307" s="93">
        <v>0</v>
      </c>
      <c r="N307" s="93">
        <v>0</v>
      </c>
      <c r="O307" s="93">
        <v>0</v>
      </c>
      <c r="P307" s="93">
        <v>0</v>
      </c>
      <c r="Q307" s="93">
        <v>0</v>
      </c>
      <c r="R307" s="93">
        <v>0</v>
      </c>
      <c r="S307" s="89">
        <v>0</v>
      </c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</row>
    <row r="308" spans="1:113" x14ac:dyDescent="0.25">
      <c r="A308" s="738" t="s">
        <v>260</v>
      </c>
      <c r="B308" s="387">
        <f t="shared" si="53"/>
        <v>22</v>
      </c>
      <c r="C308" s="238">
        <v>0</v>
      </c>
      <c r="D308" s="238">
        <v>0</v>
      </c>
      <c r="E308" s="238">
        <v>0</v>
      </c>
      <c r="F308" s="238">
        <v>0</v>
      </c>
      <c r="G308" s="238">
        <v>0</v>
      </c>
      <c r="H308" s="238">
        <v>0</v>
      </c>
      <c r="I308" s="238">
        <v>0</v>
      </c>
      <c r="J308" s="238">
        <v>0</v>
      </c>
      <c r="K308" s="238">
        <v>0</v>
      </c>
      <c r="L308" s="238">
        <v>0</v>
      </c>
      <c r="M308" s="238">
        <v>0</v>
      </c>
      <c r="N308" s="238">
        <v>1</v>
      </c>
      <c r="O308" s="238">
        <v>1</v>
      </c>
      <c r="P308" s="238">
        <v>6</v>
      </c>
      <c r="Q308" s="238">
        <v>7</v>
      </c>
      <c r="R308" s="238">
        <v>1</v>
      </c>
      <c r="S308" s="77">
        <v>6</v>
      </c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</row>
    <row r="349" spans="1:113" x14ac:dyDescent="0.25">
      <c r="A349" s="388">
        <f>SUM(B13:B24,C29:C50,B59,B67,B75,B95:E95,B103:E103,B111:E111,B115:B116,B120:B122,C126:L141,B147:B175,B176:B181,B193,B204,B213,B216:B219,B247,B252:B254,B258:B284,B288:B308)</f>
        <v>12177</v>
      </c>
      <c r="B349" s="388">
        <f>SUM(CG13:CM212)</f>
        <v>0</v>
      </c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</row>
  </sheetData>
  <mergeCells count="141">
    <mergeCell ref="A286:A287"/>
    <mergeCell ref="B286:B287"/>
    <mergeCell ref="C286:S286"/>
    <mergeCell ref="A250:A251"/>
    <mergeCell ref="B250:B251"/>
    <mergeCell ref="C250:S250"/>
    <mergeCell ref="A256:A257"/>
    <mergeCell ref="B256:B257"/>
    <mergeCell ref="C256:S256"/>
    <mergeCell ref="A206:A208"/>
    <mergeCell ref="B206:B208"/>
    <mergeCell ref="C206:S207"/>
    <mergeCell ref="T206:X206"/>
    <mergeCell ref="T207:V207"/>
    <mergeCell ref="W207:X207"/>
    <mergeCell ref="A195:A197"/>
    <mergeCell ref="B195:B197"/>
    <mergeCell ref="C195:S196"/>
    <mergeCell ref="T195:X195"/>
    <mergeCell ref="T196:V196"/>
    <mergeCell ref="W196:X196"/>
    <mergeCell ref="A183:A185"/>
    <mergeCell ref="B183:B185"/>
    <mergeCell ref="C183:S184"/>
    <mergeCell ref="T183:X183"/>
    <mergeCell ref="T184:V184"/>
    <mergeCell ref="W184:X184"/>
    <mergeCell ref="AC145:AD145"/>
    <mergeCell ref="AE145:AF145"/>
    <mergeCell ref="AG145:AH145"/>
    <mergeCell ref="AM144:AO144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AN145:AO145"/>
    <mergeCell ref="AI145:AJ145"/>
    <mergeCell ref="AK145:AL145"/>
    <mergeCell ref="AM145:AM146"/>
    <mergeCell ref="K124:L124"/>
    <mergeCell ref="A126:A129"/>
    <mergeCell ref="A130:A134"/>
    <mergeCell ref="A135:A140"/>
    <mergeCell ref="A144:A146"/>
    <mergeCell ref="B144:D145"/>
    <mergeCell ref="E144:AL144"/>
    <mergeCell ref="W145:X145"/>
    <mergeCell ref="Y145:Z145"/>
    <mergeCell ref="AA145:AB145"/>
    <mergeCell ref="A124:A125"/>
    <mergeCell ref="B124:B125"/>
    <mergeCell ref="C124:D124"/>
    <mergeCell ref="E124:F124"/>
    <mergeCell ref="G124:H124"/>
    <mergeCell ref="I124:J124"/>
    <mergeCell ref="A113:A114"/>
    <mergeCell ref="B113:B114"/>
    <mergeCell ref="C113:F113"/>
    <mergeCell ref="G113:H113"/>
    <mergeCell ref="A118:A119"/>
    <mergeCell ref="B118:B119"/>
    <mergeCell ref="C118:E118"/>
    <mergeCell ref="F118:F119"/>
    <mergeCell ref="G118:G119"/>
    <mergeCell ref="H118:K118"/>
    <mergeCell ref="A61:A62"/>
    <mergeCell ref="B61:B62"/>
    <mergeCell ref="C61:S61"/>
    <mergeCell ref="T61:W61"/>
    <mergeCell ref="X61:Z61"/>
    <mergeCell ref="A69:A70"/>
    <mergeCell ref="B69:B70"/>
    <mergeCell ref="C69:S69"/>
    <mergeCell ref="T69:W69"/>
    <mergeCell ref="X69:Z69"/>
    <mergeCell ref="A29:B29"/>
    <mergeCell ref="A30:A48"/>
    <mergeCell ref="A52:A53"/>
    <mergeCell ref="B52:B53"/>
    <mergeCell ref="C52:F52"/>
    <mergeCell ref="G52:H52"/>
    <mergeCell ref="AH27:AI27"/>
    <mergeCell ref="AJ27:AK27"/>
    <mergeCell ref="AL27:AM27"/>
    <mergeCell ref="V27:W27"/>
    <mergeCell ref="X27:Y27"/>
    <mergeCell ref="Z27:AA27"/>
    <mergeCell ref="AB27:AC27"/>
    <mergeCell ref="AD27:AE27"/>
    <mergeCell ref="AF27:AG27"/>
    <mergeCell ref="J27:K27"/>
    <mergeCell ref="L27:M27"/>
    <mergeCell ref="N27:O27"/>
    <mergeCell ref="P27:Q27"/>
    <mergeCell ref="R27:S27"/>
    <mergeCell ref="T27:U27"/>
    <mergeCell ref="A26:A28"/>
    <mergeCell ref="B26:B28"/>
    <mergeCell ref="C26:E27"/>
    <mergeCell ref="F26:AM26"/>
    <mergeCell ref="AN26:AQ26"/>
    <mergeCell ref="F27:G27"/>
    <mergeCell ref="H27:I27"/>
    <mergeCell ref="AC11:AD11"/>
    <mergeCell ref="AE11:AF11"/>
    <mergeCell ref="AG11:AH11"/>
    <mergeCell ref="AI11:AJ11"/>
    <mergeCell ref="AK11:AL11"/>
    <mergeCell ref="AM11:AM12"/>
    <mergeCell ref="AQ27:AQ28"/>
    <mergeCell ref="AN27:AN28"/>
    <mergeCell ref="AO27:AO28"/>
    <mergeCell ref="AP27:AP28"/>
    <mergeCell ref="AR10:AR12"/>
    <mergeCell ref="AS10:AS12"/>
    <mergeCell ref="E11:F11"/>
    <mergeCell ref="G11:H11"/>
    <mergeCell ref="I11:J11"/>
    <mergeCell ref="K11:L11"/>
    <mergeCell ref="M11:N11"/>
    <mergeCell ref="O11:P11"/>
    <mergeCell ref="Q11:R11"/>
    <mergeCell ref="S11:T11"/>
    <mergeCell ref="AN11:AN12"/>
    <mergeCell ref="AO11:AO12"/>
    <mergeCell ref="AP11:AP12"/>
    <mergeCell ref="A6:N6"/>
    <mergeCell ref="A10:A12"/>
    <mergeCell ref="B10:D11"/>
    <mergeCell ref="E10:AL10"/>
    <mergeCell ref="AM10:AP10"/>
    <mergeCell ref="AQ10:AQ12"/>
    <mergeCell ref="U11:V11"/>
    <mergeCell ref="W11:X11"/>
    <mergeCell ref="Y11:Z11"/>
    <mergeCell ref="AA11:AB11"/>
  </mergeCells>
  <dataValidations count="5">
    <dataValidation type="whole" allowBlank="1" showInputMessage="1" showErrorMessage="1" error="Valor no Permitido" sqref="CG6:CT6 F60 W61 F68 C177:D181 C144:D175 B142:B175 E146:AL146 CH29:CK51 CG28:CG51">
      <formula1>0</formula1>
      <formula2>1E+30</formula2>
    </dataValidation>
    <dataValidation allowBlank="1" sqref="CA6:CF6 CA29:CF51"/>
    <dataValidation type="whole" operator="greaterThanOrEqual" allowBlank="1" showInputMessage="1" showErrorMessage="1" error="Valor no Permitido" sqref="B13:AS24 C288:S308 C63:Z67 B78:E95 B98:E103 B106:E110 C115:H116 C120:K122 C126:L141 E147:AO181 C186:X193 C198:X204 C209:X212 B216:B219 B222:B246 C252:S254 C258:S284 C29:AQ50">
      <formula1>0</formula1>
    </dataValidation>
    <dataValidation type="whole" operator="greaterThanOrEqual" allowBlank="1" showInputMessage="1" showErrorMessage="1" sqref="C54:H59 C71:Z75">
      <formula1>0</formula1>
    </dataValidation>
    <dataValidation allowBlank="1" showInputMessage="1" showErrorMessage="1" error="Valor no Permitido" sqref="T62 T70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49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9.85546875" customWidth="1"/>
    <col min="2" max="2" width="35.140625" bestFit="1" customWidth="1"/>
    <col min="3" max="3" width="16.28515625" customWidth="1"/>
    <col min="4" max="38" width="19.28515625" customWidth="1"/>
    <col min="39" max="40" width="12.7109375" customWidth="1"/>
    <col min="41" max="41" width="14.42578125" customWidth="1"/>
    <col min="42" max="42" width="12.7109375" customWidth="1"/>
    <col min="43" max="43" width="14.42578125" customWidth="1"/>
    <col min="44" max="44" width="12.42578125" customWidth="1"/>
    <col min="46" max="46" width="13.28515625" customWidth="1"/>
    <col min="48" max="48" width="12.28515625" customWidth="1"/>
    <col min="74" max="77" width="11" customWidth="1"/>
    <col min="78" max="78" width="13.28515625" hidden="1" customWidth="1"/>
    <col min="79" max="97" width="11.42578125" style="2" hidden="1" customWidth="1"/>
    <col min="98" max="105" width="11.42578125" style="2" customWidth="1"/>
    <col min="106" max="113" width="11.42578125" style="2"/>
  </cols>
  <sheetData>
    <row r="1" spans="1:130" x14ac:dyDescent="0.25">
      <c r="A1" s="1" t="s">
        <v>0</v>
      </c>
    </row>
    <row r="2" spans="1:130" x14ac:dyDescent="0.25">
      <c r="A2" s="1" t="str">
        <f>CONCATENATE("COMUNA: ",[4]NOMBRE!B2," - ","( ",[4]NOMBRE!C2,[4]NOMBRE!D2,[4]NOMBRE!E2,[4]NOMBRE!F2,[4]NOMBRE!G2," )")</f>
        <v>COMUNA: LINARES - ( 07401 )</v>
      </c>
    </row>
    <row r="3" spans="1:130" x14ac:dyDescent="0.2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130" x14ac:dyDescent="0.25">
      <c r="A4" s="1" t="str">
        <f>CONCATENATE("MES: ",[4]NOMBRE!B6," - ","( ",[4]NOMBRE!C6,[4]NOMBRE!D6," )")</f>
        <v>MES: MARZO - ( 03 )</v>
      </c>
    </row>
    <row r="5" spans="1:130" x14ac:dyDescent="0.25">
      <c r="A5" s="1" t="str">
        <f>CONCATENATE("AÑO: ",[4]NOMBRE!B7)</f>
        <v>AÑO: 2024</v>
      </c>
    </row>
    <row r="6" spans="1:130" s="10" customFormat="1" ht="18" customHeight="1" x14ac:dyDescent="0.25">
      <c r="A6" s="487" t="s">
        <v>1</v>
      </c>
      <c r="B6" s="487"/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3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6"/>
      <c r="BV6" s="6"/>
      <c r="BW6" s="6"/>
      <c r="BX6" s="6"/>
      <c r="BY6" s="6"/>
      <c r="BZ6" s="6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</row>
    <row r="8" spans="1:130" ht="18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</row>
    <row r="9" spans="1:130" ht="18" customHeight="1" x14ac:dyDescent="0.25">
      <c r="A9" s="13" t="s">
        <v>3</v>
      </c>
      <c r="B9" s="14"/>
      <c r="C9" s="12"/>
      <c r="D9" s="15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</row>
    <row r="10" spans="1:130" x14ac:dyDescent="0.25">
      <c r="A10" s="706" t="s">
        <v>4</v>
      </c>
      <c r="B10" s="491" t="s">
        <v>5</v>
      </c>
      <c r="C10" s="492"/>
      <c r="D10" s="493"/>
      <c r="E10" s="597" t="s">
        <v>6</v>
      </c>
      <c r="F10" s="707"/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707"/>
      <c r="W10" s="707"/>
      <c r="X10" s="707"/>
      <c r="Y10" s="707"/>
      <c r="Z10" s="707"/>
      <c r="AA10" s="707"/>
      <c r="AB10" s="707"/>
      <c r="AC10" s="707"/>
      <c r="AD10" s="707"/>
      <c r="AE10" s="707"/>
      <c r="AF10" s="707"/>
      <c r="AG10" s="707"/>
      <c r="AH10" s="707"/>
      <c r="AI10" s="707"/>
      <c r="AJ10" s="707"/>
      <c r="AK10" s="707"/>
      <c r="AL10" s="601"/>
      <c r="AM10" s="584" t="s">
        <v>7</v>
      </c>
      <c r="AN10" s="707"/>
      <c r="AO10" s="707"/>
      <c r="AP10" s="585"/>
      <c r="AQ10" s="706" t="s">
        <v>8</v>
      </c>
      <c r="AR10" s="706" t="s">
        <v>9</v>
      </c>
      <c r="AS10" s="706" t="s">
        <v>10</v>
      </c>
    </row>
    <row r="11" spans="1:130" x14ac:dyDescent="0.25">
      <c r="A11" s="489"/>
      <c r="B11" s="494"/>
      <c r="C11" s="495"/>
      <c r="D11" s="496"/>
      <c r="E11" s="591" t="s">
        <v>11</v>
      </c>
      <c r="F11" s="592"/>
      <c r="G11" s="591" t="s">
        <v>12</v>
      </c>
      <c r="H11" s="592"/>
      <c r="I11" s="591" t="s">
        <v>13</v>
      </c>
      <c r="J11" s="592"/>
      <c r="K11" s="591" t="s">
        <v>14</v>
      </c>
      <c r="L11" s="592"/>
      <c r="M11" s="591" t="s">
        <v>15</v>
      </c>
      <c r="N11" s="592"/>
      <c r="O11" s="591" t="s">
        <v>16</v>
      </c>
      <c r="P11" s="592"/>
      <c r="Q11" s="591" t="s">
        <v>17</v>
      </c>
      <c r="R11" s="592"/>
      <c r="S11" s="591" t="s">
        <v>18</v>
      </c>
      <c r="T11" s="592"/>
      <c r="U11" s="591" t="s">
        <v>19</v>
      </c>
      <c r="V11" s="592"/>
      <c r="W11" s="591" t="s">
        <v>20</v>
      </c>
      <c r="X11" s="592"/>
      <c r="Y11" s="591" t="s">
        <v>21</v>
      </c>
      <c r="Z11" s="592"/>
      <c r="AA11" s="591" t="s">
        <v>22</v>
      </c>
      <c r="AB11" s="592"/>
      <c r="AC11" s="591" t="s">
        <v>23</v>
      </c>
      <c r="AD11" s="592"/>
      <c r="AE11" s="591" t="s">
        <v>24</v>
      </c>
      <c r="AF11" s="592"/>
      <c r="AG11" s="591" t="s">
        <v>25</v>
      </c>
      <c r="AH11" s="592"/>
      <c r="AI11" s="591" t="s">
        <v>26</v>
      </c>
      <c r="AJ11" s="592"/>
      <c r="AK11" s="597" t="s">
        <v>27</v>
      </c>
      <c r="AL11" s="601"/>
      <c r="AM11" s="739" t="s">
        <v>28</v>
      </c>
      <c r="AN11" s="740" t="s">
        <v>29</v>
      </c>
      <c r="AO11" s="506" t="s">
        <v>30</v>
      </c>
      <c r="AP11" s="495" t="s">
        <v>31</v>
      </c>
      <c r="AQ11" s="489"/>
      <c r="AR11" s="489"/>
      <c r="AS11" s="489"/>
    </row>
    <row r="12" spans="1:130" x14ac:dyDescent="0.25">
      <c r="A12" s="734"/>
      <c r="B12" s="477" t="s">
        <v>32</v>
      </c>
      <c r="C12" s="434" t="s">
        <v>33</v>
      </c>
      <c r="D12" s="480" t="s">
        <v>34</v>
      </c>
      <c r="E12" s="482" t="s">
        <v>33</v>
      </c>
      <c r="F12" s="480" t="s">
        <v>34</v>
      </c>
      <c r="G12" s="482" t="s">
        <v>33</v>
      </c>
      <c r="H12" s="480" t="s">
        <v>34</v>
      </c>
      <c r="I12" s="482" t="s">
        <v>33</v>
      </c>
      <c r="J12" s="480" t="s">
        <v>34</v>
      </c>
      <c r="K12" s="482" t="s">
        <v>33</v>
      </c>
      <c r="L12" s="480" t="s">
        <v>34</v>
      </c>
      <c r="M12" s="482" t="s">
        <v>33</v>
      </c>
      <c r="N12" s="480" t="s">
        <v>34</v>
      </c>
      <c r="O12" s="482" t="s">
        <v>33</v>
      </c>
      <c r="P12" s="480" t="s">
        <v>34</v>
      </c>
      <c r="Q12" s="482" t="s">
        <v>33</v>
      </c>
      <c r="R12" s="480" t="s">
        <v>34</v>
      </c>
      <c r="S12" s="482" t="s">
        <v>33</v>
      </c>
      <c r="T12" s="480" t="s">
        <v>34</v>
      </c>
      <c r="U12" s="482" t="s">
        <v>33</v>
      </c>
      <c r="V12" s="480" t="s">
        <v>34</v>
      </c>
      <c r="W12" s="482" t="s">
        <v>33</v>
      </c>
      <c r="X12" s="480" t="s">
        <v>34</v>
      </c>
      <c r="Y12" s="482" t="s">
        <v>33</v>
      </c>
      <c r="Z12" s="480" t="s">
        <v>34</v>
      </c>
      <c r="AA12" s="482" t="s">
        <v>33</v>
      </c>
      <c r="AB12" s="480" t="s">
        <v>34</v>
      </c>
      <c r="AC12" s="482" t="s">
        <v>33</v>
      </c>
      <c r="AD12" s="480" t="s">
        <v>34</v>
      </c>
      <c r="AE12" s="482" t="s">
        <v>33</v>
      </c>
      <c r="AF12" s="480" t="s">
        <v>34</v>
      </c>
      <c r="AG12" s="482" t="s">
        <v>33</v>
      </c>
      <c r="AH12" s="480" t="s">
        <v>34</v>
      </c>
      <c r="AI12" s="482" t="s">
        <v>33</v>
      </c>
      <c r="AJ12" s="480" t="s">
        <v>34</v>
      </c>
      <c r="AK12" s="482" t="s">
        <v>33</v>
      </c>
      <c r="AL12" s="481" t="s">
        <v>34</v>
      </c>
      <c r="AM12" s="509"/>
      <c r="AN12" s="505"/>
      <c r="AO12" s="505"/>
      <c r="AP12" s="620"/>
      <c r="AQ12" s="734"/>
      <c r="AR12" s="734"/>
      <c r="AS12" s="734"/>
    </row>
    <row r="13" spans="1:130" ht="15" customHeight="1" x14ac:dyDescent="0.25">
      <c r="A13" s="435" t="s">
        <v>35</v>
      </c>
      <c r="B13" s="415">
        <f t="shared" ref="B13:B24" si="0">SUM(C13:D13)</f>
        <v>0</v>
      </c>
      <c r="C13" s="436">
        <f t="shared" ref="C13:D24" si="1">SUM(E13,G13,I13,K13,M13,O13,Q13,S13,U13,W13,Y13,AA13,AC13,AE13,AG13,AI13,AK13)</f>
        <v>0</v>
      </c>
      <c r="D13" s="437">
        <f t="shared" si="1"/>
        <v>0</v>
      </c>
      <c r="E13" s="401"/>
      <c r="F13" s="402"/>
      <c r="G13" s="401"/>
      <c r="H13" s="405"/>
      <c r="I13" s="401"/>
      <c r="J13" s="405"/>
      <c r="K13" s="401"/>
      <c r="L13" s="405"/>
      <c r="M13" s="401"/>
      <c r="N13" s="405"/>
      <c r="O13" s="401"/>
      <c r="P13" s="405"/>
      <c r="Q13" s="401"/>
      <c r="R13" s="405"/>
      <c r="S13" s="401"/>
      <c r="T13" s="405"/>
      <c r="U13" s="401"/>
      <c r="V13" s="405"/>
      <c r="W13" s="401"/>
      <c r="X13" s="405"/>
      <c r="Y13" s="401"/>
      <c r="Z13" s="405"/>
      <c r="AA13" s="401"/>
      <c r="AB13" s="405"/>
      <c r="AC13" s="401"/>
      <c r="AD13" s="405"/>
      <c r="AE13" s="401"/>
      <c r="AF13" s="405"/>
      <c r="AG13" s="401"/>
      <c r="AH13" s="405"/>
      <c r="AI13" s="401"/>
      <c r="AJ13" s="405"/>
      <c r="AK13" s="401"/>
      <c r="AL13" s="438"/>
      <c r="AM13" s="404"/>
      <c r="AN13" s="439"/>
      <c r="AO13" s="439"/>
      <c r="AP13" s="402"/>
      <c r="AQ13" s="405"/>
      <c r="AR13" s="405"/>
      <c r="AS13" s="405"/>
      <c r="AT13" s="31" t="str">
        <f>CA13&amp;CB13&amp;CC13&amp;CD13</f>
        <v/>
      </c>
      <c r="BY13" s="32"/>
      <c r="BZ13" s="32"/>
      <c r="CA13" s="33" t="str">
        <f>IF(AM13+AN13+AO13+AP13&lt;&gt;$B13,"* El número de "&amp;AM$10&amp;""&amp;" no puede ser distinto del Total. ","")</f>
        <v/>
      </c>
      <c r="CB13" s="33" t="str">
        <f>IF(AND($B13&lt;&gt;0,AQ13=""),"* No olvide ingresar la variable Personas con discapacidad (con RND). Si no tiene digite CERO.  ",IF(AQ13&gt;$B13,"* La variable Personas con discapacidad (con RND) no puede superar el Total. ",""))</f>
        <v/>
      </c>
      <c r="CC13" s="33" t="str">
        <f>IF(AND($B13&lt;&gt;0,AR13=""),"* No olvide ingresar la variable Pueblos Originarios (Digite CERO si no tiene). ",IF(AR13&gt;$B13,"* La variable Pueblos Originarios no puede superar el Total. ",""))</f>
        <v/>
      </c>
      <c r="CD13" s="33" t="str">
        <f>IF(AND($B13&lt;&gt;0,AS13=""),"* No olvide ingresar la variable Migrantes. Si no tiene digite CERO.  ",IF(AS13&gt;$B13,"* La variable Migrantes no puede superar el Total. ",""))</f>
        <v/>
      </c>
      <c r="CE13" s="32"/>
      <c r="CF13" s="32"/>
      <c r="CG13" s="34">
        <f>IF(AM13+AN13+AO13+AP13&lt;&gt;$B13,1,0)</f>
        <v>0</v>
      </c>
      <c r="CH13" s="35"/>
      <c r="CI13" s="35"/>
      <c r="CJ13" s="35"/>
      <c r="CK13" s="34">
        <f>IF(AND($B13&lt;&gt;0,AQ13=""),1,IF(AQ13&gt;$B13,1,0))</f>
        <v>0</v>
      </c>
      <c r="CL13" s="34">
        <f t="shared" ref="CK13:CM18" si="2">IF(AND($B13&lt;&gt;0,AR13=""),1,IF(AR13&gt;$B13,1,0))</f>
        <v>0</v>
      </c>
      <c r="CM13" s="34">
        <f>IF(AND($B13&lt;&gt;0,AS13=""),1,IF(AS13&gt;$B13,1,0))</f>
        <v>0</v>
      </c>
      <c r="DJ13" s="2"/>
    </row>
    <row r="14" spans="1:130" ht="15" customHeight="1" x14ac:dyDescent="0.25">
      <c r="A14" s="36" t="s">
        <v>36</v>
      </c>
      <c r="B14" s="36">
        <f t="shared" si="0"/>
        <v>0</v>
      </c>
      <c r="C14" s="37">
        <f t="shared" si="1"/>
        <v>0</v>
      </c>
      <c r="D14" s="38">
        <f t="shared" si="1"/>
        <v>0</v>
      </c>
      <c r="E14" s="39"/>
      <c r="F14" s="40"/>
      <c r="G14" s="39"/>
      <c r="H14" s="41"/>
      <c r="I14" s="39"/>
      <c r="J14" s="41"/>
      <c r="K14" s="39"/>
      <c r="L14" s="41"/>
      <c r="M14" s="39"/>
      <c r="N14" s="41"/>
      <c r="O14" s="39"/>
      <c r="P14" s="41"/>
      <c r="Q14" s="39"/>
      <c r="R14" s="41"/>
      <c r="S14" s="39"/>
      <c r="T14" s="41"/>
      <c r="U14" s="39"/>
      <c r="V14" s="41"/>
      <c r="W14" s="39"/>
      <c r="X14" s="41"/>
      <c r="Y14" s="39"/>
      <c r="Z14" s="41"/>
      <c r="AA14" s="39"/>
      <c r="AB14" s="41"/>
      <c r="AC14" s="39"/>
      <c r="AD14" s="41"/>
      <c r="AE14" s="39"/>
      <c r="AF14" s="41"/>
      <c r="AG14" s="39"/>
      <c r="AH14" s="41"/>
      <c r="AI14" s="39"/>
      <c r="AJ14" s="41"/>
      <c r="AK14" s="39"/>
      <c r="AL14" s="42"/>
      <c r="AM14" s="43"/>
      <c r="AN14" s="44"/>
      <c r="AO14" s="44"/>
      <c r="AP14" s="40"/>
      <c r="AQ14" s="41"/>
      <c r="AR14" s="41"/>
      <c r="AS14" s="41"/>
      <c r="AT14" s="31" t="str">
        <f t="shared" ref="AT14:AT18" si="3">CA14&amp;CB14&amp;CC14&amp;CD14</f>
        <v/>
      </c>
      <c r="BY14" s="32"/>
      <c r="BZ14" s="32"/>
      <c r="CA14" s="33" t="str">
        <f t="shared" ref="CA14:CA18" si="4">IF(AM14+AN14+AO14+AP14&lt;&gt;$B14,"* El número de "&amp;AM$10&amp;""&amp;" no puede ser distinto del Total. ","")</f>
        <v/>
      </c>
      <c r="CB14" s="33" t="str">
        <f t="shared" ref="CB14:CB24" si="5">IF(AND($B14&lt;&gt;0,AQ14=""),"* No olvide ingresar la variable Personas con discapacidad (con RND). Si no tiene digite CERO.  ",IF(AQ14&gt;$B14,"* La variable Personas con discapacidad (con RND) no puede superar el Total. ",""))</f>
        <v/>
      </c>
      <c r="CC14" s="33" t="str">
        <f t="shared" ref="CC14:CC24" si="6">IF(AND($B14&lt;&gt;0,AR14=""),"* No olvide ingresar la variable Pueblos Originarios (Digite CERO si no tiene). ",IF(AR14&gt;$B14,"* La variable Pueblos Originarios no puede superar el Total. ",""))</f>
        <v/>
      </c>
      <c r="CD14" s="33" t="str">
        <f t="shared" ref="CD14:CD24" si="7">IF(AND($B14&lt;&gt;0,AS14=""),"* No olvide ingresar la variable Migrantes. Si no tiene digite CERO.  ",IF(AS14&gt;$B14,"* La variable Migrantes no puede superar el Total. ",""))</f>
        <v/>
      </c>
      <c r="CE14" s="32"/>
      <c r="CF14" s="32"/>
      <c r="CG14" s="34">
        <f t="shared" ref="CG14:CG24" si="8">IF(AM14+AN14+AO14+AP14&lt;&gt;$B14,1,0)</f>
        <v>0</v>
      </c>
      <c r="CH14" s="35"/>
      <c r="CI14" s="35"/>
      <c r="CJ14" s="35"/>
      <c r="CK14" s="34">
        <f t="shared" si="2"/>
        <v>0</v>
      </c>
      <c r="CL14" s="34">
        <f t="shared" si="2"/>
        <v>0</v>
      </c>
      <c r="CM14" s="34">
        <f t="shared" si="2"/>
        <v>0</v>
      </c>
    </row>
    <row r="15" spans="1:130" ht="19.5" customHeight="1" x14ac:dyDescent="0.25">
      <c r="A15" s="45" t="s">
        <v>37</v>
      </c>
      <c r="B15" s="45">
        <f t="shared" si="0"/>
        <v>0</v>
      </c>
      <c r="C15" s="46">
        <f t="shared" si="1"/>
        <v>0</v>
      </c>
      <c r="D15" s="47">
        <f t="shared" si="1"/>
        <v>0</v>
      </c>
      <c r="E15" s="48"/>
      <c r="F15" s="49"/>
      <c r="G15" s="48"/>
      <c r="H15" s="50"/>
      <c r="I15" s="48"/>
      <c r="J15" s="50"/>
      <c r="K15" s="48"/>
      <c r="L15" s="50"/>
      <c r="M15" s="39"/>
      <c r="N15" s="41"/>
      <c r="O15" s="39"/>
      <c r="P15" s="41"/>
      <c r="Q15" s="51"/>
      <c r="R15" s="52"/>
      <c r="S15" s="51"/>
      <c r="T15" s="52"/>
      <c r="U15" s="51"/>
      <c r="V15" s="52"/>
      <c r="W15" s="51"/>
      <c r="X15" s="52"/>
      <c r="Y15" s="51"/>
      <c r="Z15" s="52"/>
      <c r="AA15" s="51"/>
      <c r="AB15" s="52"/>
      <c r="AC15" s="51"/>
      <c r="AD15" s="52"/>
      <c r="AE15" s="51"/>
      <c r="AF15" s="52"/>
      <c r="AG15" s="51"/>
      <c r="AH15" s="52"/>
      <c r="AI15" s="51"/>
      <c r="AJ15" s="52"/>
      <c r="AK15" s="51"/>
      <c r="AL15" s="53"/>
      <c r="AM15" s="54"/>
      <c r="AN15" s="55"/>
      <c r="AO15" s="55"/>
      <c r="AP15" s="56"/>
      <c r="AQ15" s="52"/>
      <c r="AR15" s="52"/>
      <c r="AS15" s="52"/>
      <c r="AT15" s="31" t="str">
        <f>CA15&amp;CB15&amp;CC15&amp;CD15</f>
        <v/>
      </c>
      <c r="BY15" s="32"/>
      <c r="BZ15" s="32"/>
      <c r="CA15" s="33" t="str">
        <f t="shared" si="4"/>
        <v/>
      </c>
      <c r="CB15" s="33" t="str">
        <f t="shared" si="5"/>
        <v/>
      </c>
      <c r="CC15" s="33" t="str">
        <f t="shared" si="6"/>
        <v/>
      </c>
      <c r="CD15" s="33" t="str">
        <f t="shared" si="7"/>
        <v/>
      </c>
      <c r="CE15" s="32"/>
      <c r="CF15" s="32"/>
      <c r="CG15" s="34">
        <f t="shared" si="8"/>
        <v>0</v>
      </c>
      <c r="CH15" s="35"/>
      <c r="CI15" s="35"/>
      <c r="CJ15" s="35"/>
      <c r="CK15" s="34">
        <f t="shared" si="2"/>
        <v>0</v>
      </c>
      <c r="CL15" s="34">
        <f t="shared" si="2"/>
        <v>0</v>
      </c>
      <c r="CM15" s="34">
        <f t="shared" si="2"/>
        <v>0</v>
      </c>
    </row>
    <row r="16" spans="1:130" ht="15" customHeight="1" x14ac:dyDescent="0.25">
      <c r="A16" s="57" t="s">
        <v>38</v>
      </c>
      <c r="B16" s="57">
        <f t="shared" si="0"/>
        <v>0</v>
      </c>
      <c r="C16" s="58">
        <f t="shared" si="1"/>
        <v>0</v>
      </c>
      <c r="D16" s="59">
        <f t="shared" si="1"/>
        <v>0</v>
      </c>
      <c r="E16" s="51"/>
      <c r="F16" s="56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  <c r="S16" s="51"/>
      <c r="T16" s="52"/>
      <c r="U16" s="51"/>
      <c r="V16" s="52"/>
      <c r="W16" s="51"/>
      <c r="X16" s="52"/>
      <c r="Y16" s="51"/>
      <c r="Z16" s="52"/>
      <c r="AA16" s="51"/>
      <c r="AB16" s="52"/>
      <c r="AC16" s="51"/>
      <c r="AD16" s="52"/>
      <c r="AE16" s="51"/>
      <c r="AF16" s="52"/>
      <c r="AG16" s="51"/>
      <c r="AH16" s="52"/>
      <c r="AI16" s="51"/>
      <c r="AJ16" s="52"/>
      <c r="AK16" s="51"/>
      <c r="AL16" s="53"/>
      <c r="AM16" s="54"/>
      <c r="AN16" s="55"/>
      <c r="AO16" s="55"/>
      <c r="AP16" s="56"/>
      <c r="AQ16" s="52"/>
      <c r="AR16" s="52"/>
      <c r="AS16" s="52"/>
      <c r="AT16" s="31" t="str">
        <f t="shared" si="3"/>
        <v/>
      </c>
      <c r="BY16" s="32"/>
      <c r="BZ16" s="32"/>
      <c r="CA16" s="33" t="str">
        <f t="shared" si="4"/>
        <v/>
      </c>
      <c r="CB16" s="33" t="str">
        <f t="shared" si="5"/>
        <v/>
      </c>
      <c r="CC16" s="33" t="str">
        <f t="shared" si="6"/>
        <v/>
      </c>
      <c r="CD16" s="33" t="str">
        <f t="shared" si="7"/>
        <v/>
      </c>
      <c r="CE16" s="32"/>
      <c r="CF16" s="32"/>
      <c r="CG16" s="34">
        <f t="shared" si="8"/>
        <v>0</v>
      </c>
      <c r="CH16" s="35"/>
      <c r="CI16" s="35"/>
      <c r="CJ16" s="35"/>
      <c r="CK16" s="34">
        <f t="shared" si="2"/>
        <v>0</v>
      </c>
      <c r="CL16" s="34">
        <f t="shared" si="2"/>
        <v>0</v>
      </c>
      <c r="CM16" s="34">
        <f t="shared" si="2"/>
        <v>0</v>
      </c>
    </row>
    <row r="17" spans="1:113" x14ac:dyDescent="0.25">
      <c r="A17" s="45" t="s">
        <v>39</v>
      </c>
      <c r="B17" s="60">
        <f t="shared" si="0"/>
        <v>0</v>
      </c>
      <c r="C17" s="61">
        <f t="shared" si="1"/>
        <v>0</v>
      </c>
      <c r="D17" s="59">
        <f t="shared" si="1"/>
        <v>0</v>
      </c>
      <c r="E17" s="62"/>
      <c r="F17" s="52"/>
      <c r="G17" s="51"/>
      <c r="H17" s="52"/>
      <c r="I17" s="51"/>
      <c r="J17" s="52"/>
      <c r="K17" s="51"/>
      <c r="L17" s="52"/>
      <c r="M17" s="51"/>
      <c r="N17" s="52"/>
      <c r="O17" s="51"/>
      <c r="P17" s="52"/>
      <c r="Q17" s="51"/>
      <c r="R17" s="52"/>
      <c r="S17" s="51"/>
      <c r="T17" s="52"/>
      <c r="U17" s="51"/>
      <c r="V17" s="52"/>
      <c r="W17" s="51"/>
      <c r="X17" s="52"/>
      <c r="Y17" s="51"/>
      <c r="Z17" s="52"/>
      <c r="AA17" s="51"/>
      <c r="AB17" s="52"/>
      <c r="AC17" s="51"/>
      <c r="AD17" s="52"/>
      <c r="AE17" s="51"/>
      <c r="AF17" s="52"/>
      <c r="AG17" s="51"/>
      <c r="AH17" s="52"/>
      <c r="AI17" s="51"/>
      <c r="AJ17" s="52"/>
      <c r="AK17" s="51"/>
      <c r="AL17" s="53"/>
      <c r="AM17" s="63"/>
      <c r="AN17" s="55"/>
      <c r="AO17" s="55"/>
      <c r="AP17" s="56"/>
      <c r="AQ17" s="64"/>
      <c r="AR17" s="64"/>
      <c r="AS17" s="64"/>
      <c r="AT17" s="31" t="str">
        <f t="shared" si="3"/>
        <v/>
      </c>
      <c r="BY17" s="32"/>
      <c r="BZ17" s="32"/>
      <c r="CA17" s="33" t="str">
        <f>IF(AM17+AN17+AO17+AP17&lt;&gt;$B17,"* El número de "&amp;AM$10&amp;""&amp;" no puede ser distinto del Total. ","")</f>
        <v/>
      </c>
      <c r="CB17" s="33" t="str">
        <f t="shared" si="5"/>
        <v/>
      </c>
      <c r="CC17" s="33" t="str">
        <f t="shared" si="6"/>
        <v/>
      </c>
      <c r="CD17" s="33" t="str">
        <f t="shared" si="7"/>
        <v/>
      </c>
      <c r="CE17" s="32"/>
      <c r="CF17" s="32"/>
      <c r="CG17" s="34">
        <f t="shared" si="8"/>
        <v>0</v>
      </c>
      <c r="CH17" s="35"/>
      <c r="CI17" s="35"/>
      <c r="CJ17" s="35"/>
      <c r="CK17" s="34">
        <f t="shared" si="2"/>
        <v>0</v>
      </c>
      <c r="CL17" s="34">
        <f t="shared" si="2"/>
        <v>0</v>
      </c>
      <c r="CM17" s="34">
        <f t="shared" si="2"/>
        <v>0</v>
      </c>
    </row>
    <row r="18" spans="1:113" x14ac:dyDescent="0.25">
      <c r="A18" s="45" t="s">
        <v>40</v>
      </c>
      <c r="B18" s="65">
        <f t="shared" si="0"/>
        <v>0</v>
      </c>
      <c r="C18" s="631">
        <f t="shared" si="1"/>
        <v>0</v>
      </c>
      <c r="D18" s="67">
        <f t="shared" si="1"/>
        <v>0</v>
      </c>
      <c r="E18" s="68"/>
      <c r="F18" s="632"/>
      <c r="G18" s="633"/>
      <c r="H18" s="71"/>
      <c r="I18" s="633"/>
      <c r="J18" s="71"/>
      <c r="K18" s="51"/>
      <c r="L18" s="52"/>
      <c r="M18" s="51"/>
      <c r="N18" s="52"/>
      <c r="O18" s="634"/>
      <c r="P18" s="73"/>
      <c r="Q18" s="634"/>
      <c r="R18" s="73"/>
      <c r="S18" s="634"/>
      <c r="T18" s="73"/>
      <c r="U18" s="634"/>
      <c r="V18" s="73"/>
      <c r="W18" s="634"/>
      <c r="X18" s="73"/>
      <c r="Y18" s="634"/>
      <c r="Z18" s="73"/>
      <c r="AA18" s="634"/>
      <c r="AB18" s="73"/>
      <c r="AC18" s="634"/>
      <c r="AD18" s="73"/>
      <c r="AE18" s="634"/>
      <c r="AF18" s="73"/>
      <c r="AG18" s="634"/>
      <c r="AH18" s="73"/>
      <c r="AI18" s="634"/>
      <c r="AJ18" s="73"/>
      <c r="AK18" s="634"/>
      <c r="AL18" s="74"/>
      <c r="AM18" s="75"/>
      <c r="AN18" s="76"/>
      <c r="AO18" s="76"/>
      <c r="AP18" s="77"/>
      <c r="AQ18" s="78"/>
      <c r="AR18" s="78"/>
      <c r="AS18" s="78"/>
      <c r="AT18" s="31" t="str">
        <f t="shared" si="3"/>
        <v/>
      </c>
      <c r="BY18" s="32"/>
      <c r="BZ18" s="32"/>
      <c r="CA18" s="33" t="str">
        <f t="shared" si="4"/>
        <v/>
      </c>
      <c r="CB18" s="33" t="str">
        <f t="shared" si="5"/>
        <v/>
      </c>
      <c r="CC18" s="33" t="str">
        <f t="shared" si="6"/>
        <v/>
      </c>
      <c r="CD18" s="33" t="str">
        <f t="shared" si="7"/>
        <v/>
      </c>
      <c r="CE18" s="32"/>
      <c r="CF18" s="32"/>
      <c r="CG18" s="34">
        <f t="shared" si="8"/>
        <v>0</v>
      </c>
      <c r="CH18" s="35"/>
      <c r="CI18" s="35"/>
      <c r="CJ18" s="35"/>
      <c r="CK18" s="34">
        <f t="shared" si="2"/>
        <v>0</v>
      </c>
      <c r="CL18" s="34">
        <f t="shared" si="2"/>
        <v>0</v>
      </c>
      <c r="CM18" s="34">
        <f t="shared" si="2"/>
        <v>0</v>
      </c>
    </row>
    <row r="19" spans="1:113" x14ac:dyDescent="0.25">
      <c r="A19" s="435" t="s">
        <v>41</v>
      </c>
      <c r="B19" s="65">
        <f t="shared" si="0"/>
        <v>0</v>
      </c>
      <c r="C19" s="79">
        <f t="shared" si="1"/>
        <v>0</v>
      </c>
      <c r="D19" s="437">
        <f t="shared" si="1"/>
        <v>0</v>
      </c>
      <c r="E19" s="414">
        <f t="shared" ref="E19:AS19" si="9">SUM(E20:E24)</f>
        <v>0</v>
      </c>
      <c r="F19" s="437">
        <f t="shared" si="9"/>
        <v>0</v>
      </c>
      <c r="G19" s="414">
        <f t="shared" si="9"/>
        <v>0</v>
      </c>
      <c r="H19" s="420">
        <f t="shared" si="9"/>
        <v>0</v>
      </c>
      <c r="I19" s="414">
        <f t="shared" si="9"/>
        <v>0</v>
      </c>
      <c r="J19" s="420">
        <f t="shared" si="9"/>
        <v>0</v>
      </c>
      <c r="K19" s="414">
        <f t="shared" si="9"/>
        <v>0</v>
      </c>
      <c r="L19" s="420">
        <f t="shared" si="9"/>
        <v>0</v>
      </c>
      <c r="M19" s="414">
        <f t="shared" si="9"/>
        <v>0</v>
      </c>
      <c r="N19" s="420">
        <f t="shared" si="9"/>
        <v>0</v>
      </c>
      <c r="O19" s="414">
        <f t="shared" si="9"/>
        <v>0</v>
      </c>
      <c r="P19" s="420">
        <f t="shared" si="9"/>
        <v>0</v>
      </c>
      <c r="Q19" s="414">
        <f t="shared" si="9"/>
        <v>0</v>
      </c>
      <c r="R19" s="420">
        <f t="shared" si="9"/>
        <v>0</v>
      </c>
      <c r="S19" s="414">
        <f t="shared" si="9"/>
        <v>0</v>
      </c>
      <c r="T19" s="420">
        <f t="shared" si="9"/>
        <v>0</v>
      </c>
      <c r="U19" s="414">
        <f t="shared" si="9"/>
        <v>0</v>
      </c>
      <c r="V19" s="420">
        <f t="shared" si="9"/>
        <v>0</v>
      </c>
      <c r="W19" s="414">
        <f t="shared" si="9"/>
        <v>0</v>
      </c>
      <c r="X19" s="420">
        <f t="shared" si="9"/>
        <v>0</v>
      </c>
      <c r="Y19" s="414">
        <f t="shared" si="9"/>
        <v>0</v>
      </c>
      <c r="Z19" s="420">
        <f t="shared" si="9"/>
        <v>0</v>
      </c>
      <c r="AA19" s="414">
        <f t="shared" si="9"/>
        <v>0</v>
      </c>
      <c r="AB19" s="420">
        <f t="shared" si="9"/>
        <v>0</v>
      </c>
      <c r="AC19" s="414">
        <f t="shared" si="9"/>
        <v>0</v>
      </c>
      <c r="AD19" s="420">
        <f t="shared" si="9"/>
        <v>0</v>
      </c>
      <c r="AE19" s="414">
        <f t="shared" si="9"/>
        <v>0</v>
      </c>
      <c r="AF19" s="420">
        <f t="shared" si="9"/>
        <v>0</v>
      </c>
      <c r="AG19" s="414">
        <f t="shared" si="9"/>
        <v>0</v>
      </c>
      <c r="AH19" s="420">
        <f t="shared" si="9"/>
        <v>0</v>
      </c>
      <c r="AI19" s="414">
        <f t="shared" si="9"/>
        <v>0</v>
      </c>
      <c r="AJ19" s="420">
        <f t="shared" si="9"/>
        <v>0</v>
      </c>
      <c r="AK19" s="414">
        <f t="shared" si="9"/>
        <v>0</v>
      </c>
      <c r="AL19" s="440">
        <f t="shared" si="9"/>
        <v>0</v>
      </c>
      <c r="AM19" s="418">
        <f t="shared" si="9"/>
        <v>0</v>
      </c>
      <c r="AN19" s="419">
        <f t="shared" si="9"/>
        <v>0</v>
      </c>
      <c r="AO19" s="419">
        <f t="shared" si="9"/>
        <v>0</v>
      </c>
      <c r="AP19" s="437">
        <f t="shared" si="9"/>
        <v>0</v>
      </c>
      <c r="AQ19" s="420">
        <f t="shared" si="9"/>
        <v>0</v>
      </c>
      <c r="AR19" s="420">
        <f t="shared" si="9"/>
        <v>0</v>
      </c>
      <c r="AS19" s="420">
        <f t="shared" si="9"/>
        <v>0</v>
      </c>
      <c r="AT19" s="85"/>
      <c r="BY19" s="32"/>
      <c r="BZ19" s="32"/>
      <c r="CA19" s="32"/>
      <c r="CB19" s="32"/>
      <c r="CC19" s="32"/>
      <c r="CD19" s="32"/>
      <c r="CE19" s="32"/>
      <c r="CF19" s="32"/>
      <c r="CG19"/>
      <c r="CH19" s="35"/>
      <c r="CI19" s="35"/>
      <c r="CJ19" s="35"/>
      <c r="CK19"/>
      <c r="CL19"/>
      <c r="CM19"/>
    </row>
    <row r="20" spans="1:113" x14ac:dyDescent="0.25">
      <c r="A20" s="441" t="s">
        <v>42</v>
      </c>
      <c r="B20" s="60">
        <f t="shared" si="0"/>
        <v>0</v>
      </c>
      <c r="C20" s="58">
        <f t="shared" si="1"/>
        <v>0</v>
      </c>
      <c r="D20" s="87">
        <f t="shared" si="1"/>
        <v>0</v>
      </c>
      <c r="E20" s="88"/>
      <c r="F20" s="89"/>
      <c r="G20" s="88"/>
      <c r="H20" s="90"/>
      <c r="I20" s="88"/>
      <c r="J20" s="90"/>
      <c r="K20" s="88"/>
      <c r="L20" s="90"/>
      <c r="M20" s="88"/>
      <c r="N20" s="90"/>
      <c r="O20" s="88"/>
      <c r="P20" s="90"/>
      <c r="Q20" s="88"/>
      <c r="R20" s="90"/>
      <c r="S20" s="88"/>
      <c r="T20" s="90"/>
      <c r="U20" s="88"/>
      <c r="V20" s="90"/>
      <c r="W20" s="88"/>
      <c r="X20" s="90"/>
      <c r="Y20" s="88"/>
      <c r="Z20" s="90"/>
      <c r="AA20" s="88"/>
      <c r="AB20" s="90"/>
      <c r="AC20" s="88"/>
      <c r="AD20" s="90"/>
      <c r="AE20" s="88"/>
      <c r="AF20" s="90"/>
      <c r="AG20" s="88"/>
      <c r="AH20" s="90"/>
      <c r="AI20" s="88"/>
      <c r="AJ20" s="90"/>
      <c r="AK20" s="88"/>
      <c r="AL20" s="91"/>
      <c r="AM20" s="741"/>
      <c r="AN20" s="93"/>
      <c r="AO20" s="93"/>
      <c r="AP20" s="89"/>
      <c r="AQ20" s="742"/>
      <c r="AR20" s="742"/>
      <c r="AS20" s="742"/>
      <c r="AT20" s="31" t="str">
        <f>CA20&amp;CB20&amp;CC20&amp;CD20</f>
        <v/>
      </c>
      <c r="BY20" s="32"/>
      <c r="BZ20" s="32"/>
      <c r="CA20" s="33" t="str">
        <f t="shared" ref="CA20:CA24" si="10">IF(AM20+AN20+AO20+AP20&lt;&gt;$B20,"* El número de "&amp;AM$10&amp;""&amp;" no puede ser distinto del Total. ","")</f>
        <v/>
      </c>
      <c r="CB20" s="33" t="str">
        <f t="shared" si="5"/>
        <v/>
      </c>
      <c r="CC20" s="33" t="str">
        <f t="shared" si="6"/>
        <v/>
      </c>
      <c r="CD20" s="33" t="str">
        <f t="shared" si="7"/>
        <v/>
      </c>
      <c r="CE20" s="32"/>
      <c r="CF20" s="32"/>
      <c r="CG20" s="34">
        <f t="shared" si="8"/>
        <v>0</v>
      </c>
      <c r="CH20" s="35"/>
      <c r="CI20" s="35"/>
      <c r="CJ20" s="35"/>
      <c r="CK20" s="34">
        <f t="shared" ref="CK20:CM24" si="11">IF(AND($B20&lt;&gt;0,AQ20=""),1,IF(AQ20&gt;$B20,1,0))</f>
        <v>0</v>
      </c>
      <c r="CL20" s="34">
        <f t="shared" si="11"/>
        <v>0</v>
      </c>
      <c r="CM20" s="34">
        <f t="shared" si="11"/>
        <v>0</v>
      </c>
    </row>
    <row r="21" spans="1:113" x14ac:dyDescent="0.25">
      <c r="A21" s="45" t="s">
        <v>43</v>
      </c>
      <c r="B21" s="57">
        <f t="shared" si="0"/>
        <v>0</v>
      </c>
      <c r="C21" s="61">
        <f t="shared" si="1"/>
        <v>0</v>
      </c>
      <c r="D21" s="47">
        <f t="shared" si="1"/>
        <v>0</v>
      </c>
      <c r="E21" s="51"/>
      <c r="F21" s="56"/>
      <c r="G21" s="51"/>
      <c r="H21" s="52"/>
      <c r="I21" s="51"/>
      <c r="J21" s="52"/>
      <c r="K21" s="51"/>
      <c r="L21" s="52"/>
      <c r="M21" s="51"/>
      <c r="N21" s="52"/>
      <c r="O21" s="51"/>
      <c r="P21" s="52"/>
      <c r="Q21" s="51"/>
      <c r="R21" s="52"/>
      <c r="S21" s="51"/>
      <c r="T21" s="52"/>
      <c r="U21" s="51"/>
      <c r="V21" s="52"/>
      <c r="W21" s="51"/>
      <c r="X21" s="52"/>
      <c r="Y21" s="51"/>
      <c r="Z21" s="52"/>
      <c r="AA21" s="51"/>
      <c r="AB21" s="52"/>
      <c r="AC21" s="51"/>
      <c r="AD21" s="52"/>
      <c r="AE21" s="51"/>
      <c r="AF21" s="52"/>
      <c r="AG21" s="51"/>
      <c r="AH21" s="52"/>
      <c r="AI21" s="51"/>
      <c r="AJ21" s="52"/>
      <c r="AK21" s="51"/>
      <c r="AL21" s="53"/>
      <c r="AM21" s="54"/>
      <c r="AN21" s="55"/>
      <c r="AO21" s="55"/>
      <c r="AP21" s="56"/>
      <c r="AQ21" s="95"/>
      <c r="AR21" s="95"/>
      <c r="AS21" s="95"/>
      <c r="AT21" s="31" t="str">
        <f>CA21&amp;CB21&amp;CC21&amp;CD21</f>
        <v/>
      </c>
      <c r="BY21" s="32"/>
      <c r="BZ21" s="32"/>
      <c r="CA21" s="33" t="str">
        <f t="shared" si="10"/>
        <v/>
      </c>
      <c r="CB21" s="33" t="str">
        <f t="shared" si="5"/>
        <v/>
      </c>
      <c r="CC21" s="33" t="str">
        <f t="shared" si="6"/>
        <v/>
      </c>
      <c r="CD21" s="33" t="str">
        <f t="shared" si="7"/>
        <v/>
      </c>
      <c r="CE21" s="32"/>
      <c r="CF21" s="32"/>
      <c r="CG21" s="34">
        <f t="shared" si="8"/>
        <v>0</v>
      </c>
      <c r="CH21" s="35"/>
      <c r="CI21" s="35"/>
      <c r="CJ21" s="35"/>
      <c r="CK21" s="34">
        <f t="shared" si="11"/>
        <v>0</v>
      </c>
      <c r="CL21" s="34">
        <f t="shared" si="11"/>
        <v>0</v>
      </c>
      <c r="CM21" s="34">
        <f t="shared" si="11"/>
        <v>0</v>
      </c>
    </row>
    <row r="22" spans="1:113" x14ac:dyDescent="0.25">
      <c r="A22" s="96" t="s">
        <v>44</v>
      </c>
      <c r="B22" s="97">
        <f t="shared" si="0"/>
        <v>0</v>
      </c>
      <c r="C22" s="98">
        <f t="shared" si="1"/>
        <v>0</v>
      </c>
      <c r="D22" s="99">
        <f t="shared" si="1"/>
        <v>0</v>
      </c>
      <c r="E22" s="62"/>
      <c r="F22" s="100"/>
      <c r="G22" s="62"/>
      <c r="H22" s="101"/>
      <c r="I22" s="62"/>
      <c r="J22" s="101"/>
      <c r="K22" s="62"/>
      <c r="L22" s="101"/>
      <c r="M22" s="62"/>
      <c r="N22" s="101"/>
      <c r="O22" s="62"/>
      <c r="P22" s="101"/>
      <c r="Q22" s="62"/>
      <c r="R22" s="101"/>
      <c r="S22" s="62"/>
      <c r="T22" s="101"/>
      <c r="U22" s="62"/>
      <c r="V22" s="101"/>
      <c r="W22" s="62"/>
      <c r="X22" s="101"/>
      <c r="Y22" s="62"/>
      <c r="Z22" s="101"/>
      <c r="AA22" s="62"/>
      <c r="AB22" s="101"/>
      <c r="AC22" s="62"/>
      <c r="AD22" s="101"/>
      <c r="AE22" s="62"/>
      <c r="AF22" s="101"/>
      <c r="AG22" s="62"/>
      <c r="AH22" s="101"/>
      <c r="AI22" s="62"/>
      <c r="AJ22" s="101"/>
      <c r="AK22" s="62"/>
      <c r="AL22" s="102"/>
      <c r="AM22" s="103"/>
      <c r="AN22" s="104"/>
      <c r="AO22" s="104"/>
      <c r="AP22" s="100"/>
      <c r="AQ22" s="105"/>
      <c r="AR22" s="105"/>
      <c r="AS22" s="105"/>
      <c r="AT22" s="31" t="str">
        <f>CA22&amp;CB22&amp;CC22&amp;CD22</f>
        <v/>
      </c>
      <c r="BY22" s="32"/>
      <c r="BZ22" s="32"/>
      <c r="CA22" s="33" t="str">
        <f t="shared" si="10"/>
        <v/>
      </c>
      <c r="CB22" s="33" t="str">
        <f t="shared" si="5"/>
        <v/>
      </c>
      <c r="CC22" s="33" t="str">
        <f t="shared" si="6"/>
        <v/>
      </c>
      <c r="CD22" s="33" t="str">
        <f t="shared" si="7"/>
        <v/>
      </c>
      <c r="CE22" s="32"/>
      <c r="CF22" s="32"/>
      <c r="CG22" s="34">
        <f t="shared" si="8"/>
        <v>0</v>
      </c>
      <c r="CH22" s="35"/>
      <c r="CI22" s="35"/>
      <c r="CJ22" s="35"/>
      <c r="CK22" s="34">
        <f t="shared" si="11"/>
        <v>0</v>
      </c>
      <c r="CL22" s="34">
        <f t="shared" si="11"/>
        <v>0</v>
      </c>
      <c r="CM22" s="34">
        <f t="shared" si="11"/>
        <v>0</v>
      </c>
    </row>
    <row r="23" spans="1:113" x14ac:dyDescent="0.25">
      <c r="A23" s="106" t="s">
        <v>45</v>
      </c>
      <c r="B23" s="57">
        <f t="shared" si="0"/>
        <v>0</v>
      </c>
      <c r="C23" s="61">
        <f t="shared" si="1"/>
        <v>0</v>
      </c>
      <c r="D23" s="47">
        <f t="shared" si="1"/>
        <v>0</v>
      </c>
      <c r="E23" s="51"/>
      <c r="F23" s="56"/>
      <c r="G23" s="51"/>
      <c r="H23" s="52"/>
      <c r="I23" s="51"/>
      <c r="J23" s="52"/>
      <c r="K23" s="51"/>
      <c r="L23" s="52"/>
      <c r="M23" s="51"/>
      <c r="N23" s="52"/>
      <c r="O23" s="51"/>
      <c r="P23" s="52"/>
      <c r="Q23" s="51"/>
      <c r="R23" s="52"/>
      <c r="S23" s="51"/>
      <c r="T23" s="52"/>
      <c r="U23" s="51"/>
      <c r="V23" s="52"/>
      <c r="W23" s="51"/>
      <c r="X23" s="52"/>
      <c r="Y23" s="51"/>
      <c r="Z23" s="52"/>
      <c r="AA23" s="51"/>
      <c r="AB23" s="52"/>
      <c r="AC23" s="51"/>
      <c r="AD23" s="52"/>
      <c r="AE23" s="51"/>
      <c r="AF23" s="52"/>
      <c r="AG23" s="51"/>
      <c r="AH23" s="52"/>
      <c r="AI23" s="51"/>
      <c r="AJ23" s="52"/>
      <c r="AK23" s="51"/>
      <c r="AL23" s="53"/>
      <c r="AM23" s="54"/>
      <c r="AN23" s="55"/>
      <c r="AO23" s="55"/>
      <c r="AP23" s="56"/>
      <c r="AQ23" s="95"/>
      <c r="AR23" s="95"/>
      <c r="AS23" s="95"/>
      <c r="AT23" s="31" t="str">
        <f>CA23&amp;CB23&amp;CC23&amp;CD23</f>
        <v/>
      </c>
      <c r="BY23" s="32"/>
      <c r="BZ23" s="32"/>
      <c r="CA23" s="33" t="str">
        <f t="shared" si="10"/>
        <v/>
      </c>
      <c r="CB23" s="33" t="str">
        <f t="shared" si="5"/>
        <v/>
      </c>
      <c r="CC23" s="33" t="str">
        <f t="shared" si="6"/>
        <v/>
      </c>
      <c r="CD23" s="33" t="str">
        <f t="shared" si="7"/>
        <v/>
      </c>
      <c r="CE23" s="32"/>
      <c r="CF23" s="32"/>
      <c r="CG23" s="34">
        <f t="shared" si="8"/>
        <v>0</v>
      </c>
      <c r="CH23" s="35"/>
      <c r="CI23" s="35"/>
      <c r="CJ23" s="35"/>
      <c r="CK23" s="34">
        <f t="shared" si="11"/>
        <v>0</v>
      </c>
      <c r="CL23" s="34">
        <f t="shared" si="11"/>
        <v>0</v>
      </c>
      <c r="CM23" s="34">
        <f t="shared" si="11"/>
        <v>0</v>
      </c>
    </row>
    <row r="24" spans="1:113" x14ac:dyDescent="0.25">
      <c r="A24" s="107" t="s">
        <v>46</v>
      </c>
      <c r="B24" s="65">
        <f t="shared" si="0"/>
        <v>0</v>
      </c>
      <c r="C24" s="79">
        <f t="shared" si="1"/>
        <v>0</v>
      </c>
      <c r="D24" s="637">
        <f t="shared" si="1"/>
        <v>0</v>
      </c>
      <c r="E24" s="634"/>
      <c r="F24" s="638"/>
      <c r="G24" s="634"/>
      <c r="H24" s="73"/>
      <c r="I24" s="634"/>
      <c r="J24" s="73"/>
      <c r="K24" s="634"/>
      <c r="L24" s="73"/>
      <c r="M24" s="634"/>
      <c r="N24" s="73"/>
      <c r="O24" s="634"/>
      <c r="P24" s="73"/>
      <c r="Q24" s="634"/>
      <c r="R24" s="73"/>
      <c r="S24" s="634"/>
      <c r="T24" s="73"/>
      <c r="U24" s="634"/>
      <c r="V24" s="73"/>
      <c r="W24" s="634"/>
      <c r="X24" s="73"/>
      <c r="Y24" s="634"/>
      <c r="Z24" s="73"/>
      <c r="AA24" s="634"/>
      <c r="AB24" s="73"/>
      <c r="AC24" s="634"/>
      <c r="AD24" s="73"/>
      <c r="AE24" s="634"/>
      <c r="AF24" s="73"/>
      <c r="AG24" s="634"/>
      <c r="AH24" s="73"/>
      <c r="AI24" s="634"/>
      <c r="AJ24" s="73"/>
      <c r="AK24" s="634"/>
      <c r="AL24" s="74"/>
      <c r="AM24" s="110"/>
      <c r="AN24" s="76"/>
      <c r="AO24" s="76"/>
      <c r="AP24" s="638"/>
      <c r="AQ24" s="73"/>
      <c r="AR24" s="73"/>
      <c r="AS24" s="73"/>
      <c r="AT24" s="31" t="str">
        <f>CA24&amp;CB24&amp;CC24&amp;CD24</f>
        <v/>
      </c>
      <c r="BY24" s="32"/>
      <c r="BZ24" s="32"/>
      <c r="CA24" s="33" t="str">
        <f t="shared" si="10"/>
        <v/>
      </c>
      <c r="CB24" s="33" t="str">
        <f t="shared" si="5"/>
        <v/>
      </c>
      <c r="CC24" s="33" t="str">
        <f t="shared" si="6"/>
        <v/>
      </c>
      <c r="CD24" s="33" t="str">
        <f t="shared" si="7"/>
        <v/>
      </c>
      <c r="CE24" s="32"/>
      <c r="CF24" s="32"/>
      <c r="CG24" s="34">
        <f t="shared" si="8"/>
        <v>0</v>
      </c>
      <c r="CH24" s="35"/>
      <c r="CI24" s="35"/>
      <c r="CJ24" s="35"/>
      <c r="CK24" s="34">
        <f t="shared" si="11"/>
        <v>0</v>
      </c>
      <c r="CL24" s="34">
        <f t="shared" si="11"/>
        <v>0</v>
      </c>
      <c r="CM24" s="34">
        <f t="shared" si="11"/>
        <v>0</v>
      </c>
    </row>
    <row r="25" spans="1:113" x14ac:dyDescent="0.25">
      <c r="A25" s="13" t="s">
        <v>47</v>
      </c>
      <c r="B25" s="14"/>
      <c r="C25" s="12"/>
      <c r="D25" s="15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</row>
    <row r="26" spans="1:113" x14ac:dyDescent="0.25">
      <c r="A26" s="521" t="s">
        <v>48</v>
      </c>
      <c r="B26" s="706" t="s">
        <v>49</v>
      </c>
      <c r="C26" s="491" t="s">
        <v>5</v>
      </c>
      <c r="D26" s="492"/>
      <c r="E26" s="493"/>
      <c r="F26" s="597" t="s">
        <v>6</v>
      </c>
      <c r="G26" s="707"/>
      <c r="H26" s="707"/>
      <c r="I26" s="707"/>
      <c r="J26" s="707"/>
      <c r="K26" s="707"/>
      <c r="L26" s="707"/>
      <c r="M26" s="707"/>
      <c r="N26" s="707"/>
      <c r="O26" s="707"/>
      <c r="P26" s="707"/>
      <c r="Q26" s="707"/>
      <c r="R26" s="707"/>
      <c r="S26" s="707"/>
      <c r="T26" s="707"/>
      <c r="U26" s="707"/>
      <c r="V26" s="707"/>
      <c r="W26" s="707"/>
      <c r="X26" s="707"/>
      <c r="Y26" s="707"/>
      <c r="Z26" s="707"/>
      <c r="AA26" s="707"/>
      <c r="AB26" s="707"/>
      <c r="AC26" s="707"/>
      <c r="AD26" s="707"/>
      <c r="AE26" s="707"/>
      <c r="AF26" s="707"/>
      <c r="AG26" s="707"/>
      <c r="AH26" s="707"/>
      <c r="AI26" s="707"/>
      <c r="AJ26" s="707"/>
      <c r="AK26" s="707"/>
      <c r="AL26" s="707"/>
      <c r="AM26" s="601"/>
      <c r="AN26" s="584" t="s">
        <v>7</v>
      </c>
      <c r="AO26" s="707"/>
      <c r="AP26" s="707"/>
      <c r="AQ26" s="585"/>
    </row>
    <row r="27" spans="1:113" ht="15" customHeight="1" x14ac:dyDescent="0.25">
      <c r="A27" s="522"/>
      <c r="B27" s="489"/>
      <c r="C27" s="712"/>
      <c r="D27" s="620"/>
      <c r="E27" s="641"/>
      <c r="F27" s="591" t="s">
        <v>11</v>
      </c>
      <c r="G27" s="592"/>
      <c r="H27" s="591" t="s">
        <v>12</v>
      </c>
      <c r="I27" s="592"/>
      <c r="J27" s="591" t="s">
        <v>13</v>
      </c>
      <c r="K27" s="592"/>
      <c r="L27" s="591" t="s">
        <v>14</v>
      </c>
      <c r="M27" s="592"/>
      <c r="N27" s="591" t="s">
        <v>15</v>
      </c>
      <c r="O27" s="592"/>
      <c r="P27" s="591" t="s">
        <v>16</v>
      </c>
      <c r="Q27" s="592"/>
      <c r="R27" s="591" t="s">
        <v>17</v>
      </c>
      <c r="S27" s="592"/>
      <c r="T27" s="591" t="s">
        <v>18</v>
      </c>
      <c r="U27" s="592"/>
      <c r="V27" s="591" t="s">
        <v>19</v>
      </c>
      <c r="W27" s="592"/>
      <c r="X27" s="591" t="s">
        <v>20</v>
      </c>
      <c r="Y27" s="592"/>
      <c r="Z27" s="591" t="s">
        <v>21</v>
      </c>
      <c r="AA27" s="592"/>
      <c r="AB27" s="591" t="s">
        <v>22</v>
      </c>
      <c r="AC27" s="592"/>
      <c r="AD27" s="591" t="s">
        <v>23</v>
      </c>
      <c r="AE27" s="592"/>
      <c r="AF27" s="591" t="s">
        <v>24</v>
      </c>
      <c r="AG27" s="592"/>
      <c r="AH27" s="591" t="s">
        <v>25</v>
      </c>
      <c r="AI27" s="592"/>
      <c r="AJ27" s="591" t="s">
        <v>26</v>
      </c>
      <c r="AK27" s="592"/>
      <c r="AL27" s="597" t="s">
        <v>27</v>
      </c>
      <c r="AM27" s="601"/>
      <c r="AN27" s="739" t="s">
        <v>50</v>
      </c>
      <c r="AO27" s="740" t="s">
        <v>29</v>
      </c>
      <c r="AP27" s="506" t="s">
        <v>30</v>
      </c>
      <c r="AQ27" s="510" t="s">
        <v>31</v>
      </c>
    </row>
    <row r="28" spans="1:113" x14ac:dyDescent="0.25">
      <c r="A28" s="644"/>
      <c r="B28" s="734"/>
      <c r="C28" s="477" t="s">
        <v>32</v>
      </c>
      <c r="D28" s="482" t="s">
        <v>33</v>
      </c>
      <c r="E28" s="480" t="s">
        <v>34</v>
      </c>
      <c r="F28" s="482" t="s">
        <v>33</v>
      </c>
      <c r="G28" s="480" t="s">
        <v>34</v>
      </c>
      <c r="H28" s="482" t="s">
        <v>33</v>
      </c>
      <c r="I28" s="480" t="s">
        <v>34</v>
      </c>
      <c r="J28" s="482" t="s">
        <v>33</v>
      </c>
      <c r="K28" s="480" t="s">
        <v>34</v>
      </c>
      <c r="L28" s="482" t="s">
        <v>33</v>
      </c>
      <c r="M28" s="480" t="s">
        <v>34</v>
      </c>
      <c r="N28" s="434" t="s">
        <v>33</v>
      </c>
      <c r="O28" s="480" t="s">
        <v>34</v>
      </c>
      <c r="P28" s="482" t="s">
        <v>33</v>
      </c>
      <c r="Q28" s="480" t="s">
        <v>34</v>
      </c>
      <c r="R28" s="482" t="s">
        <v>33</v>
      </c>
      <c r="S28" s="480" t="s">
        <v>34</v>
      </c>
      <c r="T28" s="482" t="s">
        <v>33</v>
      </c>
      <c r="U28" s="480" t="s">
        <v>34</v>
      </c>
      <c r="V28" s="482" t="s">
        <v>33</v>
      </c>
      <c r="W28" s="480" t="s">
        <v>34</v>
      </c>
      <c r="X28" s="482" t="s">
        <v>33</v>
      </c>
      <c r="Y28" s="480" t="s">
        <v>34</v>
      </c>
      <c r="Z28" s="482" t="s">
        <v>33</v>
      </c>
      <c r="AA28" s="480" t="s">
        <v>34</v>
      </c>
      <c r="AB28" s="482" t="s">
        <v>33</v>
      </c>
      <c r="AC28" s="480" t="s">
        <v>34</v>
      </c>
      <c r="AD28" s="482" t="s">
        <v>33</v>
      </c>
      <c r="AE28" s="480" t="s">
        <v>34</v>
      </c>
      <c r="AF28" s="482" t="s">
        <v>33</v>
      </c>
      <c r="AG28" s="480" t="s">
        <v>34</v>
      </c>
      <c r="AH28" s="482" t="s">
        <v>33</v>
      </c>
      <c r="AI28" s="480" t="s">
        <v>34</v>
      </c>
      <c r="AJ28" s="482" t="s">
        <v>33</v>
      </c>
      <c r="AK28" s="480" t="s">
        <v>34</v>
      </c>
      <c r="AL28" s="482" t="s">
        <v>33</v>
      </c>
      <c r="AM28" s="743" t="s">
        <v>34</v>
      </c>
      <c r="AN28" s="509"/>
      <c r="AO28" s="505"/>
      <c r="AP28" s="505"/>
      <c r="AQ28" s="511"/>
      <c r="CG28" s="112">
        <f>IF(C29&lt;&gt;SUM(C30:C48),1,0)</f>
        <v>0</v>
      </c>
    </row>
    <row r="29" spans="1:113" x14ac:dyDescent="0.25">
      <c r="A29" s="602" t="s">
        <v>51</v>
      </c>
      <c r="B29" s="603"/>
      <c r="C29" s="442">
        <f t="shared" ref="C29:C50" si="12">SUM(D29:E29)</f>
        <v>0</v>
      </c>
      <c r="D29" s="744">
        <f t="shared" ref="D29:E50" si="13">+F29+H29+J29+L29+N29+P29+R29+T29+V29+X29+Z29+AB29+AD29+AF29+AH29+AJ29+AL29</f>
        <v>0</v>
      </c>
      <c r="E29" s="115">
        <f t="shared" si="13"/>
        <v>0</v>
      </c>
      <c r="F29" s="443"/>
      <c r="G29" s="444"/>
      <c r="H29" s="443"/>
      <c r="I29" s="445"/>
      <c r="J29" s="443"/>
      <c r="K29" s="445"/>
      <c r="L29" s="443"/>
      <c r="M29" s="444"/>
      <c r="N29" s="446"/>
      <c r="O29" s="445"/>
      <c r="P29" s="446"/>
      <c r="Q29" s="445"/>
      <c r="R29" s="446"/>
      <c r="S29" s="445"/>
      <c r="T29" s="446"/>
      <c r="U29" s="445"/>
      <c r="V29" s="446"/>
      <c r="W29" s="445"/>
      <c r="X29" s="446"/>
      <c r="Y29" s="445"/>
      <c r="Z29" s="446"/>
      <c r="AA29" s="445"/>
      <c r="AB29" s="446"/>
      <c r="AC29" s="445"/>
      <c r="AD29" s="446"/>
      <c r="AE29" s="445"/>
      <c r="AF29" s="446"/>
      <c r="AG29" s="445"/>
      <c r="AH29" s="446"/>
      <c r="AI29" s="445"/>
      <c r="AJ29" s="446"/>
      <c r="AK29" s="445"/>
      <c r="AL29" s="446"/>
      <c r="AM29" s="745"/>
      <c r="AN29" s="447"/>
      <c r="AO29" s="448"/>
      <c r="AP29" s="446"/>
      <c r="AQ29" s="445"/>
      <c r="AR29" s="31" t="str">
        <f>CA29&amp;CB29&amp;CC29&amp;CD29&amp;CE29&amp;CF29</f>
        <v/>
      </c>
      <c r="BW29" s="32"/>
      <c r="BX29" s="32"/>
      <c r="BY29" s="32"/>
      <c r="BZ29" s="32"/>
      <c r="CA29" s="123" t="str">
        <f>IF(CG29=1," * El total de Ingresos debe ser igual a la suma de los Tipos de Estrategia. ","")</f>
        <v/>
      </c>
      <c r="CB29" s="123" t="str">
        <f>IF(CG28=1,"* Existen patologías que son mayores al Total de Ingresos-Persona. ","")</f>
        <v/>
      </c>
      <c r="CC29" s="124"/>
      <c r="CD29" s="124"/>
      <c r="CE29" s="124"/>
      <c r="CF29" s="124"/>
      <c r="CG29" s="112">
        <f>IF(SUM(AN29:AQ29)=C29,0,1)</f>
        <v>0</v>
      </c>
      <c r="CH29" s="125"/>
      <c r="CI29" s="125"/>
      <c r="CJ29" s="125"/>
      <c r="CK29" s="125"/>
      <c r="DH29"/>
      <c r="DI29"/>
    </row>
    <row r="30" spans="1:113" x14ac:dyDescent="0.25">
      <c r="A30" s="746" t="s">
        <v>52</v>
      </c>
      <c r="B30" s="126" t="s">
        <v>53</v>
      </c>
      <c r="C30" s="127">
        <f t="shared" si="12"/>
        <v>0</v>
      </c>
      <c r="D30" s="449">
        <f t="shared" si="13"/>
        <v>0</v>
      </c>
      <c r="E30" s="450">
        <f t="shared" si="13"/>
        <v>0</v>
      </c>
      <c r="F30" s="130"/>
      <c r="G30" s="131"/>
      <c r="H30" s="130"/>
      <c r="I30" s="132"/>
      <c r="J30" s="130"/>
      <c r="K30" s="132"/>
      <c r="L30" s="130"/>
      <c r="M30" s="131"/>
      <c r="N30" s="133"/>
      <c r="O30" s="132"/>
      <c r="P30" s="133"/>
      <c r="Q30" s="132"/>
      <c r="R30" s="133"/>
      <c r="S30" s="132"/>
      <c r="T30" s="133"/>
      <c r="U30" s="132"/>
      <c r="V30" s="133"/>
      <c r="W30" s="132"/>
      <c r="X30" s="133"/>
      <c r="Y30" s="132"/>
      <c r="Z30" s="133"/>
      <c r="AA30" s="132"/>
      <c r="AB30" s="133"/>
      <c r="AC30" s="132"/>
      <c r="AD30" s="133"/>
      <c r="AE30" s="132"/>
      <c r="AF30" s="133"/>
      <c r="AG30" s="132"/>
      <c r="AH30" s="133"/>
      <c r="AI30" s="132"/>
      <c r="AJ30" s="133"/>
      <c r="AK30" s="132"/>
      <c r="AL30" s="133"/>
      <c r="AM30" s="134"/>
      <c r="AN30" s="135"/>
      <c r="AO30" s="136"/>
      <c r="AP30" s="133"/>
      <c r="AQ30" s="132"/>
      <c r="AR30" s="31" t="str">
        <f>CA30&amp;CB30&amp;CC30&amp;CD30&amp;CE30&amp;CF30</f>
        <v/>
      </c>
      <c r="BW30" s="32"/>
      <c r="BX30" s="32"/>
      <c r="BY30" s="32"/>
      <c r="BZ30" s="32"/>
      <c r="CA30" s="123" t="str">
        <f>IF(CG30=1," * El total de Ingresos debe ser igual a la suma de los Tipos de Estrategia. ","")</f>
        <v/>
      </c>
      <c r="CB30" s="123" t="str">
        <f>IF(CH30=1,"* EN Rehabilitación Infantil Existen Patologías que son Mayores a los Ingresos-Personas. ","")</f>
        <v/>
      </c>
      <c r="CC30" s="123" t="str">
        <f>IF(CI30=1,"* En RBC existen Patologías que son mayores a los Ingresos-Personas. ","")</f>
        <v/>
      </c>
      <c r="CD30" s="123" t="str">
        <f>IF(CJ30=1,"* En RI Existen Patologías que son mayores a los Ingresos-Personas. ","")</f>
        <v/>
      </c>
      <c r="CE30" s="123" t="str">
        <f>IF(CK30=1,"* En RR existen patologías que son mayores a los Ingresos-Persona. ","")</f>
        <v/>
      </c>
      <c r="CF30" s="123"/>
      <c r="CG30" s="112">
        <f>IF(SUM(AN30:AQ30)=C30,0,1)</f>
        <v>0</v>
      </c>
      <c r="CH30" s="112">
        <f>IF(AN29&lt;MAX(AN30:AN48),1,0)</f>
        <v>0</v>
      </c>
      <c r="CI30" s="112">
        <f>IF(AO29&lt;MAX(AO30:AO48),1,0)</f>
        <v>0</v>
      </c>
      <c r="CJ30" s="112">
        <f>IF(AP29&lt;MAX(AP30:AP48),1,0)</f>
        <v>0</v>
      </c>
      <c r="CK30" s="112">
        <f>IF(AQ29&lt;MAX(AQ30:AQ48),1,0)</f>
        <v>0</v>
      </c>
      <c r="DI30"/>
    </row>
    <row r="31" spans="1:113" x14ac:dyDescent="0.25">
      <c r="A31" s="515"/>
      <c r="B31" s="126" t="s">
        <v>54</v>
      </c>
      <c r="C31" s="137">
        <f t="shared" si="12"/>
        <v>0</v>
      </c>
      <c r="D31" s="138">
        <f t="shared" si="13"/>
        <v>0</v>
      </c>
      <c r="E31" s="139">
        <f t="shared" si="13"/>
        <v>0</v>
      </c>
      <c r="F31" s="140"/>
      <c r="G31" s="141"/>
      <c r="H31" s="140"/>
      <c r="I31" s="142"/>
      <c r="J31" s="140"/>
      <c r="K31" s="142"/>
      <c r="L31" s="140"/>
      <c r="M31" s="141"/>
      <c r="N31" s="143"/>
      <c r="O31" s="142"/>
      <c r="P31" s="143"/>
      <c r="Q31" s="142"/>
      <c r="R31" s="143"/>
      <c r="S31" s="142"/>
      <c r="T31" s="143"/>
      <c r="U31" s="142"/>
      <c r="V31" s="143"/>
      <c r="W31" s="142"/>
      <c r="X31" s="143"/>
      <c r="Y31" s="142"/>
      <c r="Z31" s="143"/>
      <c r="AA31" s="142"/>
      <c r="AB31" s="143"/>
      <c r="AC31" s="142"/>
      <c r="AD31" s="143"/>
      <c r="AE31" s="142"/>
      <c r="AF31" s="143"/>
      <c r="AG31" s="142"/>
      <c r="AH31" s="143"/>
      <c r="AI31" s="142"/>
      <c r="AJ31" s="143"/>
      <c r="AK31" s="142"/>
      <c r="AL31" s="143"/>
      <c r="AM31" s="144"/>
      <c r="AN31" s="145"/>
      <c r="AO31" s="146"/>
      <c r="AP31" s="143"/>
      <c r="AQ31" s="142"/>
      <c r="AR31" s="31" t="str">
        <f t="shared" ref="AR31:AR50" si="14">CA31&amp;CB31</f>
        <v/>
      </c>
      <c r="BW31" s="32"/>
      <c r="BX31" s="32"/>
      <c r="BY31" s="32"/>
      <c r="BZ31" s="32"/>
      <c r="CA31" s="123" t="str">
        <f>IF(CG31=1," * El total de Ingresos debe ser igual a la suma de los Tipos de Estrategia. ","")</f>
        <v/>
      </c>
      <c r="CB31" s="124"/>
      <c r="CC31" s="124"/>
      <c r="CD31" s="124"/>
      <c r="CE31" s="124"/>
      <c r="CF31" s="124"/>
      <c r="CG31" s="112">
        <f>IF(SUM(AN31:AQ31)=C31,0,1)</f>
        <v>0</v>
      </c>
      <c r="CH31" s="125"/>
      <c r="CI31" s="125"/>
      <c r="CJ31" s="125"/>
      <c r="CK31" s="125"/>
    </row>
    <row r="32" spans="1:113" x14ac:dyDescent="0.25">
      <c r="A32" s="515"/>
      <c r="B32" s="147" t="s">
        <v>55</v>
      </c>
      <c r="C32" s="148">
        <f t="shared" si="12"/>
        <v>0</v>
      </c>
      <c r="D32" s="138">
        <f t="shared" si="13"/>
        <v>0</v>
      </c>
      <c r="E32" s="139">
        <f t="shared" si="13"/>
        <v>0</v>
      </c>
      <c r="F32" s="140"/>
      <c r="G32" s="141"/>
      <c r="H32" s="140"/>
      <c r="I32" s="142"/>
      <c r="J32" s="140"/>
      <c r="K32" s="142"/>
      <c r="L32" s="140"/>
      <c r="M32" s="141"/>
      <c r="N32" s="143"/>
      <c r="O32" s="142"/>
      <c r="P32" s="143"/>
      <c r="Q32" s="142"/>
      <c r="R32" s="143"/>
      <c r="S32" s="142"/>
      <c r="T32" s="143"/>
      <c r="U32" s="142"/>
      <c r="V32" s="143"/>
      <c r="W32" s="142"/>
      <c r="X32" s="143"/>
      <c r="Y32" s="142"/>
      <c r="Z32" s="143"/>
      <c r="AA32" s="142"/>
      <c r="AB32" s="143"/>
      <c r="AC32" s="142"/>
      <c r="AD32" s="143"/>
      <c r="AE32" s="142"/>
      <c r="AF32" s="143"/>
      <c r="AG32" s="142"/>
      <c r="AH32" s="143"/>
      <c r="AI32" s="142"/>
      <c r="AJ32" s="143"/>
      <c r="AK32" s="142"/>
      <c r="AL32" s="143"/>
      <c r="AM32" s="144"/>
      <c r="AN32" s="145"/>
      <c r="AO32" s="146"/>
      <c r="AP32" s="143"/>
      <c r="AQ32" s="142"/>
      <c r="AR32" s="31" t="str">
        <f t="shared" si="14"/>
        <v/>
      </c>
      <c r="BW32" s="32"/>
      <c r="BX32" s="32"/>
      <c r="BY32" s="32"/>
      <c r="BZ32" s="32"/>
      <c r="CA32" s="123" t="str">
        <f t="shared" ref="CA32:CA50" si="15">IF(CG32=1," * El total de Ingresos debe ser igual a la suma de los Tipos de Estrategia. ","")</f>
        <v/>
      </c>
      <c r="CB32" s="124"/>
      <c r="CC32" s="124"/>
      <c r="CD32" s="124"/>
      <c r="CE32" s="124"/>
      <c r="CF32" s="124"/>
      <c r="CG32" s="112">
        <f t="shared" ref="CG32:CG48" si="16">IF(SUM(AN32:AQ32)=C32,0,1)</f>
        <v>0</v>
      </c>
      <c r="CH32" s="125"/>
      <c r="CI32" s="125"/>
      <c r="CJ32" s="125"/>
      <c r="CK32" s="125"/>
    </row>
    <row r="33" spans="1:89" customFormat="1" x14ac:dyDescent="0.25">
      <c r="A33" s="515"/>
      <c r="B33" s="147" t="s">
        <v>56</v>
      </c>
      <c r="C33" s="148">
        <f t="shared" si="12"/>
        <v>0</v>
      </c>
      <c r="D33" s="138">
        <f t="shared" si="13"/>
        <v>0</v>
      </c>
      <c r="E33" s="139">
        <f t="shared" si="13"/>
        <v>0</v>
      </c>
      <c r="F33" s="140"/>
      <c r="G33" s="141"/>
      <c r="H33" s="140"/>
      <c r="I33" s="142"/>
      <c r="J33" s="140"/>
      <c r="K33" s="142"/>
      <c r="L33" s="140"/>
      <c r="M33" s="141"/>
      <c r="N33" s="143"/>
      <c r="O33" s="142"/>
      <c r="P33" s="143"/>
      <c r="Q33" s="142"/>
      <c r="R33" s="143"/>
      <c r="S33" s="142"/>
      <c r="T33" s="143"/>
      <c r="U33" s="142"/>
      <c r="V33" s="143"/>
      <c r="W33" s="142"/>
      <c r="X33" s="143"/>
      <c r="Y33" s="142"/>
      <c r="Z33" s="143"/>
      <c r="AA33" s="142"/>
      <c r="AB33" s="143"/>
      <c r="AC33" s="142"/>
      <c r="AD33" s="143"/>
      <c r="AE33" s="142"/>
      <c r="AF33" s="143"/>
      <c r="AG33" s="142"/>
      <c r="AH33" s="143"/>
      <c r="AI33" s="142"/>
      <c r="AJ33" s="143"/>
      <c r="AK33" s="142"/>
      <c r="AL33" s="143"/>
      <c r="AM33" s="144"/>
      <c r="AN33" s="145"/>
      <c r="AO33" s="146"/>
      <c r="AP33" s="143"/>
      <c r="AQ33" s="142"/>
      <c r="AR33" s="31" t="str">
        <f t="shared" si="14"/>
        <v/>
      </c>
      <c r="BW33" s="32"/>
      <c r="BX33" s="32"/>
      <c r="BY33" s="32"/>
      <c r="BZ33" s="32"/>
      <c r="CA33" s="123" t="str">
        <f t="shared" si="15"/>
        <v/>
      </c>
      <c r="CB33" s="124"/>
      <c r="CC33" s="124"/>
      <c r="CD33" s="124"/>
      <c r="CE33" s="124"/>
      <c r="CF33" s="124"/>
      <c r="CG33" s="112">
        <f t="shared" si="16"/>
        <v>0</v>
      </c>
      <c r="CH33" s="125"/>
      <c r="CI33" s="125"/>
      <c r="CJ33" s="125"/>
      <c r="CK33" s="125"/>
    </row>
    <row r="34" spans="1:89" customFormat="1" x14ac:dyDescent="0.25">
      <c r="A34" s="515"/>
      <c r="B34" s="147" t="s">
        <v>57</v>
      </c>
      <c r="C34" s="148">
        <f t="shared" si="12"/>
        <v>0</v>
      </c>
      <c r="D34" s="138">
        <f t="shared" si="13"/>
        <v>0</v>
      </c>
      <c r="E34" s="139">
        <f t="shared" si="13"/>
        <v>0</v>
      </c>
      <c r="F34" s="140"/>
      <c r="G34" s="141"/>
      <c r="H34" s="140"/>
      <c r="I34" s="142"/>
      <c r="J34" s="140"/>
      <c r="K34" s="142"/>
      <c r="L34" s="140"/>
      <c r="M34" s="141"/>
      <c r="N34" s="143"/>
      <c r="O34" s="142"/>
      <c r="P34" s="143"/>
      <c r="Q34" s="142"/>
      <c r="R34" s="143"/>
      <c r="S34" s="142"/>
      <c r="T34" s="143"/>
      <c r="U34" s="142"/>
      <c r="V34" s="143"/>
      <c r="W34" s="142"/>
      <c r="X34" s="143"/>
      <c r="Y34" s="142"/>
      <c r="Z34" s="143"/>
      <c r="AA34" s="142"/>
      <c r="AB34" s="143"/>
      <c r="AC34" s="142"/>
      <c r="AD34" s="143"/>
      <c r="AE34" s="142"/>
      <c r="AF34" s="143"/>
      <c r="AG34" s="142"/>
      <c r="AH34" s="143"/>
      <c r="AI34" s="142"/>
      <c r="AJ34" s="143"/>
      <c r="AK34" s="142"/>
      <c r="AL34" s="143"/>
      <c r="AM34" s="144"/>
      <c r="AN34" s="145"/>
      <c r="AO34" s="146"/>
      <c r="AP34" s="143"/>
      <c r="AQ34" s="142"/>
      <c r="AR34" s="31" t="str">
        <f t="shared" si="14"/>
        <v/>
      </c>
      <c r="BW34" s="32"/>
      <c r="BX34" s="32"/>
      <c r="BY34" s="32"/>
      <c r="BZ34" s="32"/>
      <c r="CA34" s="123" t="str">
        <f t="shared" si="15"/>
        <v/>
      </c>
      <c r="CB34" s="124"/>
      <c r="CC34" s="124"/>
      <c r="CD34" s="124"/>
      <c r="CE34" s="124"/>
      <c r="CF34" s="124"/>
      <c r="CG34" s="112">
        <f t="shared" si="16"/>
        <v>0</v>
      </c>
      <c r="CH34" s="125"/>
      <c r="CI34" s="125"/>
      <c r="CJ34" s="125"/>
      <c r="CK34" s="125"/>
    </row>
    <row r="35" spans="1:89" customFormat="1" x14ac:dyDescent="0.25">
      <c r="A35" s="515"/>
      <c r="B35" s="147" t="s">
        <v>58</v>
      </c>
      <c r="C35" s="148">
        <f t="shared" si="12"/>
        <v>0</v>
      </c>
      <c r="D35" s="138">
        <f t="shared" si="13"/>
        <v>0</v>
      </c>
      <c r="E35" s="139">
        <f t="shared" si="13"/>
        <v>0</v>
      </c>
      <c r="F35" s="140"/>
      <c r="G35" s="141"/>
      <c r="H35" s="140"/>
      <c r="I35" s="142"/>
      <c r="J35" s="140"/>
      <c r="K35" s="142"/>
      <c r="L35" s="140"/>
      <c r="M35" s="141"/>
      <c r="N35" s="143"/>
      <c r="O35" s="142"/>
      <c r="P35" s="143"/>
      <c r="Q35" s="142"/>
      <c r="R35" s="143"/>
      <c r="S35" s="142"/>
      <c r="T35" s="143"/>
      <c r="U35" s="142"/>
      <c r="V35" s="143"/>
      <c r="W35" s="142"/>
      <c r="X35" s="143"/>
      <c r="Y35" s="142"/>
      <c r="Z35" s="143"/>
      <c r="AA35" s="142"/>
      <c r="AB35" s="143"/>
      <c r="AC35" s="142"/>
      <c r="AD35" s="143"/>
      <c r="AE35" s="142"/>
      <c r="AF35" s="143"/>
      <c r="AG35" s="142"/>
      <c r="AH35" s="143"/>
      <c r="AI35" s="142"/>
      <c r="AJ35" s="143"/>
      <c r="AK35" s="142"/>
      <c r="AL35" s="143"/>
      <c r="AM35" s="144"/>
      <c r="AN35" s="145"/>
      <c r="AO35" s="146"/>
      <c r="AP35" s="143"/>
      <c r="AQ35" s="142"/>
      <c r="AR35" s="31" t="str">
        <f t="shared" si="14"/>
        <v/>
      </c>
      <c r="BW35" s="32"/>
      <c r="BX35" s="32"/>
      <c r="BY35" s="32"/>
      <c r="BZ35" s="32"/>
      <c r="CA35" s="123" t="str">
        <f t="shared" si="15"/>
        <v/>
      </c>
      <c r="CB35" s="124"/>
      <c r="CC35" s="124"/>
      <c r="CD35" s="124"/>
      <c r="CE35" s="124"/>
      <c r="CF35" s="124"/>
      <c r="CG35" s="112">
        <f t="shared" si="16"/>
        <v>0</v>
      </c>
      <c r="CH35" s="125"/>
      <c r="CI35" s="125"/>
      <c r="CJ35" s="125"/>
      <c r="CK35" s="125"/>
    </row>
    <row r="36" spans="1:89" customFormat="1" x14ac:dyDescent="0.25">
      <c r="A36" s="515"/>
      <c r="B36" s="149" t="s">
        <v>59</v>
      </c>
      <c r="C36" s="150">
        <f t="shared" si="12"/>
        <v>0</v>
      </c>
      <c r="D36" s="138">
        <f t="shared" si="13"/>
        <v>0</v>
      </c>
      <c r="E36" s="139">
        <f t="shared" si="13"/>
        <v>0</v>
      </c>
      <c r="F36" s="140"/>
      <c r="G36" s="141"/>
      <c r="H36" s="140"/>
      <c r="I36" s="142"/>
      <c r="J36" s="140"/>
      <c r="K36" s="142"/>
      <c r="L36" s="140"/>
      <c r="M36" s="141"/>
      <c r="N36" s="143"/>
      <c r="O36" s="142"/>
      <c r="P36" s="143"/>
      <c r="Q36" s="142"/>
      <c r="R36" s="143"/>
      <c r="S36" s="142"/>
      <c r="T36" s="143"/>
      <c r="U36" s="142"/>
      <c r="V36" s="143"/>
      <c r="W36" s="142"/>
      <c r="X36" s="143"/>
      <c r="Y36" s="142"/>
      <c r="Z36" s="143"/>
      <c r="AA36" s="142"/>
      <c r="AB36" s="143"/>
      <c r="AC36" s="142"/>
      <c r="AD36" s="143"/>
      <c r="AE36" s="142"/>
      <c r="AF36" s="143"/>
      <c r="AG36" s="142"/>
      <c r="AH36" s="143"/>
      <c r="AI36" s="142"/>
      <c r="AJ36" s="143"/>
      <c r="AK36" s="142"/>
      <c r="AL36" s="143"/>
      <c r="AM36" s="144"/>
      <c r="AN36" s="145"/>
      <c r="AO36" s="146"/>
      <c r="AP36" s="143"/>
      <c r="AQ36" s="142"/>
      <c r="AR36" s="31" t="str">
        <f t="shared" si="14"/>
        <v/>
      </c>
      <c r="BW36" s="32"/>
      <c r="BX36" s="32"/>
      <c r="BY36" s="32"/>
      <c r="BZ36" s="32"/>
      <c r="CA36" s="123" t="str">
        <f t="shared" si="15"/>
        <v/>
      </c>
      <c r="CB36" s="124"/>
      <c r="CC36" s="124"/>
      <c r="CD36" s="124"/>
      <c r="CE36" s="124"/>
      <c r="CF36" s="124"/>
      <c r="CG36" s="112">
        <f t="shared" si="16"/>
        <v>0</v>
      </c>
      <c r="CH36" s="125"/>
      <c r="CI36" s="125"/>
      <c r="CJ36" s="125"/>
      <c r="CK36" s="125"/>
    </row>
    <row r="37" spans="1:89" customFormat="1" x14ac:dyDescent="0.25">
      <c r="A37" s="515"/>
      <c r="B37" s="151" t="s">
        <v>60</v>
      </c>
      <c r="C37" s="152">
        <f t="shared" si="12"/>
        <v>0</v>
      </c>
      <c r="D37" s="138">
        <f t="shared" si="13"/>
        <v>0</v>
      </c>
      <c r="E37" s="139">
        <f t="shared" si="13"/>
        <v>0</v>
      </c>
      <c r="F37" s="140"/>
      <c r="G37" s="141"/>
      <c r="H37" s="140"/>
      <c r="I37" s="142"/>
      <c r="J37" s="140"/>
      <c r="K37" s="142"/>
      <c r="L37" s="140"/>
      <c r="M37" s="141"/>
      <c r="N37" s="143"/>
      <c r="O37" s="142"/>
      <c r="P37" s="143"/>
      <c r="Q37" s="142"/>
      <c r="R37" s="143"/>
      <c r="S37" s="142"/>
      <c r="T37" s="143"/>
      <c r="U37" s="142"/>
      <c r="V37" s="143"/>
      <c r="W37" s="142"/>
      <c r="X37" s="143"/>
      <c r="Y37" s="142"/>
      <c r="Z37" s="143"/>
      <c r="AA37" s="142"/>
      <c r="AB37" s="143"/>
      <c r="AC37" s="142"/>
      <c r="AD37" s="143"/>
      <c r="AE37" s="142"/>
      <c r="AF37" s="143"/>
      <c r="AG37" s="142"/>
      <c r="AH37" s="143"/>
      <c r="AI37" s="142"/>
      <c r="AJ37" s="143"/>
      <c r="AK37" s="142"/>
      <c r="AL37" s="143"/>
      <c r="AM37" s="144"/>
      <c r="AN37" s="145"/>
      <c r="AO37" s="146"/>
      <c r="AP37" s="143"/>
      <c r="AQ37" s="142"/>
      <c r="AR37" s="31" t="str">
        <f t="shared" si="14"/>
        <v/>
      </c>
      <c r="BW37" s="32"/>
      <c r="BX37" s="32"/>
      <c r="BY37" s="32"/>
      <c r="BZ37" s="32"/>
      <c r="CA37" s="123" t="str">
        <f t="shared" si="15"/>
        <v/>
      </c>
      <c r="CB37" s="124"/>
      <c r="CC37" s="124"/>
      <c r="CD37" s="124"/>
      <c r="CE37" s="124"/>
      <c r="CF37" s="124"/>
      <c r="CG37" s="112">
        <f t="shared" si="16"/>
        <v>0</v>
      </c>
      <c r="CH37" s="125"/>
      <c r="CI37" s="125"/>
      <c r="CJ37" s="125"/>
      <c r="CK37" s="125"/>
    </row>
    <row r="38" spans="1:89" customFormat="1" x14ac:dyDescent="0.25">
      <c r="A38" s="515"/>
      <c r="B38" s="153" t="s">
        <v>61</v>
      </c>
      <c r="C38" s="154">
        <f t="shared" si="12"/>
        <v>0</v>
      </c>
      <c r="D38" s="138">
        <f t="shared" si="13"/>
        <v>0</v>
      </c>
      <c r="E38" s="139">
        <f t="shared" si="13"/>
        <v>0</v>
      </c>
      <c r="F38" s="140"/>
      <c r="G38" s="141"/>
      <c r="H38" s="140"/>
      <c r="I38" s="142"/>
      <c r="J38" s="140"/>
      <c r="K38" s="142"/>
      <c r="L38" s="140"/>
      <c r="M38" s="141"/>
      <c r="N38" s="143"/>
      <c r="O38" s="142"/>
      <c r="P38" s="143"/>
      <c r="Q38" s="142"/>
      <c r="R38" s="143"/>
      <c r="S38" s="142"/>
      <c r="T38" s="143"/>
      <c r="U38" s="142"/>
      <c r="V38" s="143"/>
      <c r="W38" s="142"/>
      <c r="X38" s="143"/>
      <c r="Y38" s="142"/>
      <c r="Z38" s="143"/>
      <c r="AA38" s="142"/>
      <c r="AB38" s="143"/>
      <c r="AC38" s="142"/>
      <c r="AD38" s="143"/>
      <c r="AE38" s="142"/>
      <c r="AF38" s="143"/>
      <c r="AG38" s="142"/>
      <c r="AH38" s="143"/>
      <c r="AI38" s="142"/>
      <c r="AJ38" s="143"/>
      <c r="AK38" s="142"/>
      <c r="AL38" s="143"/>
      <c r="AM38" s="144"/>
      <c r="AN38" s="145"/>
      <c r="AO38" s="146"/>
      <c r="AP38" s="143"/>
      <c r="AQ38" s="142"/>
      <c r="AR38" s="31" t="str">
        <f t="shared" si="14"/>
        <v/>
      </c>
      <c r="BW38" s="32"/>
      <c r="BX38" s="32"/>
      <c r="BY38" s="32"/>
      <c r="BZ38" s="32"/>
      <c r="CA38" s="123" t="str">
        <f t="shared" si="15"/>
        <v/>
      </c>
      <c r="CB38" s="124"/>
      <c r="CC38" s="124"/>
      <c r="CD38" s="124"/>
      <c r="CE38" s="124"/>
      <c r="CF38" s="124"/>
      <c r="CG38" s="112">
        <f t="shared" si="16"/>
        <v>0</v>
      </c>
      <c r="CH38" s="125"/>
      <c r="CI38" s="125"/>
      <c r="CJ38" s="125"/>
      <c r="CK38" s="125"/>
    </row>
    <row r="39" spans="1:89" customFormat="1" x14ac:dyDescent="0.25">
      <c r="A39" s="515"/>
      <c r="B39" s="151" t="s">
        <v>62</v>
      </c>
      <c r="C39" s="152">
        <f t="shared" si="12"/>
        <v>0</v>
      </c>
      <c r="D39" s="138">
        <f t="shared" si="13"/>
        <v>0</v>
      </c>
      <c r="E39" s="139">
        <f t="shared" si="13"/>
        <v>0</v>
      </c>
      <c r="F39" s="140"/>
      <c r="G39" s="141"/>
      <c r="H39" s="140"/>
      <c r="I39" s="142"/>
      <c r="J39" s="140"/>
      <c r="K39" s="142"/>
      <c r="L39" s="140"/>
      <c r="M39" s="141"/>
      <c r="N39" s="143"/>
      <c r="O39" s="142"/>
      <c r="P39" s="143"/>
      <c r="Q39" s="142"/>
      <c r="R39" s="143"/>
      <c r="S39" s="142"/>
      <c r="T39" s="143"/>
      <c r="U39" s="142"/>
      <c r="V39" s="143"/>
      <c r="W39" s="142"/>
      <c r="X39" s="143"/>
      <c r="Y39" s="142"/>
      <c r="Z39" s="143"/>
      <c r="AA39" s="142"/>
      <c r="AB39" s="143"/>
      <c r="AC39" s="142"/>
      <c r="AD39" s="143"/>
      <c r="AE39" s="142"/>
      <c r="AF39" s="143"/>
      <c r="AG39" s="142"/>
      <c r="AH39" s="143"/>
      <c r="AI39" s="142"/>
      <c r="AJ39" s="143"/>
      <c r="AK39" s="142"/>
      <c r="AL39" s="143"/>
      <c r="AM39" s="144"/>
      <c r="AN39" s="145"/>
      <c r="AO39" s="146"/>
      <c r="AP39" s="143"/>
      <c r="AQ39" s="142"/>
      <c r="AR39" s="31" t="str">
        <f t="shared" si="14"/>
        <v/>
      </c>
      <c r="BW39" s="32"/>
      <c r="BX39" s="32"/>
      <c r="BY39" s="32"/>
      <c r="BZ39" s="32"/>
      <c r="CA39" s="123" t="str">
        <f t="shared" si="15"/>
        <v/>
      </c>
      <c r="CB39" s="124"/>
      <c r="CC39" s="124"/>
      <c r="CD39" s="124"/>
      <c r="CE39" s="124"/>
      <c r="CF39" s="124"/>
      <c r="CG39" s="112">
        <f t="shared" si="16"/>
        <v>0</v>
      </c>
      <c r="CH39" s="125"/>
      <c r="CI39" s="125"/>
      <c r="CJ39" s="125"/>
      <c r="CK39" s="125"/>
    </row>
    <row r="40" spans="1:89" customFormat="1" x14ac:dyDescent="0.25">
      <c r="A40" s="515"/>
      <c r="B40" s="151" t="s">
        <v>63</v>
      </c>
      <c r="C40" s="152">
        <f t="shared" si="12"/>
        <v>0</v>
      </c>
      <c r="D40" s="138">
        <f t="shared" si="13"/>
        <v>0</v>
      </c>
      <c r="E40" s="139">
        <f t="shared" si="13"/>
        <v>0</v>
      </c>
      <c r="F40" s="140"/>
      <c r="G40" s="141"/>
      <c r="H40" s="140"/>
      <c r="I40" s="142"/>
      <c r="J40" s="140"/>
      <c r="K40" s="142"/>
      <c r="L40" s="140"/>
      <c r="M40" s="141"/>
      <c r="N40" s="143"/>
      <c r="O40" s="142"/>
      <c r="P40" s="143"/>
      <c r="Q40" s="142"/>
      <c r="R40" s="143"/>
      <c r="S40" s="142"/>
      <c r="T40" s="143"/>
      <c r="U40" s="142"/>
      <c r="V40" s="143"/>
      <c r="W40" s="142"/>
      <c r="X40" s="143"/>
      <c r="Y40" s="142"/>
      <c r="Z40" s="143"/>
      <c r="AA40" s="142"/>
      <c r="AB40" s="143"/>
      <c r="AC40" s="142"/>
      <c r="AD40" s="143"/>
      <c r="AE40" s="142"/>
      <c r="AF40" s="143"/>
      <c r="AG40" s="142"/>
      <c r="AH40" s="143"/>
      <c r="AI40" s="142"/>
      <c r="AJ40" s="143"/>
      <c r="AK40" s="142"/>
      <c r="AL40" s="143"/>
      <c r="AM40" s="144"/>
      <c r="AN40" s="145"/>
      <c r="AO40" s="146"/>
      <c r="AP40" s="143"/>
      <c r="AQ40" s="142"/>
      <c r="AR40" s="31" t="str">
        <f t="shared" si="14"/>
        <v/>
      </c>
      <c r="BW40" s="32"/>
      <c r="BX40" s="32"/>
      <c r="BY40" s="32"/>
      <c r="BZ40" s="32"/>
      <c r="CA40" s="123" t="str">
        <f t="shared" si="15"/>
        <v/>
      </c>
      <c r="CB40" s="124"/>
      <c r="CC40" s="124"/>
      <c r="CD40" s="124"/>
      <c r="CE40" s="124"/>
      <c r="CF40" s="124"/>
      <c r="CG40" s="112">
        <f t="shared" si="16"/>
        <v>0</v>
      </c>
      <c r="CH40" s="125"/>
      <c r="CI40" s="125"/>
      <c r="CJ40" s="125"/>
      <c r="CK40" s="125"/>
    </row>
    <row r="41" spans="1:89" customFormat="1" x14ac:dyDescent="0.25">
      <c r="A41" s="515"/>
      <c r="B41" s="155" t="s">
        <v>64</v>
      </c>
      <c r="C41" s="156">
        <f t="shared" si="12"/>
        <v>0</v>
      </c>
      <c r="D41" s="138">
        <f t="shared" si="13"/>
        <v>0</v>
      </c>
      <c r="E41" s="139">
        <f t="shared" si="13"/>
        <v>0</v>
      </c>
      <c r="F41" s="140"/>
      <c r="G41" s="141"/>
      <c r="H41" s="140"/>
      <c r="I41" s="142"/>
      <c r="J41" s="140"/>
      <c r="K41" s="142"/>
      <c r="L41" s="140"/>
      <c r="M41" s="141"/>
      <c r="N41" s="143"/>
      <c r="O41" s="142"/>
      <c r="P41" s="143"/>
      <c r="Q41" s="142"/>
      <c r="R41" s="143"/>
      <c r="S41" s="142"/>
      <c r="T41" s="143"/>
      <c r="U41" s="142"/>
      <c r="V41" s="143"/>
      <c r="W41" s="142"/>
      <c r="X41" s="143"/>
      <c r="Y41" s="142"/>
      <c r="Z41" s="143"/>
      <c r="AA41" s="142"/>
      <c r="AB41" s="143"/>
      <c r="AC41" s="142"/>
      <c r="AD41" s="143"/>
      <c r="AE41" s="142"/>
      <c r="AF41" s="143"/>
      <c r="AG41" s="142"/>
      <c r="AH41" s="143"/>
      <c r="AI41" s="142"/>
      <c r="AJ41" s="143"/>
      <c r="AK41" s="142"/>
      <c r="AL41" s="143"/>
      <c r="AM41" s="144"/>
      <c r="AN41" s="145"/>
      <c r="AO41" s="146"/>
      <c r="AP41" s="143"/>
      <c r="AQ41" s="142"/>
      <c r="AR41" s="31" t="str">
        <f t="shared" si="14"/>
        <v/>
      </c>
      <c r="BW41" s="32"/>
      <c r="BX41" s="32"/>
      <c r="BY41" s="32"/>
      <c r="BZ41" s="32"/>
      <c r="CA41" s="123" t="str">
        <f t="shared" si="15"/>
        <v/>
      </c>
      <c r="CB41" s="124"/>
      <c r="CC41" s="124"/>
      <c r="CD41" s="124"/>
      <c r="CE41" s="124"/>
      <c r="CF41" s="124"/>
      <c r="CG41" s="112">
        <f t="shared" si="16"/>
        <v>0</v>
      </c>
      <c r="CH41" s="125"/>
      <c r="CI41" s="125"/>
      <c r="CJ41" s="125"/>
      <c r="CK41" s="125"/>
    </row>
    <row r="42" spans="1:89" customFormat="1" x14ac:dyDescent="0.25">
      <c r="A42" s="515"/>
      <c r="B42" s="149" t="s">
        <v>65</v>
      </c>
      <c r="C42" s="157">
        <f t="shared" si="12"/>
        <v>0</v>
      </c>
      <c r="D42" s="158">
        <f t="shared" si="13"/>
        <v>0</v>
      </c>
      <c r="E42" s="159">
        <f t="shared" si="13"/>
        <v>0</v>
      </c>
      <c r="F42" s="140"/>
      <c r="G42" s="141"/>
      <c r="H42" s="140"/>
      <c r="I42" s="141"/>
      <c r="J42" s="140"/>
      <c r="K42" s="142"/>
      <c r="L42" s="140"/>
      <c r="M42" s="141"/>
      <c r="N42" s="143"/>
      <c r="O42" s="141"/>
      <c r="P42" s="146"/>
      <c r="Q42" s="141"/>
      <c r="R42" s="146"/>
      <c r="S42" s="141"/>
      <c r="T42" s="146"/>
      <c r="U42" s="141"/>
      <c r="V42" s="146"/>
      <c r="W42" s="141"/>
      <c r="X42" s="146"/>
      <c r="Y42" s="141"/>
      <c r="Z42" s="146"/>
      <c r="AA42" s="141"/>
      <c r="AB42" s="146"/>
      <c r="AC42" s="141"/>
      <c r="AD42" s="146"/>
      <c r="AE42" s="141"/>
      <c r="AF42" s="146"/>
      <c r="AG42" s="141"/>
      <c r="AH42" s="146"/>
      <c r="AI42" s="141"/>
      <c r="AJ42" s="146"/>
      <c r="AK42" s="141"/>
      <c r="AL42" s="146"/>
      <c r="AM42" s="160"/>
      <c r="AN42" s="145"/>
      <c r="AO42" s="146"/>
      <c r="AP42" s="146"/>
      <c r="AQ42" s="141"/>
      <c r="AR42" s="31" t="str">
        <f t="shared" si="14"/>
        <v/>
      </c>
      <c r="BW42" s="32"/>
      <c r="BX42" s="32"/>
      <c r="BY42" s="32"/>
      <c r="BZ42" s="32"/>
      <c r="CA42" s="123" t="str">
        <f t="shared" si="15"/>
        <v/>
      </c>
      <c r="CB42" s="124"/>
      <c r="CC42" s="124"/>
      <c r="CD42" s="124"/>
      <c r="CE42" s="124"/>
      <c r="CF42" s="124"/>
      <c r="CG42" s="112">
        <f t="shared" si="16"/>
        <v>0</v>
      </c>
      <c r="CH42" s="125"/>
      <c r="CI42" s="125"/>
      <c r="CJ42" s="125"/>
      <c r="CK42" s="125"/>
    </row>
    <row r="43" spans="1:89" customFormat="1" x14ac:dyDescent="0.25">
      <c r="A43" s="515"/>
      <c r="B43" s="161" t="s">
        <v>66</v>
      </c>
      <c r="C43" s="162">
        <f t="shared" si="12"/>
        <v>0</v>
      </c>
      <c r="D43" s="158">
        <f t="shared" si="13"/>
        <v>0</v>
      </c>
      <c r="E43" s="159">
        <f t="shared" si="13"/>
        <v>0</v>
      </c>
      <c r="F43" s="140"/>
      <c r="G43" s="141"/>
      <c r="H43" s="140"/>
      <c r="I43" s="141"/>
      <c r="J43" s="140"/>
      <c r="K43" s="142"/>
      <c r="L43" s="140"/>
      <c r="M43" s="141"/>
      <c r="N43" s="143"/>
      <c r="O43" s="141"/>
      <c r="P43" s="146"/>
      <c r="Q43" s="141"/>
      <c r="R43" s="146"/>
      <c r="S43" s="141"/>
      <c r="T43" s="146"/>
      <c r="U43" s="141"/>
      <c r="V43" s="146"/>
      <c r="W43" s="141"/>
      <c r="X43" s="146"/>
      <c r="Y43" s="141"/>
      <c r="Z43" s="146"/>
      <c r="AA43" s="141"/>
      <c r="AB43" s="146"/>
      <c r="AC43" s="141"/>
      <c r="AD43" s="146"/>
      <c r="AE43" s="141"/>
      <c r="AF43" s="146"/>
      <c r="AG43" s="141"/>
      <c r="AH43" s="146"/>
      <c r="AI43" s="141"/>
      <c r="AJ43" s="146"/>
      <c r="AK43" s="141"/>
      <c r="AL43" s="146"/>
      <c r="AM43" s="160"/>
      <c r="AN43" s="145"/>
      <c r="AO43" s="146"/>
      <c r="AP43" s="146"/>
      <c r="AQ43" s="141"/>
      <c r="AR43" s="31" t="str">
        <f t="shared" si="14"/>
        <v/>
      </c>
      <c r="BW43" s="32"/>
      <c r="BX43" s="32"/>
      <c r="BY43" s="32"/>
      <c r="BZ43" s="32"/>
      <c r="CA43" s="123" t="str">
        <f t="shared" si="15"/>
        <v/>
      </c>
      <c r="CB43" s="124"/>
      <c r="CC43" s="124"/>
      <c r="CD43" s="124"/>
      <c r="CE43" s="124"/>
      <c r="CF43" s="124"/>
      <c r="CG43" s="112">
        <f t="shared" si="16"/>
        <v>0</v>
      </c>
      <c r="CH43" s="125"/>
      <c r="CI43" s="125"/>
      <c r="CJ43" s="125"/>
      <c r="CK43" s="125"/>
    </row>
    <row r="44" spans="1:89" customFormat="1" x14ac:dyDescent="0.25">
      <c r="A44" s="515"/>
      <c r="B44" s="163" t="s">
        <v>67</v>
      </c>
      <c r="C44" s="162">
        <f t="shared" si="12"/>
        <v>0</v>
      </c>
      <c r="D44" s="158">
        <f t="shared" si="13"/>
        <v>0</v>
      </c>
      <c r="E44" s="159">
        <f t="shared" si="13"/>
        <v>0</v>
      </c>
      <c r="F44" s="140"/>
      <c r="G44" s="141"/>
      <c r="H44" s="140"/>
      <c r="I44" s="141"/>
      <c r="J44" s="140"/>
      <c r="K44" s="142"/>
      <c r="L44" s="140"/>
      <c r="M44" s="141"/>
      <c r="N44" s="143"/>
      <c r="O44" s="141"/>
      <c r="P44" s="146"/>
      <c r="Q44" s="141"/>
      <c r="R44" s="146"/>
      <c r="S44" s="141"/>
      <c r="T44" s="146"/>
      <c r="U44" s="141"/>
      <c r="V44" s="146"/>
      <c r="W44" s="141"/>
      <c r="X44" s="146"/>
      <c r="Y44" s="141"/>
      <c r="Z44" s="146"/>
      <c r="AA44" s="141"/>
      <c r="AB44" s="146"/>
      <c r="AC44" s="141"/>
      <c r="AD44" s="146"/>
      <c r="AE44" s="141"/>
      <c r="AF44" s="146"/>
      <c r="AG44" s="141"/>
      <c r="AH44" s="146"/>
      <c r="AI44" s="141"/>
      <c r="AJ44" s="146"/>
      <c r="AK44" s="141"/>
      <c r="AL44" s="146"/>
      <c r="AM44" s="160"/>
      <c r="AN44" s="145"/>
      <c r="AO44" s="146"/>
      <c r="AP44" s="146"/>
      <c r="AQ44" s="141"/>
      <c r="AR44" s="31" t="str">
        <f t="shared" si="14"/>
        <v/>
      </c>
      <c r="BW44" s="32"/>
      <c r="BX44" s="32"/>
      <c r="BY44" s="32"/>
      <c r="BZ44" s="32"/>
      <c r="CA44" s="123" t="str">
        <f t="shared" si="15"/>
        <v/>
      </c>
      <c r="CB44" s="124"/>
      <c r="CC44" s="124"/>
      <c r="CD44" s="124"/>
      <c r="CE44" s="124"/>
      <c r="CF44" s="124"/>
      <c r="CG44" s="112">
        <f t="shared" si="16"/>
        <v>0</v>
      </c>
      <c r="CH44" s="125"/>
      <c r="CI44" s="125"/>
      <c r="CJ44" s="125"/>
      <c r="CK44" s="125"/>
    </row>
    <row r="45" spans="1:89" customFormat="1" x14ac:dyDescent="0.25">
      <c r="A45" s="515"/>
      <c r="B45" s="161" t="s">
        <v>68</v>
      </c>
      <c r="C45" s="162">
        <f t="shared" si="12"/>
        <v>0</v>
      </c>
      <c r="D45" s="158">
        <f t="shared" si="13"/>
        <v>0</v>
      </c>
      <c r="E45" s="159">
        <f t="shared" si="13"/>
        <v>0</v>
      </c>
      <c r="F45" s="140"/>
      <c r="G45" s="141"/>
      <c r="H45" s="140"/>
      <c r="I45" s="141"/>
      <c r="J45" s="140"/>
      <c r="K45" s="142"/>
      <c r="L45" s="140"/>
      <c r="M45" s="141"/>
      <c r="N45" s="143"/>
      <c r="O45" s="141"/>
      <c r="P45" s="146"/>
      <c r="Q45" s="141"/>
      <c r="R45" s="146"/>
      <c r="S45" s="141"/>
      <c r="T45" s="146"/>
      <c r="U45" s="141"/>
      <c r="V45" s="146"/>
      <c r="W45" s="141"/>
      <c r="X45" s="146"/>
      <c r="Y45" s="141"/>
      <c r="Z45" s="146"/>
      <c r="AA45" s="141"/>
      <c r="AB45" s="146"/>
      <c r="AC45" s="141"/>
      <c r="AD45" s="146"/>
      <c r="AE45" s="141"/>
      <c r="AF45" s="146"/>
      <c r="AG45" s="141"/>
      <c r="AH45" s="146"/>
      <c r="AI45" s="141"/>
      <c r="AJ45" s="146"/>
      <c r="AK45" s="141"/>
      <c r="AL45" s="146"/>
      <c r="AM45" s="160"/>
      <c r="AN45" s="145"/>
      <c r="AO45" s="146"/>
      <c r="AP45" s="146"/>
      <c r="AQ45" s="141"/>
      <c r="AR45" s="31" t="str">
        <f t="shared" si="14"/>
        <v/>
      </c>
      <c r="BW45" s="32"/>
      <c r="BX45" s="32"/>
      <c r="BY45" s="32"/>
      <c r="BZ45" s="32"/>
      <c r="CA45" s="123" t="str">
        <f t="shared" si="15"/>
        <v/>
      </c>
      <c r="CB45" s="124"/>
      <c r="CC45" s="124"/>
      <c r="CD45" s="124"/>
      <c r="CE45" s="124"/>
      <c r="CF45" s="124"/>
      <c r="CG45" s="112">
        <f t="shared" si="16"/>
        <v>0</v>
      </c>
      <c r="CH45" s="125"/>
      <c r="CI45" s="125"/>
      <c r="CJ45" s="125"/>
      <c r="CK45" s="125"/>
    </row>
    <row r="46" spans="1:89" customFormat="1" x14ac:dyDescent="0.25">
      <c r="A46" s="515"/>
      <c r="B46" s="161" t="s">
        <v>69</v>
      </c>
      <c r="C46" s="162">
        <f t="shared" si="12"/>
        <v>0</v>
      </c>
      <c r="D46" s="158">
        <f t="shared" si="13"/>
        <v>0</v>
      </c>
      <c r="E46" s="159">
        <f t="shared" si="13"/>
        <v>0</v>
      </c>
      <c r="F46" s="140"/>
      <c r="G46" s="141"/>
      <c r="H46" s="140"/>
      <c r="I46" s="141"/>
      <c r="J46" s="140"/>
      <c r="K46" s="142"/>
      <c r="L46" s="140"/>
      <c r="M46" s="141"/>
      <c r="N46" s="143"/>
      <c r="O46" s="141"/>
      <c r="P46" s="146"/>
      <c r="Q46" s="141"/>
      <c r="R46" s="146"/>
      <c r="S46" s="141"/>
      <c r="T46" s="146"/>
      <c r="U46" s="141"/>
      <c r="V46" s="146"/>
      <c r="W46" s="141"/>
      <c r="X46" s="146"/>
      <c r="Y46" s="141"/>
      <c r="Z46" s="146"/>
      <c r="AA46" s="141"/>
      <c r="AB46" s="146"/>
      <c r="AC46" s="141"/>
      <c r="AD46" s="146"/>
      <c r="AE46" s="141"/>
      <c r="AF46" s="146"/>
      <c r="AG46" s="141"/>
      <c r="AH46" s="146"/>
      <c r="AI46" s="141"/>
      <c r="AJ46" s="146"/>
      <c r="AK46" s="141"/>
      <c r="AL46" s="146"/>
      <c r="AM46" s="160"/>
      <c r="AN46" s="145"/>
      <c r="AO46" s="146"/>
      <c r="AP46" s="146"/>
      <c r="AQ46" s="141"/>
      <c r="AR46" s="31" t="str">
        <f t="shared" si="14"/>
        <v/>
      </c>
      <c r="BW46" s="32"/>
      <c r="BX46" s="32"/>
      <c r="BY46" s="32"/>
      <c r="BZ46" s="32"/>
      <c r="CA46" s="123" t="str">
        <f t="shared" si="15"/>
        <v/>
      </c>
      <c r="CB46" s="124"/>
      <c r="CC46" s="124"/>
      <c r="CD46" s="124"/>
      <c r="CE46" s="124"/>
      <c r="CF46" s="124"/>
      <c r="CG46" s="112">
        <f t="shared" si="16"/>
        <v>0</v>
      </c>
      <c r="CH46" s="125"/>
      <c r="CI46" s="125"/>
      <c r="CJ46" s="125"/>
      <c r="CK46" s="125"/>
    </row>
    <row r="47" spans="1:89" customFormat="1" x14ac:dyDescent="0.25">
      <c r="A47" s="515"/>
      <c r="B47" s="161" t="s">
        <v>70</v>
      </c>
      <c r="C47" s="164">
        <f t="shared" si="12"/>
        <v>0</v>
      </c>
      <c r="D47" s="165">
        <f t="shared" si="13"/>
        <v>0</v>
      </c>
      <c r="E47" s="166">
        <f t="shared" si="13"/>
        <v>0</v>
      </c>
      <c r="F47" s="167"/>
      <c r="G47" s="168"/>
      <c r="H47" s="167"/>
      <c r="I47" s="168"/>
      <c r="J47" s="167"/>
      <c r="K47" s="169"/>
      <c r="L47" s="167"/>
      <c r="M47" s="168"/>
      <c r="N47" s="170"/>
      <c r="O47" s="168"/>
      <c r="P47" s="171"/>
      <c r="Q47" s="168"/>
      <c r="R47" s="171"/>
      <c r="S47" s="168"/>
      <c r="T47" s="171"/>
      <c r="U47" s="168"/>
      <c r="V47" s="171"/>
      <c r="W47" s="168"/>
      <c r="X47" s="171"/>
      <c r="Y47" s="168"/>
      <c r="Z47" s="171"/>
      <c r="AA47" s="168"/>
      <c r="AB47" s="171"/>
      <c r="AC47" s="168"/>
      <c r="AD47" s="171"/>
      <c r="AE47" s="168"/>
      <c r="AF47" s="171"/>
      <c r="AG47" s="168"/>
      <c r="AH47" s="171"/>
      <c r="AI47" s="168"/>
      <c r="AJ47" s="171"/>
      <c r="AK47" s="168"/>
      <c r="AL47" s="171"/>
      <c r="AM47" s="172"/>
      <c r="AN47" s="173"/>
      <c r="AO47" s="171"/>
      <c r="AP47" s="171"/>
      <c r="AQ47" s="168"/>
      <c r="AR47" s="31" t="str">
        <f t="shared" si="14"/>
        <v/>
      </c>
      <c r="BW47" s="32"/>
      <c r="BX47" s="32"/>
      <c r="BY47" s="32"/>
      <c r="BZ47" s="32"/>
      <c r="CA47" s="123" t="str">
        <f>IF(CG47=1," * El total de Ingresos debe ser igual a la suma de los Tipos de Estrategia. ","")</f>
        <v/>
      </c>
      <c r="CB47" s="124"/>
      <c r="CC47" s="124"/>
      <c r="CD47" s="124"/>
      <c r="CE47" s="124"/>
      <c r="CF47" s="124"/>
      <c r="CG47" s="112">
        <f t="shared" si="16"/>
        <v>0</v>
      </c>
      <c r="CH47" s="125"/>
      <c r="CI47" s="125"/>
      <c r="CJ47" s="125"/>
      <c r="CK47" s="125"/>
    </row>
    <row r="48" spans="1:89" customFormat="1" x14ac:dyDescent="0.25">
      <c r="A48" s="747"/>
      <c r="B48" s="174" t="s">
        <v>71</v>
      </c>
      <c r="C48" s="175">
        <f t="shared" si="12"/>
        <v>0</v>
      </c>
      <c r="D48" s="176">
        <f t="shared" si="13"/>
        <v>0</v>
      </c>
      <c r="E48" s="177">
        <f t="shared" si="13"/>
        <v>0</v>
      </c>
      <c r="F48" s="178"/>
      <c r="G48" s="179"/>
      <c r="H48" s="178"/>
      <c r="I48" s="179"/>
      <c r="J48" s="178"/>
      <c r="K48" s="180"/>
      <c r="L48" s="178"/>
      <c r="M48" s="179"/>
      <c r="N48" s="181"/>
      <c r="O48" s="179"/>
      <c r="P48" s="182"/>
      <c r="Q48" s="179"/>
      <c r="R48" s="182"/>
      <c r="S48" s="179"/>
      <c r="T48" s="182"/>
      <c r="U48" s="179"/>
      <c r="V48" s="182"/>
      <c r="W48" s="179"/>
      <c r="X48" s="182"/>
      <c r="Y48" s="179"/>
      <c r="Z48" s="182"/>
      <c r="AA48" s="179"/>
      <c r="AB48" s="182"/>
      <c r="AC48" s="179"/>
      <c r="AD48" s="182"/>
      <c r="AE48" s="179"/>
      <c r="AF48" s="182"/>
      <c r="AG48" s="179"/>
      <c r="AH48" s="182"/>
      <c r="AI48" s="179"/>
      <c r="AJ48" s="182"/>
      <c r="AK48" s="179"/>
      <c r="AL48" s="182"/>
      <c r="AM48" s="183"/>
      <c r="AN48" s="184"/>
      <c r="AO48" s="182"/>
      <c r="AP48" s="182"/>
      <c r="AQ48" s="179"/>
      <c r="AR48" s="31" t="str">
        <f t="shared" si="14"/>
        <v/>
      </c>
      <c r="BW48" s="32"/>
      <c r="BX48" s="32"/>
      <c r="BY48" s="32"/>
      <c r="BZ48" s="32"/>
      <c r="CA48" s="123" t="str">
        <f t="shared" si="15"/>
        <v/>
      </c>
      <c r="CB48" s="124"/>
      <c r="CC48" s="124"/>
      <c r="CD48" s="124"/>
      <c r="CE48" s="124"/>
      <c r="CF48" s="124"/>
      <c r="CG48" s="112">
        <f t="shared" si="16"/>
        <v>0</v>
      </c>
      <c r="CH48" s="125"/>
      <c r="CI48" s="125"/>
      <c r="CJ48" s="125"/>
      <c r="CK48" s="125"/>
    </row>
    <row r="49" spans="1:130" x14ac:dyDescent="0.25">
      <c r="A49" s="451" t="s">
        <v>72</v>
      </c>
      <c r="B49" s="186"/>
      <c r="C49" s="187">
        <f t="shared" si="12"/>
        <v>0</v>
      </c>
      <c r="D49" s="158">
        <f t="shared" si="13"/>
        <v>0</v>
      </c>
      <c r="E49" s="159">
        <f t="shared" si="13"/>
        <v>0</v>
      </c>
      <c r="F49" s="130"/>
      <c r="G49" s="131"/>
      <c r="H49" s="130"/>
      <c r="I49" s="132"/>
      <c r="J49" s="130"/>
      <c r="K49" s="132"/>
      <c r="L49" s="130"/>
      <c r="M49" s="131"/>
      <c r="N49" s="133"/>
      <c r="O49" s="132"/>
      <c r="P49" s="133"/>
      <c r="Q49" s="132"/>
      <c r="R49" s="133"/>
      <c r="S49" s="132"/>
      <c r="T49" s="133"/>
      <c r="U49" s="132"/>
      <c r="V49" s="133"/>
      <c r="W49" s="132"/>
      <c r="X49" s="133"/>
      <c r="Y49" s="132"/>
      <c r="Z49" s="133"/>
      <c r="AA49" s="132"/>
      <c r="AB49" s="133"/>
      <c r="AC49" s="132"/>
      <c r="AD49" s="133"/>
      <c r="AE49" s="132"/>
      <c r="AF49" s="133"/>
      <c r="AG49" s="132"/>
      <c r="AH49" s="133"/>
      <c r="AI49" s="132"/>
      <c r="AJ49" s="133"/>
      <c r="AK49" s="132"/>
      <c r="AL49" s="133"/>
      <c r="AM49" s="134"/>
      <c r="AN49" s="135"/>
      <c r="AO49" s="136"/>
      <c r="AP49" s="133"/>
      <c r="AQ49" s="132"/>
      <c r="AR49" s="31" t="str">
        <f t="shared" si="14"/>
        <v/>
      </c>
      <c r="BW49" s="32"/>
      <c r="BX49" s="32"/>
      <c r="BY49" s="32"/>
      <c r="BZ49" s="32"/>
      <c r="CA49" s="123" t="str">
        <f t="shared" si="15"/>
        <v/>
      </c>
      <c r="CB49" s="124"/>
      <c r="CC49" s="124"/>
      <c r="CD49" s="124"/>
      <c r="CE49" s="124"/>
      <c r="CF49" s="124"/>
      <c r="CG49" s="112">
        <f>IF(SUM(AN49:AQ49)=C49,0,1)</f>
        <v>0</v>
      </c>
      <c r="CH49" s="125"/>
      <c r="CI49" s="125"/>
      <c r="CJ49" s="125"/>
      <c r="CK49" s="125"/>
    </row>
    <row r="50" spans="1:130" x14ac:dyDescent="0.25">
      <c r="A50" s="188" t="s">
        <v>73</v>
      </c>
      <c r="B50" s="189"/>
      <c r="C50" s="190">
        <f t="shared" si="12"/>
        <v>0</v>
      </c>
      <c r="D50" s="176">
        <f t="shared" si="13"/>
        <v>0</v>
      </c>
      <c r="E50" s="177">
        <f t="shared" si="13"/>
        <v>0</v>
      </c>
      <c r="F50" s="178"/>
      <c r="G50" s="179"/>
      <c r="H50" s="178"/>
      <c r="I50" s="180"/>
      <c r="J50" s="178"/>
      <c r="K50" s="180"/>
      <c r="L50" s="178"/>
      <c r="M50" s="179"/>
      <c r="N50" s="181"/>
      <c r="O50" s="180"/>
      <c r="P50" s="181"/>
      <c r="Q50" s="180"/>
      <c r="R50" s="181"/>
      <c r="S50" s="180"/>
      <c r="T50" s="181"/>
      <c r="U50" s="180"/>
      <c r="V50" s="181"/>
      <c r="W50" s="180"/>
      <c r="X50" s="181"/>
      <c r="Y50" s="180"/>
      <c r="Z50" s="181"/>
      <c r="AA50" s="180"/>
      <c r="AB50" s="181"/>
      <c r="AC50" s="180"/>
      <c r="AD50" s="181"/>
      <c r="AE50" s="180"/>
      <c r="AF50" s="181"/>
      <c r="AG50" s="180"/>
      <c r="AH50" s="181"/>
      <c r="AI50" s="180"/>
      <c r="AJ50" s="181"/>
      <c r="AK50" s="180"/>
      <c r="AL50" s="181"/>
      <c r="AM50" s="191"/>
      <c r="AN50" s="184"/>
      <c r="AO50" s="182"/>
      <c r="AP50" s="181"/>
      <c r="AQ50" s="180"/>
      <c r="AR50" s="31" t="str">
        <f t="shared" si="14"/>
        <v/>
      </c>
      <c r="BW50" s="32"/>
      <c r="BX50" s="32"/>
      <c r="BY50" s="32"/>
      <c r="BZ50" s="32"/>
      <c r="CA50" s="123" t="str">
        <f t="shared" si="15"/>
        <v/>
      </c>
      <c r="CB50" s="124"/>
      <c r="CC50" s="124"/>
      <c r="CD50" s="124"/>
      <c r="CE50" s="124"/>
      <c r="CF50" s="124"/>
      <c r="CG50" s="112">
        <f>IF(SUM(AN50:AQ50)=C50,0,1)</f>
        <v>0</v>
      </c>
      <c r="CH50" s="125"/>
      <c r="CI50" s="125"/>
      <c r="CJ50" s="125"/>
      <c r="CK50" s="125"/>
    </row>
    <row r="51" spans="1:130" ht="18" customHeight="1" x14ac:dyDescent="0.25">
      <c r="A51" s="192" t="s">
        <v>74</v>
      </c>
      <c r="B51" s="193"/>
      <c r="C51" s="194"/>
      <c r="D51" s="193"/>
      <c r="E51" s="193"/>
      <c r="F51" s="193"/>
      <c r="G51" s="193"/>
      <c r="H51" s="193"/>
      <c r="CA51" s="195"/>
      <c r="CB51" s="196"/>
      <c r="CC51" s="196"/>
      <c r="CD51" s="196"/>
      <c r="CE51" s="196"/>
      <c r="CF51" s="196"/>
      <c r="CG51" s="195"/>
      <c r="CH51" s="196"/>
      <c r="CI51" s="196"/>
      <c r="CJ51" s="196"/>
      <c r="CK51" s="196"/>
    </row>
    <row r="52" spans="1:130" x14ac:dyDescent="0.25">
      <c r="A52" s="705" t="s">
        <v>75</v>
      </c>
      <c r="B52" s="706" t="s">
        <v>76</v>
      </c>
      <c r="C52" s="707" t="s">
        <v>77</v>
      </c>
      <c r="D52" s="707"/>
      <c r="E52" s="707"/>
      <c r="F52" s="601"/>
      <c r="G52" s="586" t="s">
        <v>78</v>
      </c>
      <c r="H52" s="587"/>
    </row>
    <row r="53" spans="1:130" ht="21" x14ac:dyDescent="0.25">
      <c r="A53" s="725"/>
      <c r="B53" s="734"/>
      <c r="C53" s="482" t="s">
        <v>50</v>
      </c>
      <c r="D53" s="483" t="s">
        <v>29</v>
      </c>
      <c r="E53" s="483" t="s">
        <v>30</v>
      </c>
      <c r="F53" s="484" t="s">
        <v>31</v>
      </c>
      <c r="G53" s="421" t="s">
        <v>79</v>
      </c>
      <c r="H53" s="423" t="s">
        <v>80</v>
      </c>
    </row>
    <row r="54" spans="1:130" x14ac:dyDescent="0.25">
      <c r="A54" s="201" t="s">
        <v>81</v>
      </c>
      <c r="B54" s="202">
        <f>SUM(C54:F54)</f>
        <v>0</v>
      </c>
      <c r="C54" s="203"/>
      <c r="D54" s="204"/>
      <c r="E54" s="204"/>
      <c r="F54" s="205"/>
      <c r="G54" s="206"/>
      <c r="H54" s="207"/>
    </row>
    <row r="55" spans="1:130" x14ac:dyDescent="0.25">
      <c r="A55" s="163" t="s">
        <v>82</v>
      </c>
      <c r="B55" s="202">
        <f>SUM(C55:F55)</f>
        <v>0</v>
      </c>
      <c r="C55" s="208"/>
      <c r="D55" s="209"/>
      <c r="E55" s="209"/>
      <c r="F55" s="210"/>
      <c r="G55" s="211"/>
      <c r="H55" s="212"/>
    </row>
    <row r="56" spans="1:130" x14ac:dyDescent="0.25">
      <c r="A56" s="163" t="s">
        <v>83</v>
      </c>
      <c r="B56" s="202">
        <f>SUM(C56:F56)</f>
        <v>0</v>
      </c>
      <c r="C56" s="208"/>
      <c r="D56" s="209"/>
      <c r="E56" s="209"/>
      <c r="F56" s="210"/>
      <c r="G56" s="211"/>
      <c r="H56" s="212"/>
    </row>
    <row r="57" spans="1:130" x14ac:dyDescent="0.25">
      <c r="A57" s="163" t="s">
        <v>84</v>
      </c>
      <c r="B57" s="202">
        <f>SUM(C57:F57)</f>
        <v>0</v>
      </c>
      <c r="C57" s="208"/>
      <c r="D57" s="209"/>
      <c r="E57" s="209"/>
      <c r="F57" s="210"/>
      <c r="G57" s="211"/>
      <c r="H57" s="212"/>
    </row>
    <row r="58" spans="1:130" x14ac:dyDescent="0.25">
      <c r="A58" s="163" t="s">
        <v>85</v>
      </c>
      <c r="B58" s="202">
        <f>SUM(C58:F58)</f>
        <v>0</v>
      </c>
      <c r="C58" s="213"/>
      <c r="D58" s="214"/>
      <c r="E58" s="214"/>
      <c r="F58" s="215"/>
      <c r="G58" s="216"/>
      <c r="H58" s="217"/>
    </row>
    <row r="59" spans="1:130" x14ac:dyDescent="0.25">
      <c r="A59" s="428" t="s">
        <v>5</v>
      </c>
      <c r="B59" s="452">
        <f t="shared" ref="B59:H59" si="17">SUM(B54:B58)</f>
        <v>0</v>
      </c>
      <c r="C59" s="220">
        <f t="shared" si="17"/>
        <v>0</v>
      </c>
      <c r="D59" s="221">
        <f t="shared" si="17"/>
        <v>0</v>
      </c>
      <c r="E59" s="221">
        <f t="shared" si="17"/>
        <v>0</v>
      </c>
      <c r="F59" s="222">
        <f t="shared" si="17"/>
        <v>0</v>
      </c>
      <c r="G59" s="223">
        <f t="shared" si="17"/>
        <v>0</v>
      </c>
      <c r="H59" s="224">
        <f t="shared" si="17"/>
        <v>0</v>
      </c>
    </row>
    <row r="60" spans="1:130" ht="18" customHeight="1" x14ac:dyDescent="0.25">
      <c r="A60" s="192" t="s">
        <v>86</v>
      </c>
      <c r="B60" s="12"/>
      <c r="C60" s="12"/>
      <c r="D60" s="11"/>
      <c r="E60" s="11"/>
      <c r="F60" s="11"/>
      <c r="G60" s="11"/>
      <c r="H60" s="11"/>
      <c r="I60" s="11"/>
      <c r="J60" s="11"/>
      <c r="K60" s="11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130" x14ac:dyDescent="0.25">
      <c r="A61" s="705" t="s">
        <v>75</v>
      </c>
      <c r="B61" s="493" t="s">
        <v>76</v>
      </c>
      <c r="C61" s="604" t="s">
        <v>87</v>
      </c>
      <c r="D61" s="604"/>
      <c r="E61" s="604"/>
      <c r="F61" s="604"/>
      <c r="G61" s="604"/>
      <c r="H61" s="604"/>
      <c r="I61" s="604"/>
      <c r="J61" s="604"/>
      <c r="K61" s="604"/>
      <c r="L61" s="604"/>
      <c r="M61" s="604"/>
      <c r="N61" s="604"/>
      <c r="O61" s="604"/>
      <c r="P61" s="604"/>
      <c r="Q61" s="604"/>
      <c r="R61" s="604"/>
      <c r="S61" s="605"/>
      <c r="T61" s="584" t="s">
        <v>7</v>
      </c>
      <c r="U61" s="707"/>
      <c r="V61" s="707"/>
      <c r="W61" s="601"/>
      <c r="X61" s="748" t="s">
        <v>88</v>
      </c>
      <c r="Y61" s="748"/>
      <c r="Z61" s="587"/>
    </row>
    <row r="62" spans="1:130" ht="21" x14ac:dyDescent="0.25">
      <c r="A62" s="725"/>
      <c r="B62" s="641"/>
      <c r="C62" s="485" t="s">
        <v>11</v>
      </c>
      <c r="D62" s="485" t="s">
        <v>12</v>
      </c>
      <c r="E62" s="485" t="s">
        <v>13</v>
      </c>
      <c r="F62" s="485" t="s">
        <v>14</v>
      </c>
      <c r="G62" s="485" t="s">
        <v>15</v>
      </c>
      <c r="H62" s="485" t="s">
        <v>16</v>
      </c>
      <c r="I62" s="485" t="s">
        <v>17</v>
      </c>
      <c r="J62" s="485" t="s">
        <v>18</v>
      </c>
      <c r="K62" s="485" t="s">
        <v>19</v>
      </c>
      <c r="L62" s="485" t="s">
        <v>20</v>
      </c>
      <c r="M62" s="485" t="s">
        <v>21</v>
      </c>
      <c r="N62" s="485" t="s">
        <v>22</v>
      </c>
      <c r="O62" s="485" t="s">
        <v>23</v>
      </c>
      <c r="P62" s="485" t="s">
        <v>24</v>
      </c>
      <c r="Q62" s="485" t="s">
        <v>25</v>
      </c>
      <c r="R62" s="485" t="s">
        <v>26</v>
      </c>
      <c r="S62" s="486" t="s">
        <v>27</v>
      </c>
      <c r="T62" s="394" t="s">
        <v>50</v>
      </c>
      <c r="U62" s="434" t="s">
        <v>29</v>
      </c>
      <c r="V62" s="483" t="s">
        <v>89</v>
      </c>
      <c r="W62" s="484" t="s">
        <v>31</v>
      </c>
      <c r="X62" s="421" t="s">
        <v>90</v>
      </c>
      <c r="Y62" s="483" t="s">
        <v>91</v>
      </c>
      <c r="Z62" s="395" t="s">
        <v>80</v>
      </c>
    </row>
    <row r="63" spans="1:130" x14ac:dyDescent="0.25">
      <c r="A63" s="163" t="s">
        <v>82</v>
      </c>
      <c r="B63" s="229">
        <f>SUM(C63:S63)</f>
        <v>0</v>
      </c>
      <c r="C63" s="230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2"/>
      <c r="T63" s="43"/>
      <c r="U63" s="44"/>
      <c r="V63" s="44"/>
      <c r="W63" s="233"/>
      <c r="X63" s="43"/>
      <c r="Y63" s="44"/>
      <c r="Z63" s="41"/>
      <c r="AA63" s="31" t="str">
        <f>CA63&amp;CB63&amp;CC63&amp;CD63</f>
        <v/>
      </c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234"/>
      <c r="CB63" s="234"/>
      <c r="CC63" s="33" t="str">
        <f>IF(T63+U63+V63+W63&lt;&gt;$B63,"* El número de "&amp;T$61&amp;""&amp;" no debe ser distinto del Total. ","")</f>
        <v/>
      </c>
      <c r="CD63" s="33" t="str">
        <f>IF(X63+Y63+Z63&gt;$B63,"* El número de "&amp;X$61&amp;""&amp;" no puede superar el Total. ","")</f>
        <v/>
      </c>
      <c r="CE63" s="32"/>
      <c r="CF63" s="32"/>
      <c r="CG63" s="34">
        <f>IF(T63+U63+V63+W63&lt;&gt;$B63,1,0)</f>
        <v>0</v>
      </c>
      <c r="CH63" s="34">
        <f>IF(X63+Y63+Z63&gt;$B63,1,0)</f>
        <v>0</v>
      </c>
      <c r="CI63" s="35"/>
      <c r="CJ63" s="35"/>
      <c r="CK63" s="35"/>
      <c r="CL63" s="35"/>
      <c r="CM63" s="35"/>
      <c r="CN63"/>
      <c r="CO63"/>
      <c r="CP63"/>
      <c r="CQ63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5">
      <c r="A64" s="163" t="s">
        <v>83</v>
      </c>
      <c r="B64" s="235">
        <f>SUM(C64:S64)</f>
        <v>0</v>
      </c>
      <c r="C64" s="230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2"/>
      <c r="T64" s="54"/>
      <c r="U64" s="55"/>
      <c r="V64" s="55"/>
      <c r="W64" s="236"/>
      <c r="X64" s="54"/>
      <c r="Y64" s="55"/>
      <c r="Z64" s="52"/>
      <c r="AA64" s="31" t="str">
        <f t="shared" ref="AA64:AA66" si="18">CA64&amp;CB64&amp;CC64&amp;CD64</f>
        <v/>
      </c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234"/>
      <c r="CB64" s="234"/>
      <c r="CC64" s="33" t="str">
        <f t="shared" ref="CC64:CC66" si="19">IF(T64+U64+V64+W64&lt;&gt;$B64,"* El número de "&amp;T$61&amp;""&amp;" no debe ser distinto del Total. ","")</f>
        <v/>
      </c>
      <c r="CD64" s="33" t="str">
        <f t="shared" ref="CD64:CD66" si="20">IF(X64+Y64+Z64&gt;$B64,"* El número de "&amp;X$61&amp;""&amp;" no puede superar el Total. ","")</f>
        <v/>
      </c>
      <c r="CE64" s="32"/>
      <c r="CF64" s="32"/>
      <c r="CG64" s="34">
        <f t="shared" ref="CG64:CG66" si="21">IF(T64+U64+V64+W64&lt;&gt;$B64,1,0)</f>
        <v>0</v>
      </c>
      <c r="CH64" s="34">
        <f t="shared" ref="CH64:CH66" si="22">IF(X64+Y64+Z64&gt;$B64,1,0)</f>
        <v>0</v>
      </c>
      <c r="CI64" s="35"/>
      <c r="CJ64" s="35"/>
      <c r="CK64" s="35"/>
      <c r="CL64" s="35"/>
      <c r="CM64" s="35"/>
    </row>
    <row r="65" spans="1:91" customFormat="1" x14ac:dyDescent="0.25">
      <c r="A65" s="163" t="s">
        <v>84</v>
      </c>
      <c r="B65" s="235">
        <f>SUM(C65:S65)</f>
        <v>0</v>
      </c>
      <c r="C65" s="230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2"/>
      <c r="T65" s="54"/>
      <c r="U65" s="55"/>
      <c r="V65" s="55"/>
      <c r="W65" s="236"/>
      <c r="X65" s="54"/>
      <c r="Y65" s="55"/>
      <c r="Z65" s="52"/>
      <c r="AA65" s="31" t="str">
        <f t="shared" si="18"/>
        <v/>
      </c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234"/>
      <c r="CB65" s="234"/>
      <c r="CC65" s="33" t="str">
        <f t="shared" si="19"/>
        <v/>
      </c>
      <c r="CD65" s="33" t="str">
        <f t="shared" si="20"/>
        <v/>
      </c>
      <c r="CE65" s="32"/>
      <c r="CF65" s="32"/>
      <c r="CG65" s="34">
        <f t="shared" si="21"/>
        <v>0</v>
      </c>
      <c r="CH65" s="34">
        <f t="shared" si="22"/>
        <v>0</v>
      </c>
      <c r="CI65" s="35"/>
      <c r="CJ65" s="35"/>
      <c r="CK65" s="35"/>
      <c r="CL65" s="35"/>
      <c r="CM65" s="35"/>
    </row>
    <row r="66" spans="1:91" customFormat="1" x14ac:dyDescent="0.25">
      <c r="A66" s="163" t="s">
        <v>85</v>
      </c>
      <c r="B66" s="237">
        <f>SUM(C66:S66)</f>
        <v>0</v>
      </c>
      <c r="C66" s="230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2"/>
      <c r="T66" s="75"/>
      <c r="U66" s="238"/>
      <c r="V66" s="238"/>
      <c r="W66" s="239"/>
      <c r="X66" s="75"/>
      <c r="Y66" s="238"/>
      <c r="Z66" s="240"/>
      <c r="AA66" s="31" t="str">
        <f t="shared" si="18"/>
        <v/>
      </c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234"/>
      <c r="CB66" s="234"/>
      <c r="CC66" s="33" t="str">
        <f t="shared" si="19"/>
        <v/>
      </c>
      <c r="CD66" s="33" t="str">
        <f t="shared" si="20"/>
        <v/>
      </c>
      <c r="CE66" s="32"/>
      <c r="CF66" s="32"/>
      <c r="CG66" s="34">
        <f t="shared" si="21"/>
        <v>0</v>
      </c>
      <c r="CH66" s="34">
        <f t="shared" si="22"/>
        <v>0</v>
      </c>
      <c r="CI66" s="35"/>
      <c r="CJ66" s="35"/>
      <c r="CK66" s="35"/>
      <c r="CL66" s="35"/>
      <c r="CM66" s="35"/>
    </row>
    <row r="67" spans="1:91" customFormat="1" x14ac:dyDescent="0.25">
      <c r="A67" s="428" t="s">
        <v>5</v>
      </c>
      <c r="B67" s="453">
        <f t="shared" ref="B67:Z67" si="23">SUM(B63:B66)</f>
        <v>0</v>
      </c>
      <c r="C67" s="425">
        <f t="shared" si="23"/>
        <v>0</v>
      </c>
      <c r="D67" s="425">
        <f t="shared" si="23"/>
        <v>0</v>
      </c>
      <c r="E67" s="425">
        <f t="shared" si="23"/>
        <v>0</v>
      </c>
      <c r="F67" s="425">
        <f t="shared" si="23"/>
        <v>0</v>
      </c>
      <c r="G67" s="425">
        <f t="shared" si="23"/>
        <v>0</v>
      </c>
      <c r="H67" s="425">
        <f t="shared" si="23"/>
        <v>0</v>
      </c>
      <c r="I67" s="425">
        <f t="shared" si="23"/>
        <v>0</v>
      </c>
      <c r="J67" s="425">
        <f t="shared" si="23"/>
        <v>0</v>
      </c>
      <c r="K67" s="425">
        <f t="shared" si="23"/>
        <v>0</v>
      </c>
      <c r="L67" s="425">
        <f t="shared" si="23"/>
        <v>0</v>
      </c>
      <c r="M67" s="425">
        <f t="shared" si="23"/>
        <v>0</v>
      </c>
      <c r="N67" s="425">
        <f t="shared" si="23"/>
        <v>0</v>
      </c>
      <c r="O67" s="425">
        <f t="shared" si="23"/>
        <v>0</v>
      </c>
      <c r="P67" s="425">
        <f t="shared" si="23"/>
        <v>0</v>
      </c>
      <c r="Q67" s="425">
        <f t="shared" si="23"/>
        <v>0</v>
      </c>
      <c r="R67" s="425">
        <f t="shared" si="23"/>
        <v>0</v>
      </c>
      <c r="S67" s="426">
        <f t="shared" si="23"/>
        <v>0</v>
      </c>
      <c r="T67" s="454">
        <f t="shared" si="23"/>
        <v>0</v>
      </c>
      <c r="U67" s="425">
        <f t="shared" si="23"/>
        <v>0</v>
      </c>
      <c r="V67" s="425">
        <f t="shared" si="23"/>
        <v>0</v>
      </c>
      <c r="W67" s="426">
        <f t="shared" si="23"/>
        <v>0</v>
      </c>
      <c r="X67" s="455">
        <f t="shared" si="23"/>
        <v>0</v>
      </c>
      <c r="Y67" s="456">
        <f t="shared" si="23"/>
        <v>0</v>
      </c>
      <c r="Z67" s="457">
        <f t="shared" si="23"/>
        <v>0</v>
      </c>
      <c r="CA67" s="248"/>
      <c r="CB67" s="248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</row>
    <row r="68" spans="1:91" customFormat="1" x14ac:dyDescent="0.25">
      <c r="A68" s="192" t="s">
        <v>92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CA68" s="248"/>
      <c r="CB68" s="248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</row>
    <row r="69" spans="1:91" customFormat="1" x14ac:dyDescent="0.25">
      <c r="A69" s="705" t="s">
        <v>75</v>
      </c>
      <c r="B69" s="706" t="s">
        <v>76</v>
      </c>
      <c r="C69" s="604" t="s">
        <v>87</v>
      </c>
      <c r="D69" s="604"/>
      <c r="E69" s="604"/>
      <c r="F69" s="604"/>
      <c r="G69" s="604"/>
      <c r="H69" s="604"/>
      <c r="I69" s="604"/>
      <c r="J69" s="604"/>
      <c r="K69" s="604"/>
      <c r="L69" s="604"/>
      <c r="M69" s="604"/>
      <c r="N69" s="604"/>
      <c r="O69" s="604"/>
      <c r="P69" s="604"/>
      <c r="Q69" s="604"/>
      <c r="R69" s="604"/>
      <c r="S69" s="605"/>
      <c r="T69" s="584" t="s">
        <v>7</v>
      </c>
      <c r="U69" s="707"/>
      <c r="V69" s="707"/>
      <c r="W69" s="601"/>
      <c r="X69" s="748" t="s">
        <v>88</v>
      </c>
      <c r="Y69" s="748"/>
      <c r="Z69" s="587"/>
      <c r="CA69" s="248"/>
      <c r="CB69" s="248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</row>
    <row r="70" spans="1:91" customFormat="1" ht="21" x14ac:dyDescent="0.25">
      <c r="A70" s="725"/>
      <c r="B70" s="734"/>
      <c r="C70" s="485" t="s">
        <v>11</v>
      </c>
      <c r="D70" s="485" t="s">
        <v>12</v>
      </c>
      <c r="E70" s="485" t="s">
        <v>13</v>
      </c>
      <c r="F70" s="485" t="s">
        <v>14</v>
      </c>
      <c r="G70" s="485" t="s">
        <v>15</v>
      </c>
      <c r="H70" s="485" t="s">
        <v>16</v>
      </c>
      <c r="I70" s="485" t="s">
        <v>17</v>
      </c>
      <c r="J70" s="485" t="s">
        <v>18</v>
      </c>
      <c r="K70" s="485" t="s">
        <v>19</v>
      </c>
      <c r="L70" s="485" t="s">
        <v>20</v>
      </c>
      <c r="M70" s="485" t="s">
        <v>21</v>
      </c>
      <c r="N70" s="485" t="s">
        <v>22</v>
      </c>
      <c r="O70" s="485" t="s">
        <v>23</v>
      </c>
      <c r="P70" s="485" t="s">
        <v>24</v>
      </c>
      <c r="Q70" s="485" t="s">
        <v>25</v>
      </c>
      <c r="R70" s="485" t="s">
        <v>26</v>
      </c>
      <c r="S70" s="486" t="s">
        <v>27</v>
      </c>
      <c r="T70" s="394" t="s">
        <v>50</v>
      </c>
      <c r="U70" s="434" t="s">
        <v>29</v>
      </c>
      <c r="V70" s="483" t="s">
        <v>89</v>
      </c>
      <c r="W70" s="484" t="s">
        <v>31</v>
      </c>
      <c r="X70" s="421" t="s">
        <v>90</v>
      </c>
      <c r="Y70" s="483" t="s">
        <v>91</v>
      </c>
      <c r="Z70" s="395" t="s">
        <v>80</v>
      </c>
      <c r="CA70" s="248"/>
      <c r="CB70" s="248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</row>
    <row r="71" spans="1:91" customFormat="1" x14ac:dyDescent="0.25">
      <c r="A71" s="163" t="s">
        <v>82</v>
      </c>
      <c r="B71" s="229">
        <f>SUM(C71:S71)</f>
        <v>0</v>
      </c>
      <c r="C71" s="230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2"/>
      <c r="T71" s="43"/>
      <c r="U71" s="249"/>
      <c r="V71" s="44"/>
      <c r="W71" s="42"/>
      <c r="X71" s="43"/>
      <c r="Y71" s="44"/>
      <c r="Z71" s="41"/>
      <c r="AA71" s="31" t="str">
        <f>CA71&amp;CB71&amp;CC71&amp;CD71</f>
        <v/>
      </c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234"/>
      <c r="CB71" s="234"/>
      <c r="CC71" s="33" t="str">
        <f t="shared" ref="CC71:CC74" si="24">IF(T71+U71+V71+W71&lt;&gt;$B71,"* El número de "&amp;T$61&amp;""&amp;" no debe ser distinto del Total. ","")</f>
        <v/>
      </c>
      <c r="CD71" s="33" t="str">
        <f>IF(X71+Y71+Z71&gt;$B71,"* El número de "&amp;X$61&amp;""&amp;" no puede superar el Total. ","")</f>
        <v/>
      </c>
      <c r="CE71" s="32"/>
      <c r="CF71" s="32"/>
      <c r="CG71" s="34">
        <f t="shared" ref="CG71:CG74" si="25">IF(T71+U71+V71+W71&lt;&gt;$B71,1,0)</f>
        <v>0</v>
      </c>
      <c r="CH71" s="34">
        <f t="shared" ref="CH71:CH74" si="26">IF(X71+Y71+Z71&gt;$B71,1,0)</f>
        <v>0</v>
      </c>
      <c r="CI71" s="35"/>
      <c r="CJ71" s="35"/>
      <c r="CK71" s="35"/>
      <c r="CL71" s="35"/>
      <c r="CM71" s="35"/>
    </row>
    <row r="72" spans="1:91" customFormat="1" x14ac:dyDescent="0.25">
      <c r="A72" s="163" t="s">
        <v>83</v>
      </c>
      <c r="B72" s="235">
        <f>SUM(C72:S72)</f>
        <v>0</v>
      </c>
      <c r="C72" s="230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2"/>
      <c r="T72" s="54"/>
      <c r="U72" s="250"/>
      <c r="V72" s="55"/>
      <c r="W72" s="53"/>
      <c r="X72" s="54"/>
      <c r="Y72" s="55"/>
      <c r="Z72" s="52"/>
      <c r="AA72" s="31" t="str">
        <f t="shared" ref="AA72:AA74" si="27">CA72&amp;CB72&amp;CC72&amp;CD72</f>
        <v/>
      </c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234"/>
      <c r="CB72" s="234"/>
      <c r="CC72" s="33" t="str">
        <f t="shared" si="24"/>
        <v/>
      </c>
      <c r="CD72" s="33" t="str">
        <f t="shared" ref="CD72:CD74" si="28">IF(X72+Y72+Z72&gt;$B72,"* El número de "&amp;X$61&amp;""&amp;" no puede superar el Total. ","")</f>
        <v/>
      </c>
      <c r="CE72" s="32"/>
      <c r="CF72" s="32"/>
      <c r="CG72" s="34">
        <f t="shared" si="25"/>
        <v>0</v>
      </c>
      <c r="CH72" s="34">
        <f t="shared" si="26"/>
        <v>0</v>
      </c>
      <c r="CI72" s="35"/>
      <c r="CJ72" s="35"/>
      <c r="CK72" s="35"/>
      <c r="CL72" s="35"/>
      <c r="CM72" s="35"/>
    </row>
    <row r="73" spans="1:91" customFormat="1" x14ac:dyDescent="0.25">
      <c r="A73" s="163" t="s">
        <v>84</v>
      </c>
      <c r="B73" s="235">
        <f>SUM(C73:S73)</f>
        <v>0</v>
      </c>
      <c r="C73" s="230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2"/>
      <c r="T73" s="54"/>
      <c r="U73" s="250"/>
      <c r="V73" s="55"/>
      <c r="W73" s="53"/>
      <c r="X73" s="54"/>
      <c r="Y73" s="55"/>
      <c r="Z73" s="52"/>
      <c r="AA73" s="31" t="str">
        <f t="shared" si="27"/>
        <v/>
      </c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234"/>
      <c r="CB73" s="234"/>
      <c r="CC73" s="33" t="str">
        <f t="shared" si="24"/>
        <v/>
      </c>
      <c r="CD73" s="33" t="str">
        <f t="shared" si="28"/>
        <v/>
      </c>
      <c r="CE73" s="32"/>
      <c r="CF73" s="32"/>
      <c r="CG73" s="34">
        <f t="shared" si="25"/>
        <v>0</v>
      </c>
      <c r="CH73" s="34">
        <f t="shared" si="26"/>
        <v>0</v>
      </c>
      <c r="CI73" s="35"/>
      <c r="CJ73" s="35"/>
      <c r="CK73" s="35"/>
      <c r="CL73" s="35"/>
      <c r="CM73" s="35"/>
    </row>
    <row r="74" spans="1:91" customFormat="1" x14ac:dyDescent="0.25">
      <c r="A74" s="163" t="s">
        <v>85</v>
      </c>
      <c r="B74" s="237">
        <f>SUM(C74:S74)</f>
        <v>0</v>
      </c>
      <c r="C74" s="230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2"/>
      <c r="T74" s="75"/>
      <c r="U74" s="251"/>
      <c r="V74" s="238"/>
      <c r="W74" s="252"/>
      <c r="X74" s="75"/>
      <c r="Y74" s="238"/>
      <c r="Z74" s="240"/>
      <c r="AA74" s="31" t="str">
        <f t="shared" si="27"/>
        <v/>
      </c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234"/>
      <c r="CB74" s="234"/>
      <c r="CC74" s="33" t="str">
        <f t="shared" si="24"/>
        <v/>
      </c>
      <c r="CD74" s="33" t="str">
        <f t="shared" si="28"/>
        <v/>
      </c>
      <c r="CE74" s="32"/>
      <c r="CF74" s="32"/>
      <c r="CG74" s="34">
        <f t="shared" si="25"/>
        <v>0</v>
      </c>
      <c r="CH74" s="34">
        <f t="shared" si="26"/>
        <v>0</v>
      </c>
      <c r="CI74" s="35"/>
      <c r="CJ74" s="35"/>
      <c r="CK74" s="35"/>
      <c r="CL74" s="35"/>
      <c r="CM74" s="35"/>
    </row>
    <row r="75" spans="1:91" customFormat="1" x14ac:dyDescent="0.25">
      <c r="A75" s="428" t="s">
        <v>5</v>
      </c>
      <c r="B75" s="453">
        <f t="shared" ref="B75:Z75" si="29">SUM(B71:B74)</f>
        <v>0</v>
      </c>
      <c r="C75" s="425">
        <f t="shared" si="29"/>
        <v>0</v>
      </c>
      <c r="D75" s="425">
        <f t="shared" si="29"/>
        <v>0</v>
      </c>
      <c r="E75" s="425">
        <f t="shared" si="29"/>
        <v>0</v>
      </c>
      <c r="F75" s="425">
        <f t="shared" si="29"/>
        <v>0</v>
      </c>
      <c r="G75" s="425">
        <f t="shared" si="29"/>
        <v>0</v>
      </c>
      <c r="H75" s="425">
        <f t="shared" si="29"/>
        <v>0</v>
      </c>
      <c r="I75" s="425">
        <f t="shared" si="29"/>
        <v>0</v>
      </c>
      <c r="J75" s="425">
        <f t="shared" si="29"/>
        <v>0</v>
      </c>
      <c r="K75" s="425">
        <f t="shared" si="29"/>
        <v>0</v>
      </c>
      <c r="L75" s="425">
        <f t="shared" si="29"/>
        <v>0</v>
      </c>
      <c r="M75" s="425">
        <f t="shared" si="29"/>
        <v>0</v>
      </c>
      <c r="N75" s="425">
        <f t="shared" si="29"/>
        <v>0</v>
      </c>
      <c r="O75" s="425">
        <f t="shared" si="29"/>
        <v>0</v>
      </c>
      <c r="P75" s="425">
        <f t="shared" si="29"/>
        <v>0</v>
      </c>
      <c r="Q75" s="425">
        <f t="shared" si="29"/>
        <v>0</v>
      </c>
      <c r="R75" s="425">
        <f t="shared" si="29"/>
        <v>0</v>
      </c>
      <c r="S75" s="426">
        <f t="shared" si="29"/>
        <v>0</v>
      </c>
      <c r="T75" s="458">
        <f t="shared" si="29"/>
        <v>0</v>
      </c>
      <c r="U75" s="459">
        <f t="shared" si="29"/>
        <v>0</v>
      </c>
      <c r="V75" s="459">
        <f t="shared" si="29"/>
        <v>0</v>
      </c>
      <c r="W75" s="460">
        <f t="shared" si="29"/>
        <v>0</v>
      </c>
      <c r="X75" s="461">
        <f t="shared" si="29"/>
        <v>0</v>
      </c>
      <c r="Y75" s="459">
        <f t="shared" si="29"/>
        <v>0</v>
      </c>
      <c r="Z75" s="453">
        <f t="shared" si="29"/>
        <v>0</v>
      </c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</row>
    <row r="76" spans="1:91" customFormat="1" x14ac:dyDescent="0.25">
      <c r="A76" s="257" t="s">
        <v>93</v>
      </c>
      <c r="B76" s="258"/>
      <c r="C76" s="12"/>
      <c r="D76" s="259"/>
      <c r="E76" s="1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</row>
    <row r="77" spans="1:91" customFormat="1" ht="31.5" x14ac:dyDescent="0.25">
      <c r="A77" s="429" t="s">
        <v>94</v>
      </c>
      <c r="B77" s="482" t="s">
        <v>50</v>
      </c>
      <c r="C77" s="462" t="s">
        <v>95</v>
      </c>
      <c r="D77" s="463" t="s">
        <v>96</v>
      </c>
      <c r="E77" s="464" t="s">
        <v>97</v>
      </c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</row>
    <row r="78" spans="1:91" customFormat="1" x14ac:dyDescent="0.25">
      <c r="A78" s="264" t="s">
        <v>98</v>
      </c>
      <c r="B78" s="39"/>
      <c r="C78" s="249"/>
      <c r="D78" s="44"/>
      <c r="E78" s="41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</row>
    <row r="79" spans="1:91" customFormat="1" x14ac:dyDescent="0.25">
      <c r="A79" s="264" t="s">
        <v>99</v>
      </c>
      <c r="B79" s="51"/>
      <c r="C79" s="250"/>
      <c r="D79" s="55"/>
      <c r="E79" s="5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</row>
    <row r="80" spans="1:91" customFormat="1" x14ac:dyDescent="0.25">
      <c r="A80" s="264" t="s">
        <v>100</v>
      </c>
      <c r="B80" s="51"/>
      <c r="C80" s="250"/>
      <c r="D80" s="55"/>
      <c r="E80" s="5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</row>
    <row r="81" spans="1:5" customFormat="1" ht="21" x14ac:dyDescent="0.25">
      <c r="A81" s="265" t="s">
        <v>101</v>
      </c>
      <c r="B81" s="51"/>
      <c r="C81" s="250"/>
      <c r="D81" s="55"/>
      <c r="E81" s="52"/>
    </row>
    <row r="82" spans="1:5" customFormat="1" x14ac:dyDescent="0.25">
      <c r="A82" s="264" t="s">
        <v>102</v>
      </c>
      <c r="B82" s="88"/>
      <c r="C82" s="266"/>
      <c r="D82" s="93"/>
      <c r="E82" s="90"/>
    </row>
    <row r="83" spans="1:5" customFormat="1" x14ac:dyDescent="0.25">
      <c r="A83" s="264" t="s">
        <v>103</v>
      </c>
      <c r="B83" s="88"/>
      <c r="C83" s="250"/>
      <c r="D83" s="93"/>
      <c r="E83" s="90"/>
    </row>
    <row r="84" spans="1:5" customFormat="1" x14ac:dyDescent="0.25">
      <c r="A84" s="264" t="s">
        <v>104</v>
      </c>
      <c r="B84" s="88"/>
      <c r="C84" s="250"/>
      <c r="D84" s="93"/>
      <c r="E84" s="90"/>
    </row>
    <row r="85" spans="1:5" customFormat="1" x14ac:dyDescent="0.25">
      <c r="A85" s="264" t="s">
        <v>105</v>
      </c>
      <c r="B85" s="88"/>
      <c r="C85" s="250"/>
      <c r="D85" s="93"/>
      <c r="E85" s="90"/>
    </row>
    <row r="86" spans="1:5" customFormat="1" x14ac:dyDescent="0.25">
      <c r="A86" s="264" t="s">
        <v>106</v>
      </c>
      <c r="B86" s="88"/>
      <c r="C86" s="250"/>
      <c r="D86" s="93"/>
      <c r="E86" s="90"/>
    </row>
    <row r="87" spans="1:5" customFormat="1" x14ac:dyDescent="0.25">
      <c r="A87" s="267" t="s">
        <v>107</v>
      </c>
      <c r="B87" s="88"/>
      <c r="C87" s="250"/>
      <c r="D87" s="93"/>
      <c r="E87" s="90"/>
    </row>
    <row r="88" spans="1:5" customFormat="1" x14ac:dyDescent="0.25">
      <c r="A88" s="264" t="s">
        <v>108</v>
      </c>
      <c r="B88" s="88"/>
      <c r="C88" s="250"/>
      <c r="D88" s="93"/>
      <c r="E88" s="90"/>
    </row>
    <row r="89" spans="1:5" customFormat="1" x14ac:dyDescent="0.25">
      <c r="A89" s="264" t="s">
        <v>109</v>
      </c>
      <c r="B89" s="88"/>
      <c r="C89" s="250"/>
      <c r="D89" s="93"/>
      <c r="E89" s="90"/>
    </row>
    <row r="90" spans="1:5" customFormat="1" x14ac:dyDescent="0.25">
      <c r="A90" s="265" t="s">
        <v>110</v>
      </c>
      <c r="B90" s="88"/>
      <c r="C90" s="250"/>
      <c r="D90" s="93"/>
      <c r="E90" s="90"/>
    </row>
    <row r="91" spans="1:5" customFormat="1" x14ac:dyDescent="0.25">
      <c r="A91" s="268" t="s">
        <v>111</v>
      </c>
      <c r="B91" s="88"/>
      <c r="C91" s="250"/>
      <c r="D91" s="93"/>
      <c r="E91" s="90"/>
    </row>
    <row r="92" spans="1:5" customFormat="1" x14ac:dyDescent="0.25">
      <c r="A92" s="269" t="s">
        <v>112</v>
      </c>
      <c r="B92" s="88"/>
      <c r="C92" s="250"/>
      <c r="D92" s="93"/>
      <c r="E92" s="90"/>
    </row>
    <row r="93" spans="1:5" customFormat="1" x14ac:dyDescent="0.25">
      <c r="A93" s="264" t="s">
        <v>113</v>
      </c>
      <c r="B93" s="88"/>
      <c r="C93" s="250"/>
      <c r="D93" s="93"/>
      <c r="E93" s="90"/>
    </row>
    <row r="94" spans="1:5" customFormat="1" x14ac:dyDescent="0.25">
      <c r="A94" s="264" t="s">
        <v>114</v>
      </c>
      <c r="B94" s="88"/>
      <c r="C94" s="250"/>
      <c r="D94" s="93"/>
      <c r="E94" s="90"/>
    </row>
    <row r="95" spans="1:5" customFormat="1" x14ac:dyDescent="0.25">
      <c r="A95" s="429" t="s">
        <v>5</v>
      </c>
      <c r="B95" s="459">
        <f>SUM(B78:B94)</f>
        <v>0</v>
      </c>
      <c r="C95" s="461">
        <f>SUM(C78:C94)</f>
        <v>0</v>
      </c>
      <c r="D95" s="465">
        <f>SUM(D78:D94)</f>
        <v>0</v>
      </c>
      <c r="E95" s="466">
        <f>SUM(E78:E94)</f>
        <v>0</v>
      </c>
    </row>
    <row r="96" spans="1:5" customFormat="1" x14ac:dyDescent="0.25">
      <c r="A96" s="272" t="s">
        <v>115</v>
      </c>
      <c r="B96" s="12"/>
      <c r="C96" s="12"/>
      <c r="D96" s="12"/>
      <c r="E96" s="12"/>
    </row>
    <row r="97" spans="1:8" customFormat="1" ht="31.5" x14ac:dyDescent="0.25">
      <c r="A97" s="467" t="s">
        <v>75</v>
      </c>
      <c r="B97" s="483" t="s">
        <v>50</v>
      </c>
      <c r="C97" s="462" t="s">
        <v>95</v>
      </c>
      <c r="D97" s="463" t="s">
        <v>96</v>
      </c>
      <c r="E97" s="464" t="s">
        <v>97</v>
      </c>
    </row>
    <row r="98" spans="1:8" customFormat="1" x14ac:dyDescent="0.25">
      <c r="A98" s="163" t="s">
        <v>82</v>
      </c>
      <c r="B98" s="55"/>
      <c r="C98" s="250"/>
      <c r="D98" s="55"/>
      <c r="E98" s="52"/>
    </row>
    <row r="99" spans="1:8" customFormat="1" x14ac:dyDescent="0.25">
      <c r="A99" s="163" t="s">
        <v>83</v>
      </c>
      <c r="B99" s="55"/>
      <c r="C99" s="250"/>
      <c r="D99" s="55"/>
      <c r="E99" s="52"/>
    </row>
    <row r="100" spans="1:8" customFormat="1" x14ac:dyDescent="0.25">
      <c r="A100" s="163" t="s">
        <v>84</v>
      </c>
      <c r="B100" s="55"/>
      <c r="C100" s="250"/>
      <c r="D100" s="55"/>
      <c r="E100" s="52"/>
    </row>
    <row r="101" spans="1:8" customFormat="1" x14ac:dyDescent="0.25">
      <c r="A101" s="163" t="s">
        <v>85</v>
      </c>
      <c r="B101" s="55"/>
      <c r="C101" s="250"/>
      <c r="D101" s="55"/>
      <c r="E101" s="52"/>
    </row>
    <row r="102" spans="1:8" customFormat="1" x14ac:dyDescent="0.25">
      <c r="A102" s="274" t="s">
        <v>116</v>
      </c>
      <c r="B102" s="238"/>
      <c r="C102" s="251"/>
      <c r="D102" s="238"/>
      <c r="E102" s="240"/>
    </row>
    <row r="103" spans="1:8" customFormat="1" x14ac:dyDescent="0.25">
      <c r="A103" s="468" t="s">
        <v>5</v>
      </c>
      <c r="B103" s="461">
        <f>SUM(B98:B102)</f>
        <v>0</v>
      </c>
      <c r="C103" s="461">
        <f>SUM(C98:C102)</f>
        <v>0</v>
      </c>
      <c r="D103" s="465">
        <f>SUM(D98:D102)</f>
        <v>0</v>
      </c>
      <c r="E103" s="466">
        <f>SUM(E98:E102)</f>
        <v>0</v>
      </c>
    </row>
    <row r="104" spans="1:8" customFormat="1" x14ac:dyDescent="0.25">
      <c r="A104" s="272" t="s">
        <v>117</v>
      </c>
      <c r="B104" s="12"/>
      <c r="C104" s="12"/>
      <c r="D104" s="12"/>
      <c r="E104" s="12"/>
    </row>
    <row r="105" spans="1:8" customFormat="1" ht="31.5" x14ac:dyDescent="0.25">
      <c r="A105" s="467" t="s">
        <v>75</v>
      </c>
      <c r="B105" s="483" t="s">
        <v>50</v>
      </c>
      <c r="C105" s="462" t="s">
        <v>95</v>
      </c>
      <c r="D105" s="463" t="s">
        <v>96</v>
      </c>
      <c r="E105" s="464" t="s">
        <v>97</v>
      </c>
    </row>
    <row r="106" spans="1:8" customFormat="1" x14ac:dyDescent="0.25">
      <c r="A106" s="163" t="s">
        <v>82</v>
      </c>
      <c r="B106" s="55"/>
      <c r="C106" s="250"/>
      <c r="D106" s="55"/>
      <c r="E106" s="52"/>
    </row>
    <row r="107" spans="1:8" customFormat="1" x14ac:dyDescent="0.25">
      <c r="A107" s="163" t="s">
        <v>83</v>
      </c>
      <c r="B107" s="55"/>
      <c r="C107" s="250"/>
      <c r="D107" s="55"/>
      <c r="E107" s="52"/>
    </row>
    <row r="108" spans="1:8" customFormat="1" x14ac:dyDescent="0.25">
      <c r="A108" s="163" t="s">
        <v>84</v>
      </c>
      <c r="B108" s="55"/>
      <c r="C108" s="250"/>
      <c r="D108" s="55"/>
      <c r="E108" s="52"/>
    </row>
    <row r="109" spans="1:8" customFormat="1" x14ac:dyDescent="0.25">
      <c r="A109" s="163" t="s">
        <v>85</v>
      </c>
      <c r="B109" s="55"/>
      <c r="C109" s="250"/>
      <c r="D109" s="55"/>
      <c r="E109" s="52"/>
    </row>
    <row r="110" spans="1:8" customFormat="1" x14ac:dyDescent="0.25">
      <c r="A110" s="274" t="s">
        <v>116</v>
      </c>
      <c r="B110" s="238"/>
      <c r="C110" s="251"/>
      <c r="D110" s="238"/>
      <c r="E110" s="240"/>
    </row>
    <row r="111" spans="1:8" customFormat="1" x14ac:dyDescent="0.25">
      <c r="A111" s="468" t="s">
        <v>5</v>
      </c>
      <c r="B111" s="461">
        <f>SUM(B106:B110)</f>
        <v>0</v>
      </c>
      <c r="C111" s="461">
        <f>SUM(C106:C110)</f>
        <v>0</v>
      </c>
      <c r="D111" s="465">
        <f>SUM(D106:D110)</f>
        <v>0</v>
      </c>
      <c r="E111" s="466">
        <f>SUM(E106:E110)</f>
        <v>0</v>
      </c>
    </row>
    <row r="112" spans="1:8" customFormat="1" x14ac:dyDescent="0.25">
      <c r="A112" s="257" t="s">
        <v>118</v>
      </c>
      <c r="B112" s="276"/>
      <c r="C112" s="276"/>
      <c r="D112" s="277"/>
      <c r="E112" s="12"/>
      <c r="F112" s="12"/>
      <c r="G112" s="12"/>
      <c r="H112" s="12"/>
    </row>
    <row r="113" spans="1:128" x14ac:dyDescent="0.25">
      <c r="A113" s="749" t="s">
        <v>119</v>
      </c>
      <c r="B113" s="710" t="s">
        <v>5</v>
      </c>
      <c r="C113" s="597" t="s">
        <v>120</v>
      </c>
      <c r="D113" s="707"/>
      <c r="E113" s="707"/>
      <c r="F113" s="601"/>
      <c r="G113" s="586" t="s">
        <v>121</v>
      </c>
      <c r="H113" s="587"/>
    </row>
    <row r="114" spans="1:128" ht="21" x14ac:dyDescent="0.25">
      <c r="A114" s="750"/>
      <c r="B114" s="714"/>
      <c r="C114" s="482" t="s">
        <v>50</v>
      </c>
      <c r="D114" s="434" t="s">
        <v>29</v>
      </c>
      <c r="E114" s="483" t="s">
        <v>30</v>
      </c>
      <c r="F114" s="484" t="s">
        <v>31</v>
      </c>
      <c r="G114" s="480" t="s">
        <v>90</v>
      </c>
      <c r="H114" s="480" t="s">
        <v>91</v>
      </c>
    </row>
    <row r="115" spans="1:128" x14ac:dyDescent="0.25">
      <c r="A115" s="469" t="s">
        <v>122</v>
      </c>
      <c r="B115" s="470">
        <f>SUM(C115:F115)</f>
        <v>0</v>
      </c>
      <c r="C115" s="398"/>
      <c r="D115" s="410"/>
      <c r="E115" s="389"/>
      <c r="F115" s="390"/>
      <c r="G115" s="399"/>
      <c r="H115" s="392"/>
    </row>
    <row r="116" spans="1:128" x14ac:dyDescent="0.25">
      <c r="A116" s="751" t="s">
        <v>123</v>
      </c>
      <c r="B116" s="752">
        <f>SUM(C116:F116)</f>
        <v>0</v>
      </c>
      <c r="C116" s="634"/>
      <c r="D116" s="659"/>
      <c r="E116" s="76"/>
      <c r="F116" s="74"/>
      <c r="G116" s="638"/>
      <c r="H116" s="73"/>
    </row>
    <row r="117" spans="1:128" x14ac:dyDescent="0.25">
      <c r="A117" s="14" t="s">
        <v>124</v>
      </c>
      <c r="B117" s="276"/>
      <c r="C117" s="276"/>
      <c r="D117" s="7"/>
      <c r="E117" s="753"/>
      <c r="F117" s="754"/>
      <c r="G117" s="755"/>
      <c r="H117" s="756"/>
      <c r="I117" s="293"/>
      <c r="J117" s="293"/>
      <c r="K117" s="293"/>
    </row>
    <row r="118" spans="1:128" x14ac:dyDescent="0.25">
      <c r="A118" s="757" t="s">
        <v>125</v>
      </c>
      <c r="B118" s="758" t="s">
        <v>5</v>
      </c>
      <c r="C118" s="581" t="s">
        <v>126</v>
      </c>
      <c r="D118" s="582"/>
      <c r="E118" s="582"/>
      <c r="F118" s="582" t="s">
        <v>127</v>
      </c>
      <c r="G118" s="583" t="s">
        <v>128</v>
      </c>
      <c r="H118" s="584" t="s">
        <v>120</v>
      </c>
      <c r="I118" s="759"/>
      <c r="J118" s="759"/>
      <c r="K118" s="585"/>
    </row>
    <row r="119" spans="1:128" ht="42" x14ac:dyDescent="0.25">
      <c r="A119" s="725"/>
      <c r="B119" s="734"/>
      <c r="C119" s="664" t="s">
        <v>129</v>
      </c>
      <c r="D119" s="295" t="s">
        <v>130</v>
      </c>
      <c r="E119" s="473" t="s">
        <v>131</v>
      </c>
      <c r="F119" s="582"/>
      <c r="G119" s="583"/>
      <c r="H119" s="394" t="s">
        <v>50</v>
      </c>
      <c r="I119" s="483" t="s">
        <v>29</v>
      </c>
      <c r="J119" s="483" t="s">
        <v>30</v>
      </c>
      <c r="K119" s="395" t="s">
        <v>31</v>
      </c>
    </row>
    <row r="120" spans="1:128" x14ac:dyDescent="0.25">
      <c r="A120" s="396" t="s">
        <v>52</v>
      </c>
      <c r="B120" s="397">
        <f>SUM(C120:G120)</f>
        <v>0</v>
      </c>
      <c r="C120" s="398"/>
      <c r="D120" s="389"/>
      <c r="E120" s="389"/>
      <c r="F120" s="389"/>
      <c r="G120" s="390"/>
      <c r="H120" s="391"/>
      <c r="I120" s="389"/>
      <c r="J120" s="389"/>
      <c r="K120" s="392"/>
      <c r="L120" s="31" t="str">
        <f>CA120&amp;CB120&amp;CC120</f>
        <v/>
      </c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234"/>
      <c r="CB120" s="300" t="str">
        <f>IF(H120+I120+J120+K120&lt;&gt;$B120,"* El número de "&amp;H$118&amp;""&amp;" no debe ser distinto del Total. ","")</f>
        <v/>
      </c>
      <c r="CC120" s="32"/>
      <c r="CD120" s="32"/>
      <c r="CE120" s="32"/>
      <c r="CF120" s="32"/>
      <c r="CG120" s="34">
        <f>IF(H120+I120+J120+K120&lt;&gt;$B120,1,0)</f>
        <v>0</v>
      </c>
      <c r="CH120" s="35"/>
      <c r="CI120" s="35"/>
      <c r="CJ120" s="35"/>
      <c r="CK120"/>
      <c r="CL120"/>
      <c r="CM120"/>
      <c r="CN120"/>
      <c r="CO120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</row>
    <row r="121" spans="1:128" x14ac:dyDescent="0.25">
      <c r="A121" s="265" t="s">
        <v>72</v>
      </c>
      <c r="B121" s="301">
        <f>SUM(C121:G121)</f>
        <v>0</v>
      </c>
      <c r="C121" s="51"/>
      <c r="D121" s="55"/>
      <c r="E121" s="55"/>
      <c r="F121" s="55"/>
      <c r="G121" s="53"/>
      <c r="H121" s="54"/>
      <c r="I121" s="55"/>
      <c r="J121" s="55"/>
      <c r="K121" s="52"/>
      <c r="L121" s="31" t="str">
        <f>CA121&amp;CB121&amp;CC121</f>
        <v/>
      </c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234"/>
      <c r="CB121" s="300" t="str">
        <f t="shared" ref="CB121:CB122" si="30">IF(H121+I121+J121+K121&lt;&gt;$B121,"* El número de "&amp;H$118&amp;""&amp;" no debe ser distinto del Total. ","")</f>
        <v/>
      </c>
      <c r="CC121" s="32"/>
      <c r="CD121" s="32"/>
      <c r="CE121" s="32"/>
      <c r="CF121" s="32"/>
      <c r="CG121" s="34">
        <f t="shared" ref="CG121:CG122" si="31">IF(H121+I121+J121+K121&lt;&gt;$B121,1,0)</f>
        <v>0</v>
      </c>
      <c r="CH121" s="35"/>
      <c r="CI121" s="35"/>
      <c r="CJ121" s="35"/>
      <c r="DJ121" s="2"/>
    </row>
    <row r="122" spans="1:128" x14ac:dyDescent="0.25">
      <c r="A122" s="302" t="s">
        <v>73</v>
      </c>
      <c r="B122" s="303">
        <f>SUM(C122:G122)</f>
        <v>0</v>
      </c>
      <c r="C122" s="304"/>
      <c r="D122" s="238"/>
      <c r="E122" s="238"/>
      <c r="F122" s="238"/>
      <c r="G122" s="252"/>
      <c r="H122" s="75"/>
      <c r="I122" s="238"/>
      <c r="J122" s="238"/>
      <c r="K122" s="240"/>
      <c r="L122" s="31" t="str">
        <f>CA122&amp;CB122&amp;CC122</f>
        <v/>
      </c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234"/>
      <c r="CB122" s="300" t="str">
        <f t="shared" si="30"/>
        <v/>
      </c>
      <c r="CC122" s="32"/>
      <c r="CD122" s="32"/>
      <c r="CE122" s="32"/>
      <c r="CF122" s="32"/>
      <c r="CG122" s="34">
        <f t="shared" si="31"/>
        <v>0</v>
      </c>
      <c r="CH122" s="35"/>
      <c r="CI122" s="35"/>
      <c r="CJ122" s="35"/>
      <c r="DJ122" s="2"/>
    </row>
    <row r="123" spans="1:128" x14ac:dyDescent="0.25">
      <c r="A123" s="272" t="s">
        <v>132</v>
      </c>
      <c r="B123" s="276"/>
      <c r="C123" s="276"/>
      <c r="D123" s="277"/>
      <c r="E123" s="277"/>
      <c r="F123" s="277"/>
      <c r="G123" s="277"/>
      <c r="H123" s="277"/>
      <c r="I123" s="277"/>
      <c r="J123" s="277"/>
      <c r="K123" s="277"/>
      <c r="L123" s="277"/>
    </row>
    <row r="124" spans="1:128" ht="15" customHeight="1" x14ac:dyDescent="0.25">
      <c r="A124" s="757" t="s">
        <v>133</v>
      </c>
      <c r="B124" s="758" t="s">
        <v>134</v>
      </c>
      <c r="C124" s="591" t="s">
        <v>135</v>
      </c>
      <c r="D124" s="592"/>
      <c r="E124" s="591" t="s">
        <v>136</v>
      </c>
      <c r="F124" s="592"/>
      <c r="G124" s="760" t="s">
        <v>137</v>
      </c>
      <c r="H124" s="592"/>
      <c r="I124" s="591" t="s">
        <v>138</v>
      </c>
      <c r="J124" s="593"/>
      <c r="K124" s="586" t="s">
        <v>139</v>
      </c>
      <c r="L124" s="587"/>
    </row>
    <row r="125" spans="1:128" ht="21" x14ac:dyDescent="0.25">
      <c r="A125" s="725"/>
      <c r="B125" s="734"/>
      <c r="C125" s="482" t="s">
        <v>140</v>
      </c>
      <c r="D125" s="480" t="s">
        <v>141</v>
      </c>
      <c r="E125" s="482" t="s">
        <v>140</v>
      </c>
      <c r="F125" s="480" t="s">
        <v>141</v>
      </c>
      <c r="G125" s="482" t="s">
        <v>140</v>
      </c>
      <c r="H125" s="472" t="s">
        <v>141</v>
      </c>
      <c r="I125" s="482" t="s">
        <v>140</v>
      </c>
      <c r="J125" s="481" t="s">
        <v>141</v>
      </c>
      <c r="K125" s="394" t="s">
        <v>90</v>
      </c>
      <c r="L125" s="395" t="s">
        <v>91</v>
      </c>
    </row>
    <row r="126" spans="1:128" x14ac:dyDescent="0.25">
      <c r="A126" s="761" t="s">
        <v>142</v>
      </c>
      <c r="B126" s="396" t="s">
        <v>143</v>
      </c>
      <c r="C126" s="398"/>
      <c r="D126" s="399"/>
      <c r="E126" s="398"/>
      <c r="F126" s="399"/>
      <c r="G126" s="398"/>
      <c r="H126" s="399"/>
      <c r="I126" s="398"/>
      <c r="J126" s="400"/>
      <c r="K126" s="54"/>
      <c r="L126" s="392"/>
    </row>
    <row r="127" spans="1:128" x14ac:dyDescent="0.25">
      <c r="A127" s="537"/>
      <c r="B127" s="265" t="s">
        <v>144</v>
      </c>
      <c r="C127" s="51"/>
      <c r="D127" s="56"/>
      <c r="E127" s="51"/>
      <c r="F127" s="56"/>
      <c r="G127" s="51"/>
      <c r="H127" s="56"/>
      <c r="I127" s="51"/>
      <c r="J127" s="236"/>
      <c r="K127" s="54"/>
      <c r="L127" s="52"/>
    </row>
    <row r="128" spans="1:128" x14ac:dyDescent="0.25">
      <c r="A128" s="537"/>
      <c r="B128" s="265" t="s">
        <v>145</v>
      </c>
      <c r="C128" s="51"/>
      <c r="D128" s="56"/>
      <c r="E128" s="51"/>
      <c r="F128" s="56"/>
      <c r="G128" s="51"/>
      <c r="H128" s="56"/>
      <c r="I128" s="51"/>
      <c r="J128" s="236"/>
      <c r="K128" s="54"/>
      <c r="L128" s="52"/>
    </row>
    <row r="129" spans="1:41" customFormat="1" x14ac:dyDescent="0.25">
      <c r="A129" s="762"/>
      <c r="B129" s="265" t="s">
        <v>146</v>
      </c>
      <c r="C129" s="304"/>
      <c r="D129" s="77"/>
      <c r="E129" s="304"/>
      <c r="F129" s="77"/>
      <c r="G129" s="304"/>
      <c r="H129" s="77"/>
      <c r="I129" s="304"/>
      <c r="J129" s="239"/>
      <c r="K129" s="75"/>
      <c r="L129" s="240"/>
    </row>
    <row r="130" spans="1:41" customFormat="1" x14ac:dyDescent="0.25">
      <c r="A130" s="588" t="s">
        <v>147</v>
      </c>
      <c r="B130" s="396" t="s">
        <v>143</v>
      </c>
      <c r="C130" s="398"/>
      <c r="D130" s="399"/>
      <c r="E130" s="398"/>
      <c r="F130" s="399"/>
      <c r="G130" s="398"/>
      <c r="H130" s="399"/>
      <c r="I130" s="398"/>
      <c r="J130" s="400"/>
      <c r="K130" s="391"/>
      <c r="L130" s="392"/>
    </row>
    <row r="131" spans="1:41" customFormat="1" x14ac:dyDescent="0.25">
      <c r="A131" s="589"/>
      <c r="B131" s="265" t="s">
        <v>148</v>
      </c>
      <c r="C131" s="51"/>
      <c r="D131" s="56"/>
      <c r="E131" s="51"/>
      <c r="F131" s="56"/>
      <c r="G131" s="51"/>
      <c r="H131" s="56"/>
      <c r="I131" s="51"/>
      <c r="J131" s="236"/>
      <c r="K131" s="54"/>
      <c r="L131" s="52"/>
    </row>
    <row r="132" spans="1:41" customFormat="1" x14ac:dyDescent="0.25">
      <c r="A132" s="589"/>
      <c r="B132" s="265" t="s">
        <v>146</v>
      </c>
      <c r="C132" s="51"/>
      <c r="D132" s="56"/>
      <c r="E132" s="51"/>
      <c r="F132" s="56"/>
      <c r="G132" s="51"/>
      <c r="H132" s="56"/>
      <c r="I132" s="51"/>
      <c r="J132" s="236"/>
      <c r="K132" s="54"/>
      <c r="L132" s="52"/>
    </row>
    <row r="133" spans="1:41" customFormat="1" x14ac:dyDescent="0.25">
      <c r="A133" s="589"/>
      <c r="B133" s="471" t="s">
        <v>149</v>
      </c>
      <c r="C133" s="88"/>
      <c r="D133" s="89"/>
      <c r="E133" s="88"/>
      <c r="F133" s="89"/>
      <c r="G133" s="88"/>
      <c r="H133" s="89"/>
      <c r="I133" s="88"/>
      <c r="J133" s="308"/>
      <c r="K133" s="63"/>
      <c r="L133" s="90"/>
    </row>
    <row r="134" spans="1:41" customFormat="1" x14ac:dyDescent="0.25">
      <c r="A134" s="589"/>
      <c r="B134" s="302" t="s">
        <v>150</v>
      </c>
      <c r="C134" s="304"/>
      <c r="D134" s="77"/>
      <c r="E134" s="304"/>
      <c r="F134" s="77"/>
      <c r="G134" s="304"/>
      <c r="H134" s="77"/>
      <c r="I134" s="304"/>
      <c r="J134" s="239"/>
      <c r="K134" s="75"/>
      <c r="L134" s="240"/>
    </row>
    <row r="135" spans="1:41" customFormat="1" ht="15" customHeight="1" x14ac:dyDescent="0.25">
      <c r="A135" s="761" t="s">
        <v>151</v>
      </c>
      <c r="B135" s="396" t="s">
        <v>152</v>
      </c>
      <c r="C135" s="398"/>
      <c r="D135" s="399"/>
      <c r="E135" s="398"/>
      <c r="F135" s="399"/>
      <c r="G135" s="398"/>
      <c r="H135" s="399"/>
      <c r="I135" s="398"/>
      <c r="J135" s="400"/>
      <c r="K135" s="391"/>
      <c r="L135" s="392"/>
    </row>
    <row r="136" spans="1:41" customFormat="1" x14ac:dyDescent="0.25">
      <c r="A136" s="537"/>
      <c r="B136" s="265" t="s">
        <v>148</v>
      </c>
      <c r="C136" s="51"/>
      <c r="D136" s="56"/>
      <c r="E136" s="51"/>
      <c r="F136" s="56"/>
      <c r="G136" s="51"/>
      <c r="H136" s="56"/>
      <c r="I136" s="51"/>
      <c r="J136" s="236"/>
      <c r="K136" s="54"/>
      <c r="L136" s="52"/>
    </row>
    <row r="137" spans="1:41" customFormat="1" x14ac:dyDescent="0.25">
      <c r="A137" s="537"/>
      <c r="B137" s="265" t="s">
        <v>146</v>
      </c>
      <c r="C137" s="51"/>
      <c r="D137" s="56"/>
      <c r="E137" s="51"/>
      <c r="F137" s="56"/>
      <c r="G137" s="51"/>
      <c r="H137" s="56"/>
      <c r="I137" s="51"/>
      <c r="J137" s="236"/>
      <c r="K137" s="54"/>
      <c r="L137" s="52"/>
    </row>
    <row r="138" spans="1:41" customFormat="1" x14ac:dyDescent="0.25">
      <c r="A138" s="537"/>
      <c r="B138" s="265" t="s">
        <v>153</v>
      </c>
      <c r="C138" s="51"/>
      <c r="D138" s="56"/>
      <c r="E138" s="51"/>
      <c r="F138" s="56"/>
      <c r="G138" s="51"/>
      <c r="H138" s="56"/>
      <c r="I138" s="51"/>
      <c r="J138" s="236"/>
      <c r="K138" s="54"/>
      <c r="L138" s="52"/>
    </row>
    <row r="139" spans="1:41" customFormat="1" x14ac:dyDescent="0.25">
      <c r="A139" s="537"/>
      <c r="B139" s="471" t="s">
        <v>149</v>
      </c>
      <c r="C139" s="51"/>
      <c r="D139" s="56"/>
      <c r="E139" s="51"/>
      <c r="F139" s="56"/>
      <c r="G139" s="51"/>
      <c r="H139" s="56"/>
      <c r="I139" s="51"/>
      <c r="J139" s="236"/>
      <c r="K139" s="54"/>
      <c r="L139" s="52"/>
    </row>
    <row r="140" spans="1:41" customFormat="1" x14ac:dyDescent="0.25">
      <c r="A140" s="762"/>
      <c r="B140" s="302" t="s">
        <v>150</v>
      </c>
      <c r="C140" s="62"/>
      <c r="D140" s="100"/>
      <c r="E140" s="62"/>
      <c r="F140" s="100"/>
      <c r="G140" s="62"/>
      <c r="H140" s="100"/>
      <c r="I140" s="62"/>
      <c r="J140" s="309"/>
      <c r="K140" s="103"/>
      <c r="L140" s="101"/>
    </row>
    <row r="141" spans="1:41" customFormat="1" x14ac:dyDescent="0.25">
      <c r="A141" s="479" t="s">
        <v>154</v>
      </c>
      <c r="B141" s="479" t="s">
        <v>145</v>
      </c>
      <c r="C141" s="401"/>
      <c r="D141" s="402"/>
      <c r="E141" s="401"/>
      <c r="F141" s="402"/>
      <c r="G141" s="401"/>
      <c r="H141" s="402"/>
      <c r="I141" s="401"/>
      <c r="J141" s="403"/>
      <c r="K141" s="404"/>
      <c r="L141" s="405"/>
    </row>
    <row r="142" spans="1:41" customFormat="1" x14ac:dyDescent="0.25">
      <c r="A142" s="11" t="s">
        <v>155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</row>
    <row r="143" spans="1:41" customFormat="1" x14ac:dyDescent="0.25">
      <c r="A143" s="192" t="s">
        <v>156</v>
      </c>
      <c r="B143" s="11"/>
      <c r="C143" s="12"/>
      <c r="D143" s="259"/>
      <c r="E143" s="763"/>
      <c r="F143" s="259"/>
      <c r="G143" s="763"/>
      <c r="H143" s="763"/>
      <c r="I143" s="259"/>
      <c r="J143" s="764"/>
      <c r="K143" s="764"/>
      <c r="L143" s="764"/>
      <c r="M143" s="764"/>
      <c r="N143" s="764"/>
      <c r="O143" s="764"/>
      <c r="P143" s="764"/>
      <c r="Q143" s="764"/>
      <c r="R143" s="763"/>
      <c r="S143" s="259"/>
      <c r="T143" s="764"/>
      <c r="U143" s="764"/>
      <c r="V143" s="763"/>
      <c r="W143" s="765"/>
      <c r="X143" s="259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</row>
    <row r="144" spans="1:41" customFormat="1" ht="15" customHeight="1" x14ac:dyDescent="0.25">
      <c r="A144" s="766" t="s">
        <v>157</v>
      </c>
      <c r="B144" s="491" t="s">
        <v>5</v>
      </c>
      <c r="C144" s="492"/>
      <c r="D144" s="493"/>
      <c r="E144" s="542" t="s">
        <v>6</v>
      </c>
      <c r="F144" s="543"/>
      <c r="G144" s="543"/>
      <c r="H144" s="543"/>
      <c r="I144" s="543"/>
      <c r="J144" s="543"/>
      <c r="K144" s="543"/>
      <c r="L144" s="543"/>
      <c r="M144" s="543"/>
      <c r="N144" s="543"/>
      <c r="O144" s="543"/>
      <c r="P144" s="543"/>
      <c r="Q144" s="543"/>
      <c r="R144" s="543"/>
      <c r="S144" s="543"/>
      <c r="T144" s="543"/>
      <c r="U144" s="543"/>
      <c r="V144" s="543"/>
      <c r="W144" s="543"/>
      <c r="X144" s="543"/>
      <c r="Y144" s="543"/>
      <c r="Z144" s="543"/>
      <c r="AA144" s="543"/>
      <c r="AB144" s="543"/>
      <c r="AC144" s="543"/>
      <c r="AD144" s="543"/>
      <c r="AE144" s="543"/>
      <c r="AF144" s="543"/>
      <c r="AG144" s="543"/>
      <c r="AH144" s="543"/>
      <c r="AI144" s="543"/>
      <c r="AJ144" s="543"/>
      <c r="AK144" s="543"/>
      <c r="AL144" s="543"/>
      <c r="AM144" s="594" t="s">
        <v>158</v>
      </c>
      <c r="AN144" s="767"/>
      <c r="AO144" s="595"/>
    </row>
    <row r="145" spans="1:117" x14ac:dyDescent="0.25">
      <c r="A145" s="541"/>
      <c r="B145" s="712"/>
      <c r="C145" s="620"/>
      <c r="D145" s="641"/>
      <c r="E145" s="590" t="s">
        <v>11</v>
      </c>
      <c r="F145" s="590"/>
      <c r="G145" s="590" t="s">
        <v>12</v>
      </c>
      <c r="H145" s="590"/>
      <c r="I145" s="590" t="s">
        <v>13</v>
      </c>
      <c r="J145" s="590"/>
      <c r="K145" s="596" t="s">
        <v>14</v>
      </c>
      <c r="L145" s="596"/>
      <c r="M145" s="590" t="s">
        <v>15</v>
      </c>
      <c r="N145" s="591"/>
      <c r="O145" s="590" t="s">
        <v>16</v>
      </c>
      <c r="P145" s="590"/>
      <c r="Q145" s="590" t="s">
        <v>17</v>
      </c>
      <c r="R145" s="590"/>
      <c r="S145" s="590" t="s">
        <v>18</v>
      </c>
      <c r="T145" s="590"/>
      <c r="U145" s="590" t="s">
        <v>19</v>
      </c>
      <c r="V145" s="590"/>
      <c r="W145" s="590" t="s">
        <v>20</v>
      </c>
      <c r="X145" s="590"/>
      <c r="Y145" s="590" t="s">
        <v>21</v>
      </c>
      <c r="Z145" s="590"/>
      <c r="AA145" s="590" t="s">
        <v>22</v>
      </c>
      <c r="AB145" s="590"/>
      <c r="AC145" s="590" t="s">
        <v>23</v>
      </c>
      <c r="AD145" s="591"/>
      <c r="AE145" s="590" t="s">
        <v>24</v>
      </c>
      <c r="AF145" s="590"/>
      <c r="AG145" s="590" t="s">
        <v>25</v>
      </c>
      <c r="AH145" s="590"/>
      <c r="AI145" s="590" t="s">
        <v>26</v>
      </c>
      <c r="AJ145" s="590"/>
      <c r="AK145" s="585" t="s">
        <v>27</v>
      </c>
      <c r="AL145" s="597"/>
      <c r="AM145" s="768" t="s">
        <v>159</v>
      </c>
      <c r="AN145" s="673" t="s">
        <v>160</v>
      </c>
      <c r="AO145" s="580"/>
    </row>
    <row r="146" spans="1:117" ht="31.5" x14ac:dyDescent="0.25">
      <c r="A146" s="714"/>
      <c r="B146" s="406" t="s">
        <v>32</v>
      </c>
      <c r="C146" s="407" t="s">
        <v>33</v>
      </c>
      <c r="D146" s="477" t="s">
        <v>34</v>
      </c>
      <c r="E146" s="769" t="s">
        <v>33</v>
      </c>
      <c r="F146" s="770" t="s">
        <v>34</v>
      </c>
      <c r="G146" s="769" t="s">
        <v>33</v>
      </c>
      <c r="H146" s="770" t="s">
        <v>34</v>
      </c>
      <c r="I146" s="769" t="s">
        <v>33</v>
      </c>
      <c r="J146" s="770" t="s">
        <v>34</v>
      </c>
      <c r="K146" s="769" t="s">
        <v>33</v>
      </c>
      <c r="L146" s="770" t="s">
        <v>34</v>
      </c>
      <c r="M146" s="769" t="s">
        <v>33</v>
      </c>
      <c r="N146" s="771" t="s">
        <v>34</v>
      </c>
      <c r="O146" s="769" t="s">
        <v>33</v>
      </c>
      <c r="P146" s="770" t="s">
        <v>34</v>
      </c>
      <c r="Q146" s="769" t="s">
        <v>33</v>
      </c>
      <c r="R146" s="770" t="s">
        <v>34</v>
      </c>
      <c r="S146" s="769" t="s">
        <v>33</v>
      </c>
      <c r="T146" s="770" t="s">
        <v>34</v>
      </c>
      <c r="U146" s="769" t="s">
        <v>33</v>
      </c>
      <c r="V146" s="770" t="s">
        <v>34</v>
      </c>
      <c r="W146" s="769" t="s">
        <v>33</v>
      </c>
      <c r="X146" s="770" t="s">
        <v>34</v>
      </c>
      <c r="Y146" s="769" t="s">
        <v>33</v>
      </c>
      <c r="Z146" s="770" t="s">
        <v>34</v>
      </c>
      <c r="AA146" s="769" t="s">
        <v>33</v>
      </c>
      <c r="AB146" s="770" t="s">
        <v>34</v>
      </c>
      <c r="AC146" s="769" t="s">
        <v>33</v>
      </c>
      <c r="AD146" s="771" t="s">
        <v>34</v>
      </c>
      <c r="AE146" s="769" t="s">
        <v>33</v>
      </c>
      <c r="AF146" s="770" t="s">
        <v>34</v>
      </c>
      <c r="AG146" s="769" t="s">
        <v>33</v>
      </c>
      <c r="AH146" s="770" t="s">
        <v>34</v>
      </c>
      <c r="AI146" s="769" t="s">
        <v>33</v>
      </c>
      <c r="AJ146" s="770" t="s">
        <v>34</v>
      </c>
      <c r="AK146" s="320" t="s">
        <v>33</v>
      </c>
      <c r="AL146" s="771" t="s">
        <v>34</v>
      </c>
      <c r="AM146" s="554"/>
      <c r="AN146" s="321" t="s">
        <v>161</v>
      </c>
      <c r="AO146" s="322" t="s">
        <v>162</v>
      </c>
    </row>
    <row r="147" spans="1:117" x14ac:dyDescent="0.25">
      <c r="A147" s="408" t="s">
        <v>163</v>
      </c>
      <c r="B147" s="324">
        <f t="shared" ref="B147:B175" si="32">SUM(C147:D147)</f>
        <v>238</v>
      </c>
      <c r="C147" s="325">
        <f t="shared" ref="C147:D175" si="33">E147+G147+I147+K147+M147+O147+Q147+S147+U147+W147+Y147+AA147+AC147+AE147+AG147+AI147+AK147</f>
        <v>98</v>
      </c>
      <c r="D147" s="409">
        <f t="shared" si="33"/>
        <v>140</v>
      </c>
      <c r="E147" s="398">
        <v>11</v>
      </c>
      <c r="F147" s="392">
        <v>11</v>
      </c>
      <c r="G147" s="398">
        <v>7</v>
      </c>
      <c r="H147" s="392">
        <v>0</v>
      </c>
      <c r="I147" s="398">
        <v>2</v>
      </c>
      <c r="J147" s="392">
        <v>4</v>
      </c>
      <c r="K147" s="398">
        <v>4</v>
      </c>
      <c r="L147" s="389">
        <v>0</v>
      </c>
      <c r="M147" s="389">
        <v>1</v>
      </c>
      <c r="N147" s="393">
        <v>15</v>
      </c>
      <c r="O147" s="398">
        <v>3</v>
      </c>
      <c r="P147" s="392">
        <v>17</v>
      </c>
      <c r="Q147" s="398">
        <v>1</v>
      </c>
      <c r="R147" s="392">
        <v>9</v>
      </c>
      <c r="S147" s="398">
        <v>0</v>
      </c>
      <c r="T147" s="392">
        <v>6</v>
      </c>
      <c r="U147" s="398">
        <v>2</v>
      </c>
      <c r="V147" s="392">
        <v>5</v>
      </c>
      <c r="W147" s="398">
        <v>1</v>
      </c>
      <c r="X147" s="392">
        <v>4</v>
      </c>
      <c r="Y147" s="398">
        <v>6</v>
      </c>
      <c r="Z147" s="392">
        <v>4</v>
      </c>
      <c r="AA147" s="398">
        <v>8</v>
      </c>
      <c r="AB147" s="392">
        <v>7</v>
      </c>
      <c r="AC147" s="398">
        <v>9</v>
      </c>
      <c r="AD147" s="393">
        <v>8</v>
      </c>
      <c r="AE147" s="398">
        <v>8</v>
      </c>
      <c r="AF147" s="392">
        <v>10</v>
      </c>
      <c r="AG147" s="398">
        <v>6</v>
      </c>
      <c r="AH147" s="392">
        <v>9</v>
      </c>
      <c r="AI147" s="398">
        <v>8</v>
      </c>
      <c r="AJ147" s="392">
        <v>8</v>
      </c>
      <c r="AK147" s="410">
        <v>21</v>
      </c>
      <c r="AL147" s="393">
        <v>23</v>
      </c>
      <c r="AM147" s="391">
        <v>53</v>
      </c>
      <c r="AN147" s="389">
        <v>35</v>
      </c>
      <c r="AO147" s="392">
        <v>150</v>
      </c>
      <c r="AP147" s="31" t="str">
        <f t="shared" ref="AP147:AP175" si="34">$CA147&amp;CB147</f>
        <v/>
      </c>
      <c r="BU147" s="32"/>
      <c r="BV147" s="32"/>
      <c r="BW147" s="32"/>
      <c r="BX147" s="32"/>
      <c r="BY147" s="32"/>
      <c r="BZ147" s="32"/>
      <c r="CA147" s="300"/>
      <c r="CB147" s="234" t="str">
        <f>IF(AM147+AN147+AO147&lt;&gt;$B147,"* El número de "&amp;AM$144&amp;""&amp;" no debe ser distinto del Total. ","")</f>
        <v/>
      </c>
      <c r="CC147" s="32"/>
      <c r="CD147" s="32"/>
      <c r="CE147" s="32"/>
      <c r="CF147" s="32"/>
      <c r="CG147" s="34">
        <f>IF(AM147+AN147+AO147&lt;&gt;$B147,1,0)</f>
        <v>0</v>
      </c>
      <c r="CH147" s="35"/>
      <c r="CI147" s="35"/>
      <c r="CJ147"/>
      <c r="CK147"/>
      <c r="CL147"/>
      <c r="CM147"/>
      <c r="DJ147" s="2"/>
      <c r="DK147" s="2"/>
      <c r="DL147" s="2"/>
      <c r="DM147" s="2"/>
    </row>
    <row r="148" spans="1:117" x14ac:dyDescent="0.25">
      <c r="A148" s="327" t="s">
        <v>164</v>
      </c>
      <c r="B148" s="324">
        <f t="shared" si="32"/>
        <v>0</v>
      </c>
      <c r="C148" s="325">
        <f t="shared" si="33"/>
        <v>0</v>
      </c>
      <c r="D148" s="325">
        <f t="shared" si="33"/>
        <v>0</v>
      </c>
      <c r="E148" s="51">
        <v>0</v>
      </c>
      <c r="F148" s="52">
        <v>0</v>
      </c>
      <c r="G148" s="51">
        <v>0</v>
      </c>
      <c r="H148" s="52">
        <v>0</v>
      </c>
      <c r="I148" s="51">
        <v>0</v>
      </c>
      <c r="J148" s="52">
        <v>0</v>
      </c>
      <c r="K148" s="51">
        <v>0</v>
      </c>
      <c r="L148" s="55">
        <v>0</v>
      </c>
      <c r="M148" s="55">
        <v>0</v>
      </c>
      <c r="N148" s="328">
        <v>0</v>
      </c>
      <c r="O148" s="51">
        <v>0</v>
      </c>
      <c r="P148" s="52">
        <v>0</v>
      </c>
      <c r="Q148" s="51">
        <v>0</v>
      </c>
      <c r="R148" s="52">
        <v>0</v>
      </c>
      <c r="S148" s="51">
        <v>0</v>
      </c>
      <c r="T148" s="52">
        <v>0</v>
      </c>
      <c r="U148" s="51">
        <v>0</v>
      </c>
      <c r="V148" s="52">
        <v>0</v>
      </c>
      <c r="W148" s="51">
        <v>0</v>
      </c>
      <c r="X148" s="52">
        <v>0</v>
      </c>
      <c r="Y148" s="51">
        <v>0</v>
      </c>
      <c r="Z148" s="52">
        <v>0</v>
      </c>
      <c r="AA148" s="51">
        <v>0</v>
      </c>
      <c r="AB148" s="52">
        <v>0</v>
      </c>
      <c r="AC148" s="51">
        <v>0</v>
      </c>
      <c r="AD148" s="328">
        <v>0</v>
      </c>
      <c r="AE148" s="51">
        <v>0</v>
      </c>
      <c r="AF148" s="52">
        <v>0</v>
      </c>
      <c r="AG148" s="51">
        <v>0</v>
      </c>
      <c r="AH148" s="52">
        <v>0</v>
      </c>
      <c r="AI148" s="51">
        <v>0</v>
      </c>
      <c r="AJ148" s="52">
        <v>0</v>
      </c>
      <c r="AK148" s="250">
        <v>0</v>
      </c>
      <c r="AL148" s="328">
        <v>0</v>
      </c>
      <c r="AM148" s="54">
        <v>0</v>
      </c>
      <c r="AN148" s="55">
        <v>0</v>
      </c>
      <c r="AO148" s="52">
        <v>0</v>
      </c>
      <c r="AP148" s="31" t="str">
        <f t="shared" si="34"/>
        <v/>
      </c>
      <c r="BU148" s="32"/>
      <c r="BV148" s="32"/>
      <c r="BW148" s="32"/>
      <c r="BX148" s="32"/>
      <c r="BY148" s="32"/>
      <c r="BZ148" s="32"/>
      <c r="CA148" s="300"/>
      <c r="CB148" s="234" t="str">
        <f t="shared" ref="CB148:CB181" si="35">IF(AM148+AN148+AO148&lt;&gt;$B148,"* El número de "&amp;AM$144&amp;""&amp;" no debe ser distinto del Total. ","")</f>
        <v/>
      </c>
      <c r="CC148" s="32"/>
      <c r="CD148" s="32"/>
      <c r="CE148" s="32"/>
      <c r="CF148" s="32"/>
      <c r="CG148" s="34">
        <f t="shared" ref="CG148:CG181" si="36">IF(AM148+AN148+AO148&lt;&gt;$B148,1,0)</f>
        <v>0</v>
      </c>
      <c r="CH148" s="35"/>
      <c r="CI148" s="35"/>
      <c r="DI148"/>
    </row>
    <row r="149" spans="1:117" x14ac:dyDescent="0.25">
      <c r="A149" s="161" t="s">
        <v>60</v>
      </c>
      <c r="B149" s="324">
        <f t="shared" si="32"/>
        <v>19</v>
      </c>
      <c r="C149" s="325">
        <f t="shared" si="33"/>
        <v>8</v>
      </c>
      <c r="D149" s="325">
        <f t="shared" si="33"/>
        <v>11</v>
      </c>
      <c r="E149" s="51">
        <v>0</v>
      </c>
      <c r="F149" s="52">
        <v>0</v>
      </c>
      <c r="G149" s="51">
        <v>0</v>
      </c>
      <c r="H149" s="52">
        <v>0</v>
      </c>
      <c r="I149" s="51">
        <v>0</v>
      </c>
      <c r="J149" s="52">
        <v>0</v>
      </c>
      <c r="K149" s="51">
        <v>0</v>
      </c>
      <c r="L149" s="55">
        <v>0</v>
      </c>
      <c r="M149" s="55">
        <v>0</v>
      </c>
      <c r="N149" s="328">
        <v>0</v>
      </c>
      <c r="O149" s="51">
        <v>0</v>
      </c>
      <c r="P149" s="52">
        <v>0</v>
      </c>
      <c r="Q149" s="51">
        <v>0</v>
      </c>
      <c r="R149" s="52">
        <v>0</v>
      </c>
      <c r="S149" s="51">
        <v>0</v>
      </c>
      <c r="T149" s="52">
        <v>0</v>
      </c>
      <c r="U149" s="51">
        <v>0</v>
      </c>
      <c r="V149" s="52">
        <v>0</v>
      </c>
      <c r="W149" s="51">
        <v>0</v>
      </c>
      <c r="X149" s="52">
        <v>2</v>
      </c>
      <c r="Y149" s="51">
        <v>1</v>
      </c>
      <c r="Z149" s="52">
        <v>1</v>
      </c>
      <c r="AA149" s="51">
        <v>0</v>
      </c>
      <c r="AB149" s="52">
        <v>2</v>
      </c>
      <c r="AC149" s="51">
        <v>1</v>
      </c>
      <c r="AD149" s="328">
        <v>0</v>
      </c>
      <c r="AE149" s="51">
        <v>1</v>
      </c>
      <c r="AF149" s="52">
        <v>1</v>
      </c>
      <c r="AG149" s="51">
        <v>0</v>
      </c>
      <c r="AH149" s="52">
        <v>1</v>
      </c>
      <c r="AI149" s="51">
        <v>2</v>
      </c>
      <c r="AJ149" s="52">
        <v>1</v>
      </c>
      <c r="AK149" s="250">
        <v>3</v>
      </c>
      <c r="AL149" s="328">
        <v>3</v>
      </c>
      <c r="AM149" s="54">
        <v>1</v>
      </c>
      <c r="AN149" s="55">
        <v>1</v>
      </c>
      <c r="AO149" s="52">
        <v>17</v>
      </c>
      <c r="AP149" s="31" t="str">
        <f t="shared" si="34"/>
        <v/>
      </c>
      <c r="BU149" s="32"/>
      <c r="BV149" s="32"/>
      <c r="BW149" s="32"/>
      <c r="BX149" s="32"/>
      <c r="BY149" s="32"/>
      <c r="BZ149" s="32"/>
      <c r="CA149" s="300"/>
      <c r="CB149" s="234" t="str">
        <f t="shared" si="35"/>
        <v/>
      </c>
      <c r="CC149" s="32"/>
      <c r="CD149" s="32"/>
      <c r="CE149" s="32"/>
      <c r="CF149" s="32"/>
      <c r="CG149" s="34">
        <f t="shared" si="36"/>
        <v>0</v>
      </c>
      <c r="CH149" s="35"/>
      <c r="CI149" s="35"/>
      <c r="DI149"/>
    </row>
    <row r="150" spans="1:117" x14ac:dyDescent="0.25">
      <c r="A150" s="161" t="s">
        <v>61</v>
      </c>
      <c r="B150" s="324">
        <f t="shared" si="32"/>
        <v>0</v>
      </c>
      <c r="C150" s="325">
        <f t="shared" si="33"/>
        <v>0</v>
      </c>
      <c r="D150" s="325">
        <f t="shared" si="33"/>
        <v>0</v>
      </c>
      <c r="E150" s="51">
        <v>0</v>
      </c>
      <c r="F150" s="52">
        <v>0</v>
      </c>
      <c r="G150" s="51">
        <v>0</v>
      </c>
      <c r="H150" s="52">
        <v>0</v>
      </c>
      <c r="I150" s="51">
        <v>0</v>
      </c>
      <c r="J150" s="52">
        <v>0</v>
      </c>
      <c r="K150" s="51">
        <v>0</v>
      </c>
      <c r="L150" s="55">
        <v>0</v>
      </c>
      <c r="M150" s="55">
        <v>0</v>
      </c>
      <c r="N150" s="328">
        <v>0</v>
      </c>
      <c r="O150" s="51">
        <v>0</v>
      </c>
      <c r="P150" s="52">
        <v>0</v>
      </c>
      <c r="Q150" s="51">
        <v>0</v>
      </c>
      <c r="R150" s="52">
        <v>0</v>
      </c>
      <c r="S150" s="51">
        <v>0</v>
      </c>
      <c r="T150" s="52">
        <v>0</v>
      </c>
      <c r="U150" s="51">
        <v>0</v>
      </c>
      <c r="V150" s="52">
        <v>0</v>
      </c>
      <c r="W150" s="51">
        <v>0</v>
      </c>
      <c r="X150" s="52">
        <v>0</v>
      </c>
      <c r="Y150" s="51">
        <v>0</v>
      </c>
      <c r="Z150" s="52">
        <v>0</v>
      </c>
      <c r="AA150" s="51">
        <v>0</v>
      </c>
      <c r="AB150" s="52">
        <v>0</v>
      </c>
      <c r="AC150" s="51">
        <v>0</v>
      </c>
      <c r="AD150" s="328">
        <v>0</v>
      </c>
      <c r="AE150" s="51">
        <v>0</v>
      </c>
      <c r="AF150" s="52">
        <v>0</v>
      </c>
      <c r="AG150" s="51">
        <v>0</v>
      </c>
      <c r="AH150" s="52">
        <v>0</v>
      </c>
      <c r="AI150" s="51">
        <v>0</v>
      </c>
      <c r="AJ150" s="52">
        <v>0</v>
      </c>
      <c r="AK150" s="250">
        <v>0</v>
      </c>
      <c r="AL150" s="328">
        <v>0</v>
      </c>
      <c r="AM150" s="54">
        <v>0</v>
      </c>
      <c r="AN150" s="55">
        <v>0</v>
      </c>
      <c r="AO150" s="52">
        <v>0</v>
      </c>
      <c r="AP150" s="31" t="str">
        <f t="shared" si="34"/>
        <v/>
      </c>
      <c r="BU150" s="32"/>
      <c r="BV150" s="32"/>
      <c r="BW150" s="32"/>
      <c r="BX150" s="32"/>
      <c r="BY150" s="32"/>
      <c r="BZ150" s="32"/>
      <c r="CA150" s="300"/>
      <c r="CB150" s="234" t="str">
        <f t="shared" si="35"/>
        <v/>
      </c>
      <c r="CC150" s="32"/>
      <c r="CD150" s="32"/>
      <c r="CE150" s="32"/>
      <c r="CF150" s="32"/>
      <c r="CG150" s="34">
        <f t="shared" si="36"/>
        <v>0</v>
      </c>
      <c r="CH150" s="35"/>
      <c r="CI150" s="35"/>
      <c r="DI150"/>
    </row>
    <row r="151" spans="1:117" x14ac:dyDescent="0.25">
      <c r="A151" s="161" t="s">
        <v>62</v>
      </c>
      <c r="B151" s="324">
        <f t="shared" si="32"/>
        <v>0</v>
      </c>
      <c r="C151" s="325">
        <f t="shared" si="33"/>
        <v>0</v>
      </c>
      <c r="D151" s="325">
        <f t="shared" si="33"/>
        <v>0</v>
      </c>
      <c r="E151" s="51">
        <v>0</v>
      </c>
      <c r="F151" s="52">
        <v>0</v>
      </c>
      <c r="G151" s="51">
        <v>0</v>
      </c>
      <c r="H151" s="52">
        <v>0</v>
      </c>
      <c r="I151" s="51">
        <v>0</v>
      </c>
      <c r="J151" s="52">
        <v>0</v>
      </c>
      <c r="K151" s="51">
        <v>0</v>
      </c>
      <c r="L151" s="55">
        <v>0</v>
      </c>
      <c r="M151" s="55">
        <v>0</v>
      </c>
      <c r="N151" s="328">
        <v>0</v>
      </c>
      <c r="O151" s="51">
        <v>0</v>
      </c>
      <c r="P151" s="52">
        <v>0</v>
      </c>
      <c r="Q151" s="51">
        <v>0</v>
      </c>
      <c r="R151" s="52">
        <v>0</v>
      </c>
      <c r="S151" s="51">
        <v>0</v>
      </c>
      <c r="T151" s="52">
        <v>0</v>
      </c>
      <c r="U151" s="51">
        <v>0</v>
      </c>
      <c r="V151" s="52">
        <v>0</v>
      </c>
      <c r="W151" s="51">
        <v>0</v>
      </c>
      <c r="X151" s="52">
        <v>0</v>
      </c>
      <c r="Y151" s="51">
        <v>0</v>
      </c>
      <c r="Z151" s="52">
        <v>0</v>
      </c>
      <c r="AA151" s="51">
        <v>0</v>
      </c>
      <c r="AB151" s="52">
        <v>0</v>
      </c>
      <c r="AC151" s="51">
        <v>0</v>
      </c>
      <c r="AD151" s="328">
        <v>0</v>
      </c>
      <c r="AE151" s="51">
        <v>0</v>
      </c>
      <c r="AF151" s="52">
        <v>0</v>
      </c>
      <c r="AG151" s="51">
        <v>0</v>
      </c>
      <c r="AH151" s="52">
        <v>0</v>
      </c>
      <c r="AI151" s="51">
        <v>0</v>
      </c>
      <c r="AJ151" s="52">
        <v>0</v>
      </c>
      <c r="AK151" s="250">
        <v>0</v>
      </c>
      <c r="AL151" s="328">
        <v>0</v>
      </c>
      <c r="AM151" s="54">
        <v>0</v>
      </c>
      <c r="AN151" s="55">
        <v>0</v>
      </c>
      <c r="AO151" s="52">
        <v>0</v>
      </c>
      <c r="AP151" s="31" t="str">
        <f t="shared" si="34"/>
        <v/>
      </c>
      <c r="BU151" s="32"/>
      <c r="BV151" s="32"/>
      <c r="BW151" s="32"/>
      <c r="BX151" s="32"/>
      <c r="BY151" s="32"/>
      <c r="BZ151" s="32"/>
      <c r="CA151" s="300"/>
      <c r="CB151" s="234" t="str">
        <f t="shared" si="35"/>
        <v/>
      </c>
      <c r="CC151" s="32"/>
      <c r="CD151" s="32"/>
      <c r="CE151" s="32"/>
      <c r="CF151" s="32"/>
      <c r="CG151" s="34">
        <f t="shared" si="36"/>
        <v>0</v>
      </c>
      <c r="CH151" s="35"/>
      <c r="CI151" s="35"/>
      <c r="DI151"/>
    </row>
    <row r="152" spans="1:117" x14ac:dyDescent="0.25">
      <c r="A152" s="161" t="s">
        <v>165</v>
      </c>
      <c r="B152" s="324">
        <f t="shared" si="32"/>
        <v>1</v>
      </c>
      <c r="C152" s="325">
        <f t="shared" si="33"/>
        <v>1</v>
      </c>
      <c r="D152" s="325">
        <f t="shared" si="33"/>
        <v>0</v>
      </c>
      <c r="E152" s="51">
        <v>0</v>
      </c>
      <c r="F152" s="52">
        <v>0</v>
      </c>
      <c r="G152" s="51">
        <v>0</v>
      </c>
      <c r="H152" s="52">
        <v>0</v>
      </c>
      <c r="I152" s="51">
        <v>0</v>
      </c>
      <c r="J152" s="52">
        <v>0</v>
      </c>
      <c r="K152" s="51">
        <v>0</v>
      </c>
      <c r="L152" s="55">
        <v>0</v>
      </c>
      <c r="M152" s="55">
        <v>0</v>
      </c>
      <c r="N152" s="328">
        <v>0</v>
      </c>
      <c r="O152" s="51">
        <v>0</v>
      </c>
      <c r="P152" s="52">
        <v>0</v>
      </c>
      <c r="Q152" s="51">
        <v>0</v>
      </c>
      <c r="R152" s="52">
        <v>0</v>
      </c>
      <c r="S152" s="51">
        <v>0</v>
      </c>
      <c r="T152" s="52">
        <v>0</v>
      </c>
      <c r="U152" s="51">
        <v>0</v>
      </c>
      <c r="V152" s="52">
        <v>0</v>
      </c>
      <c r="W152" s="51">
        <v>0</v>
      </c>
      <c r="X152" s="52">
        <v>0</v>
      </c>
      <c r="Y152" s="51">
        <v>0</v>
      </c>
      <c r="Z152" s="52">
        <v>0</v>
      </c>
      <c r="AA152" s="51">
        <v>1</v>
      </c>
      <c r="AB152" s="52">
        <v>0</v>
      </c>
      <c r="AC152" s="51">
        <v>0</v>
      </c>
      <c r="AD152" s="328">
        <v>0</v>
      </c>
      <c r="AE152" s="51">
        <v>0</v>
      </c>
      <c r="AF152" s="52">
        <v>0</v>
      </c>
      <c r="AG152" s="51">
        <v>0</v>
      </c>
      <c r="AH152" s="52">
        <v>0</v>
      </c>
      <c r="AI152" s="51">
        <v>0</v>
      </c>
      <c r="AJ152" s="52">
        <v>0</v>
      </c>
      <c r="AK152" s="250">
        <v>0</v>
      </c>
      <c r="AL152" s="328">
        <v>0</v>
      </c>
      <c r="AM152" s="54">
        <v>0</v>
      </c>
      <c r="AN152" s="55">
        <v>1</v>
      </c>
      <c r="AO152" s="52">
        <v>0</v>
      </c>
      <c r="AP152" s="31" t="str">
        <f t="shared" si="34"/>
        <v/>
      </c>
      <c r="BU152" s="32"/>
      <c r="BV152" s="32"/>
      <c r="BW152" s="32"/>
      <c r="BX152" s="32"/>
      <c r="BY152" s="32"/>
      <c r="BZ152" s="32"/>
      <c r="CA152" s="300"/>
      <c r="CB152" s="234" t="str">
        <f t="shared" si="35"/>
        <v/>
      </c>
      <c r="CC152" s="32"/>
      <c r="CD152" s="32"/>
      <c r="CE152" s="32"/>
      <c r="CF152" s="32"/>
      <c r="CG152" s="34">
        <f t="shared" si="36"/>
        <v>0</v>
      </c>
      <c r="CH152" s="35"/>
      <c r="CI152" s="35"/>
      <c r="DI152"/>
    </row>
    <row r="153" spans="1:117" x14ac:dyDescent="0.25">
      <c r="A153" s="161" t="s">
        <v>166</v>
      </c>
      <c r="B153" s="324">
        <f t="shared" si="32"/>
        <v>0</v>
      </c>
      <c r="C153" s="325">
        <f t="shared" si="33"/>
        <v>0</v>
      </c>
      <c r="D153" s="325">
        <f t="shared" si="33"/>
        <v>0</v>
      </c>
      <c r="E153" s="51">
        <v>0</v>
      </c>
      <c r="F153" s="52">
        <v>0</v>
      </c>
      <c r="G153" s="51">
        <v>0</v>
      </c>
      <c r="H153" s="52">
        <v>0</v>
      </c>
      <c r="I153" s="51">
        <v>0</v>
      </c>
      <c r="J153" s="52">
        <v>0</v>
      </c>
      <c r="K153" s="51">
        <v>0</v>
      </c>
      <c r="L153" s="55">
        <v>0</v>
      </c>
      <c r="M153" s="55">
        <v>0</v>
      </c>
      <c r="N153" s="328">
        <v>0</v>
      </c>
      <c r="O153" s="51">
        <v>0</v>
      </c>
      <c r="P153" s="52">
        <v>0</v>
      </c>
      <c r="Q153" s="51">
        <v>0</v>
      </c>
      <c r="R153" s="52">
        <v>0</v>
      </c>
      <c r="S153" s="51">
        <v>0</v>
      </c>
      <c r="T153" s="52">
        <v>0</v>
      </c>
      <c r="U153" s="51">
        <v>0</v>
      </c>
      <c r="V153" s="52">
        <v>0</v>
      </c>
      <c r="W153" s="51">
        <v>0</v>
      </c>
      <c r="X153" s="52">
        <v>0</v>
      </c>
      <c r="Y153" s="51">
        <v>0</v>
      </c>
      <c r="Z153" s="52">
        <v>0</v>
      </c>
      <c r="AA153" s="51">
        <v>0</v>
      </c>
      <c r="AB153" s="52">
        <v>0</v>
      </c>
      <c r="AC153" s="51">
        <v>0</v>
      </c>
      <c r="AD153" s="328">
        <v>0</v>
      </c>
      <c r="AE153" s="51">
        <v>0</v>
      </c>
      <c r="AF153" s="52">
        <v>0</v>
      </c>
      <c r="AG153" s="51">
        <v>0</v>
      </c>
      <c r="AH153" s="52">
        <v>0</v>
      </c>
      <c r="AI153" s="51">
        <v>0</v>
      </c>
      <c r="AJ153" s="52">
        <v>0</v>
      </c>
      <c r="AK153" s="250">
        <v>0</v>
      </c>
      <c r="AL153" s="328">
        <v>0</v>
      </c>
      <c r="AM153" s="54">
        <v>0</v>
      </c>
      <c r="AN153" s="55">
        <v>0</v>
      </c>
      <c r="AO153" s="52">
        <v>0</v>
      </c>
      <c r="AP153" s="31" t="str">
        <f t="shared" si="34"/>
        <v/>
      </c>
      <c r="BU153" s="32"/>
      <c r="BV153" s="32"/>
      <c r="BW153" s="32"/>
      <c r="BX153" s="32"/>
      <c r="BY153" s="32"/>
      <c r="BZ153" s="32"/>
      <c r="CA153" s="300"/>
      <c r="CB153" s="234" t="str">
        <f t="shared" si="35"/>
        <v/>
      </c>
      <c r="CC153" s="32"/>
      <c r="CD153" s="32"/>
      <c r="CE153" s="32"/>
      <c r="CF153" s="32"/>
      <c r="CG153" s="34">
        <f t="shared" si="36"/>
        <v>0</v>
      </c>
      <c r="CH153" s="35"/>
      <c r="CI153" s="35"/>
      <c r="DI153"/>
    </row>
    <row r="154" spans="1:117" x14ac:dyDescent="0.25">
      <c r="A154" s="161" t="s">
        <v>66</v>
      </c>
      <c r="B154" s="324">
        <f t="shared" si="32"/>
        <v>0</v>
      </c>
      <c r="C154" s="325">
        <f t="shared" si="33"/>
        <v>0</v>
      </c>
      <c r="D154" s="325">
        <f t="shared" si="33"/>
        <v>0</v>
      </c>
      <c r="E154" s="51">
        <v>0</v>
      </c>
      <c r="F154" s="52">
        <v>0</v>
      </c>
      <c r="G154" s="51">
        <v>0</v>
      </c>
      <c r="H154" s="52">
        <v>0</v>
      </c>
      <c r="I154" s="51">
        <v>0</v>
      </c>
      <c r="J154" s="52">
        <v>0</v>
      </c>
      <c r="K154" s="51">
        <v>0</v>
      </c>
      <c r="L154" s="55">
        <v>0</v>
      </c>
      <c r="M154" s="55">
        <v>0</v>
      </c>
      <c r="N154" s="328">
        <v>0</v>
      </c>
      <c r="O154" s="51">
        <v>0</v>
      </c>
      <c r="P154" s="52">
        <v>0</v>
      </c>
      <c r="Q154" s="51">
        <v>0</v>
      </c>
      <c r="R154" s="52">
        <v>0</v>
      </c>
      <c r="S154" s="51">
        <v>0</v>
      </c>
      <c r="T154" s="52">
        <v>0</v>
      </c>
      <c r="U154" s="51">
        <v>0</v>
      </c>
      <c r="V154" s="52">
        <v>0</v>
      </c>
      <c r="W154" s="51">
        <v>0</v>
      </c>
      <c r="X154" s="52">
        <v>0</v>
      </c>
      <c r="Y154" s="51">
        <v>0</v>
      </c>
      <c r="Z154" s="52">
        <v>0</v>
      </c>
      <c r="AA154" s="51">
        <v>0</v>
      </c>
      <c r="AB154" s="52">
        <v>0</v>
      </c>
      <c r="AC154" s="51">
        <v>0</v>
      </c>
      <c r="AD154" s="328">
        <v>0</v>
      </c>
      <c r="AE154" s="51">
        <v>0</v>
      </c>
      <c r="AF154" s="52">
        <v>0</v>
      </c>
      <c r="AG154" s="51">
        <v>0</v>
      </c>
      <c r="AH154" s="52">
        <v>0</v>
      </c>
      <c r="AI154" s="51">
        <v>0</v>
      </c>
      <c r="AJ154" s="52">
        <v>0</v>
      </c>
      <c r="AK154" s="250">
        <v>0</v>
      </c>
      <c r="AL154" s="328">
        <v>0</v>
      </c>
      <c r="AM154" s="54">
        <v>0</v>
      </c>
      <c r="AN154" s="55">
        <v>0</v>
      </c>
      <c r="AO154" s="52">
        <v>0</v>
      </c>
      <c r="AP154" s="31" t="str">
        <f t="shared" si="34"/>
        <v/>
      </c>
      <c r="BU154" s="32"/>
      <c r="BV154" s="32"/>
      <c r="BW154" s="32"/>
      <c r="BX154" s="32"/>
      <c r="BY154" s="32"/>
      <c r="BZ154" s="32"/>
      <c r="CA154" s="300"/>
      <c r="CB154" s="234" t="str">
        <f t="shared" si="35"/>
        <v/>
      </c>
      <c r="CC154" s="32"/>
      <c r="CD154" s="32"/>
      <c r="CE154" s="32"/>
      <c r="CF154" s="32"/>
      <c r="CG154" s="34">
        <f t="shared" si="36"/>
        <v>0</v>
      </c>
      <c r="CH154" s="35"/>
      <c r="CI154" s="35"/>
      <c r="DI154"/>
    </row>
    <row r="155" spans="1:117" x14ac:dyDescent="0.25">
      <c r="A155" s="161" t="s">
        <v>167</v>
      </c>
      <c r="B155" s="324">
        <f t="shared" si="32"/>
        <v>4</v>
      </c>
      <c r="C155" s="325">
        <f t="shared" si="33"/>
        <v>3</v>
      </c>
      <c r="D155" s="325">
        <f t="shared" si="33"/>
        <v>1</v>
      </c>
      <c r="E155" s="51">
        <v>0</v>
      </c>
      <c r="F155" s="52">
        <v>0</v>
      </c>
      <c r="G155" s="51">
        <v>0</v>
      </c>
      <c r="H155" s="52">
        <v>0</v>
      </c>
      <c r="I155" s="51">
        <v>0</v>
      </c>
      <c r="J155" s="52">
        <v>0</v>
      </c>
      <c r="K155" s="51">
        <v>1</v>
      </c>
      <c r="L155" s="55">
        <v>0</v>
      </c>
      <c r="M155" s="55">
        <v>0</v>
      </c>
      <c r="N155" s="328">
        <v>1</v>
      </c>
      <c r="O155" s="51">
        <v>0</v>
      </c>
      <c r="P155" s="52">
        <v>0</v>
      </c>
      <c r="Q155" s="51">
        <v>0</v>
      </c>
      <c r="R155" s="52">
        <v>0</v>
      </c>
      <c r="S155" s="51">
        <v>0</v>
      </c>
      <c r="T155" s="52">
        <v>0</v>
      </c>
      <c r="U155" s="51">
        <v>0</v>
      </c>
      <c r="V155" s="52">
        <v>0</v>
      </c>
      <c r="W155" s="51">
        <v>0</v>
      </c>
      <c r="X155" s="52">
        <v>0</v>
      </c>
      <c r="Y155" s="51">
        <v>0</v>
      </c>
      <c r="Z155" s="52">
        <v>0</v>
      </c>
      <c r="AA155" s="51">
        <v>1</v>
      </c>
      <c r="AB155" s="52">
        <v>0</v>
      </c>
      <c r="AC155" s="51">
        <v>0</v>
      </c>
      <c r="AD155" s="328">
        <v>0</v>
      </c>
      <c r="AE155" s="51">
        <v>0</v>
      </c>
      <c r="AF155" s="52">
        <v>0</v>
      </c>
      <c r="AG155" s="51">
        <v>1</v>
      </c>
      <c r="AH155" s="52">
        <v>0</v>
      </c>
      <c r="AI155" s="51">
        <v>0</v>
      </c>
      <c r="AJ155" s="52">
        <v>0</v>
      </c>
      <c r="AK155" s="250">
        <v>0</v>
      </c>
      <c r="AL155" s="328">
        <v>0</v>
      </c>
      <c r="AM155" s="54">
        <v>1</v>
      </c>
      <c r="AN155" s="55">
        <v>1</v>
      </c>
      <c r="AO155" s="52">
        <v>2</v>
      </c>
      <c r="AP155" s="31" t="str">
        <f t="shared" si="34"/>
        <v/>
      </c>
      <c r="BU155" s="32"/>
      <c r="BV155" s="32"/>
      <c r="BW155" s="32"/>
      <c r="BX155" s="32"/>
      <c r="BY155" s="32"/>
      <c r="BZ155" s="32"/>
      <c r="CA155" s="300"/>
      <c r="CB155" s="234" t="str">
        <f t="shared" si="35"/>
        <v/>
      </c>
      <c r="CC155" s="32"/>
      <c r="CD155" s="32"/>
      <c r="CE155" s="32"/>
      <c r="CF155" s="32"/>
      <c r="CG155" s="34">
        <f t="shared" si="36"/>
        <v>0</v>
      </c>
      <c r="CH155" s="35"/>
      <c r="CI155" s="35"/>
      <c r="DI155"/>
    </row>
    <row r="156" spans="1:117" x14ac:dyDescent="0.25">
      <c r="A156" s="161" t="s">
        <v>168</v>
      </c>
      <c r="B156" s="324">
        <f t="shared" si="32"/>
        <v>0</v>
      </c>
      <c r="C156" s="325">
        <f t="shared" si="33"/>
        <v>0</v>
      </c>
      <c r="D156" s="325">
        <f t="shared" si="33"/>
        <v>0</v>
      </c>
      <c r="E156" s="51">
        <v>0</v>
      </c>
      <c r="F156" s="52">
        <v>0</v>
      </c>
      <c r="G156" s="51">
        <v>0</v>
      </c>
      <c r="H156" s="52">
        <v>0</v>
      </c>
      <c r="I156" s="51">
        <v>0</v>
      </c>
      <c r="J156" s="52">
        <v>0</v>
      </c>
      <c r="K156" s="51">
        <v>0</v>
      </c>
      <c r="L156" s="55">
        <v>0</v>
      </c>
      <c r="M156" s="55">
        <v>0</v>
      </c>
      <c r="N156" s="328">
        <v>0</v>
      </c>
      <c r="O156" s="51">
        <v>0</v>
      </c>
      <c r="P156" s="52">
        <v>0</v>
      </c>
      <c r="Q156" s="51">
        <v>0</v>
      </c>
      <c r="R156" s="52">
        <v>0</v>
      </c>
      <c r="S156" s="51">
        <v>0</v>
      </c>
      <c r="T156" s="52">
        <v>0</v>
      </c>
      <c r="U156" s="51">
        <v>0</v>
      </c>
      <c r="V156" s="52">
        <v>0</v>
      </c>
      <c r="W156" s="51">
        <v>0</v>
      </c>
      <c r="X156" s="52">
        <v>0</v>
      </c>
      <c r="Y156" s="51">
        <v>0</v>
      </c>
      <c r="Z156" s="52">
        <v>0</v>
      </c>
      <c r="AA156" s="51">
        <v>0</v>
      </c>
      <c r="AB156" s="52">
        <v>0</v>
      </c>
      <c r="AC156" s="51">
        <v>0</v>
      </c>
      <c r="AD156" s="328">
        <v>0</v>
      </c>
      <c r="AE156" s="51">
        <v>0</v>
      </c>
      <c r="AF156" s="52">
        <v>0</v>
      </c>
      <c r="AG156" s="51">
        <v>0</v>
      </c>
      <c r="AH156" s="52">
        <v>0</v>
      </c>
      <c r="AI156" s="51">
        <v>0</v>
      </c>
      <c r="AJ156" s="52">
        <v>0</v>
      </c>
      <c r="AK156" s="250">
        <v>0</v>
      </c>
      <c r="AL156" s="328">
        <v>0</v>
      </c>
      <c r="AM156" s="54">
        <v>0</v>
      </c>
      <c r="AN156" s="55">
        <v>0</v>
      </c>
      <c r="AO156" s="52">
        <v>0</v>
      </c>
      <c r="AP156" s="31" t="str">
        <f t="shared" si="34"/>
        <v/>
      </c>
      <c r="BU156" s="32"/>
      <c r="BV156" s="32"/>
      <c r="BW156" s="32"/>
      <c r="BX156" s="32"/>
      <c r="BY156" s="32"/>
      <c r="BZ156" s="32"/>
      <c r="CA156" s="300"/>
      <c r="CB156" s="234" t="str">
        <f t="shared" si="35"/>
        <v/>
      </c>
      <c r="CC156" s="32"/>
      <c r="CD156" s="32"/>
      <c r="CE156" s="32"/>
      <c r="CF156" s="32"/>
      <c r="CG156" s="34">
        <f t="shared" si="36"/>
        <v>0</v>
      </c>
      <c r="CH156" s="35"/>
      <c r="CI156" s="35"/>
      <c r="DI156"/>
    </row>
    <row r="157" spans="1:117" x14ac:dyDescent="0.25">
      <c r="A157" s="161" t="s">
        <v>169</v>
      </c>
      <c r="B157" s="324">
        <f t="shared" si="32"/>
        <v>0</v>
      </c>
      <c r="C157" s="325">
        <f t="shared" si="33"/>
        <v>0</v>
      </c>
      <c r="D157" s="325">
        <f t="shared" si="33"/>
        <v>0</v>
      </c>
      <c r="E157" s="51">
        <v>0</v>
      </c>
      <c r="F157" s="52">
        <v>0</v>
      </c>
      <c r="G157" s="51">
        <v>0</v>
      </c>
      <c r="H157" s="52">
        <v>0</v>
      </c>
      <c r="I157" s="51">
        <v>0</v>
      </c>
      <c r="J157" s="52">
        <v>0</v>
      </c>
      <c r="K157" s="51">
        <v>0</v>
      </c>
      <c r="L157" s="55">
        <v>0</v>
      </c>
      <c r="M157" s="55">
        <v>0</v>
      </c>
      <c r="N157" s="328">
        <v>0</v>
      </c>
      <c r="O157" s="51">
        <v>0</v>
      </c>
      <c r="P157" s="52">
        <v>0</v>
      </c>
      <c r="Q157" s="51">
        <v>0</v>
      </c>
      <c r="R157" s="52">
        <v>0</v>
      </c>
      <c r="S157" s="51">
        <v>0</v>
      </c>
      <c r="T157" s="52">
        <v>0</v>
      </c>
      <c r="U157" s="51">
        <v>0</v>
      </c>
      <c r="V157" s="52">
        <v>0</v>
      </c>
      <c r="W157" s="51">
        <v>0</v>
      </c>
      <c r="X157" s="52">
        <v>0</v>
      </c>
      <c r="Y157" s="51">
        <v>0</v>
      </c>
      <c r="Z157" s="52">
        <v>0</v>
      </c>
      <c r="AA157" s="51">
        <v>0</v>
      </c>
      <c r="AB157" s="52">
        <v>0</v>
      </c>
      <c r="AC157" s="51">
        <v>0</v>
      </c>
      <c r="AD157" s="328">
        <v>0</v>
      </c>
      <c r="AE157" s="51">
        <v>0</v>
      </c>
      <c r="AF157" s="52">
        <v>0</v>
      </c>
      <c r="AG157" s="51">
        <v>0</v>
      </c>
      <c r="AH157" s="52">
        <v>0</v>
      </c>
      <c r="AI157" s="51">
        <v>0</v>
      </c>
      <c r="AJ157" s="52">
        <v>0</v>
      </c>
      <c r="AK157" s="250">
        <v>0</v>
      </c>
      <c r="AL157" s="328">
        <v>0</v>
      </c>
      <c r="AM157" s="54">
        <v>0</v>
      </c>
      <c r="AN157" s="55">
        <v>0</v>
      </c>
      <c r="AO157" s="52">
        <v>0</v>
      </c>
      <c r="AP157" s="31" t="str">
        <f t="shared" si="34"/>
        <v/>
      </c>
      <c r="BU157" s="32"/>
      <c r="BV157" s="32"/>
      <c r="BW157" s="32"/>
      <c r="BX157" s="32"/>
      <c r="BY157" s="32"/>
      <c r="BZ157" s="32"/>
      <c r="CA157" s="300"/>
      <c r="CB157" s="234" t="str">
        <f t="shared" si="35"/>
        <v/>
      </c>
      <c r="CC157" s="32"/>
      <c r="CD157" s="32"/>
      <c r="CE157" s="32"/>
      <c r="CF157" s="32"/>
      <c r="CG157" s="34">
        <f t="shared" si="36"/>
        <v>0</v>
      </c>
      <c r="CH157" s="35"/>
      <c r="CI157" s="35"/>
      <c r="DI157"/>
    </row>
    <row r="158" spans="1:117" x14ac:dyDescent="0.25">
      <c r="A158" s="161" t="s">
        <v>170</v>
      </c>
      <c r="B158" s="324">
        <f t="shared" si="32"/>
        <v>0</v>
      </c>
      <c r="C158" s="325">
        <f t="shared" si="33"/>
        <v>0</v>
      </c>
      <c r="D158" s="325">
        <f t="shared" si="33"/>
        <v>0</v>
      </c>
      <c r="E158" s="51">
        <v>0</v>
      </c>
      <c r="F158" s="52">
        <v>0</v>
      </c>
      <c r="G158" s="51">
        <v>0</v>
      </c>
      <c r="H158" s="52">
        <v>0</v>
      </c>
      <c r="I158" s="51">
        <v>0</v>
      </c>
      <c r="J158" s="52">
        <v>0</v>
      </c>
      <c r="K158" s="51">
        <v>0</v>
      </c>
      <c r="L158" s="55">
        <v>0</v>
      </c>
      <c r="M158" s="55">
        <v>0</v>
      </c>
      <c r="N158" s="328">
        <v>0</v>
      </c>
      <c r="O158" s="51">
        <v>0</v>
      </c>
      <c r="P158" s="52">
        <v>0</v>
      </c>
      <c r="Q158" s="51">
        <v>0</v>
      </c>
      <c r="R158" s="52">
        <v>0</v>
      </c>
      <c r="S158" s="51">
        <v>0</v>
      </c>
      <c r="T158" s="52">
        <v>0</v>
      </c>
      <c r="U158" s="51">
        <v>0</v>
      </c>
      <c r="V158" s="52">
        <v>0</v>
      </c>
      <c r="W158" s="51">
        <v>0</v>
      </c>
      <c r="X158" s="52">
        <v>0</v>
      </c>
      <c r="Y158" s="51">
        <v>0</v>
      </c>
      <c r="Z158" s="52">
        <v>0</v>
      </c>
      <c r="AA158" s="51">
        <v>0</v>
      </c>
      <c r="AB158" s="52">
        <v>0</v>
      </c>
      <c r="AC158" s="51">
        <v>0</v>
      </c>
      <c r="AD158" s="328">
        <v>0</v>
      </c>
      <c r="AE158" s="51">
        <v>0</v>
      </c>
      <c r="AF158" s="52">
        <v>0</v>
      </c>
      <c r="AG158" s="51">
        <v>0</v>
      </c>
      <c r="AH158" s="52">
        <v>0</v>
      </c>
      <c r="AI158" s="51">
        <v>0</v>
      </c>
      <c r="AJ158" s="52">
        <v>0</v>
      </c>
      <c r="AK158" s="250">
        <v>0</v>
      </c>
      <c r="AL158" s="328">
        <v>0</v>
      </c>
      <c r="AM158" s="54">
        <v>0</v>
      </c>
      <c r="AN158" s="55">
        <v>0</v>
      </c>
      <c r="AO158" s="52">
        <v>0</v>
      </c>
      <c r="AP158" s="31" t="str">
        <f t="shared" si="34"/>
        <v/>
      </c>
      <c r="BU158" s="32"/>
      <c r="BV158" s="32"/>
      <c r="BW158" s="32"/>
      <c r="BX158" s="32"/>
      <c r="BY158" s="32"/>
      <c r="BZ158" s="32"/>
      <c r="CA158" s="300"/>
      <c r="CB158" s="234" t="str">
        <f t="shared" si="35"/>
        <v/>
      </c>
      <c r="CC158" s="32"/>
      <c r="CD158" s="32"/>
      <c r="CE158" s="32"/>
      <c r="CF158" s="32"/>
      <c r="CG158" s="34">
        <f t="shared" si="36"/>
        <v>0</v>
      </c>
      <c r="CH158" s="35"/>
      <c r="CI158" s="35"/>
      <c r="DI158"/>
    </row>
    <row r="159" spans="1:117" x14ac:dyDescent="0.25">
      <c r="A159" s="161" t="s">
        <v>171</v>
      </c>
      <c r="B159" s="324">
        <f t="shared" si="32"/>
        <v>0</v>
      </c>
      <c r="C159" s="325">
        <f t="shared" si="33"/>
        <v>0</v>
      </c>
      <c r="D159" s="325">
        <f t="shared" si="33"/>
        <v>0</v>
      </c>
      <c r="E159" s="51">
        <v>0</v>
      </c>
      <c r="F159" s="52">
        <v>0</v>
      </c>
      <c r="G159" s="51">
        <v>0</v>
      </c>
      <c r="H159" s="52">
        <v>0</v>
      </c>
      <c r="I159" s="51">
        <v>0</v>
      </c>
      <c r="J159" s="52">
        <v>0</v>
      </c>
      <c r="K159" s="51">
        <v>0</v>
      </c>
      <c r="L159" s="55">
        <v>0</v>
      </c>
      <c r="M159" s="55">
        <v>0</v>
      </c>
      <c r="N159" s="328">
        <v>0</v>
      </c>
      <c r="O159" s="51">
        <v>0</v>
      </c>
      <c r="P159" s="52">
        <v>0</v>
      </c>
      <c r="Q159" s="51">
        <v>0</v>
      </c>
      <c r="R159" s="52">
        <v>0</v>
      </c>
      <c r="S159" s="51">
        <v>0</v>
      </c>
      <c r="T159" s="52">
        <v>0</v>
      </c>
      <c r="U159" s="51">
        <v>0</v>
      </c>
      <c r="V159" s="52">
        <v>0</v>
      </c>
      <c r="W159" s="51">
        <v>0</v>
      </c>
      <c r="X159" s="52">
        <v>0</v>
      </c>
      <c r="Y159" s="51">
        <v>0</v>
      </c>
      <c r="Z159" s="52">
        <v>0</v>
      </c>
      <c r="AA159" s="51">
        <v>0</v>
      </c>
      <c r="AB159" s="52">
        <v>0</v>
      </c>
      <c r="AC159" s="51">
        <v>0</v>
      </c>
      <c r="AD159" s="328">
        <v>0</v>
      </c>
      <c r="AE159" s="51">
        <v>0</v>
      </c>
      <c r="AF159" s="52">
        <v>0</v>
      </c>
      <c r="AG159" s="51">
        <v>0</v>
      </c>
      <c r="AH159" s="52">
        <v>0</v>
      </c>
      <c r="AI159" s="51">
        <v>0</v>
      </c>
      <c r="AJ159" s="52">
        <v>0</v>
      </c>
      <c r="AK159" s="250">
        <v>0</v>
      </c>
      <c r="AL159" s="328">
        <v>0</v>
      </c>
      <c r="AM159" s="54">
        <v>0</v>
      </c>
      <c r="AN159" s="55">
        <v>0</v>
      </c>
      <c r="AO159" s="52">
        <v>0</v>
      </c>
      <c r="AP159" s="31" t="str">
        <f t="shared" si="34"/>
        <v/>
      </c>
      <c r="BU159" s="32"/>
      <c r="BV159" s="32"/>
      <c r="BW159" s="32"/>
      <c r="BX159" s="32"/>
      <c r="BY159" s="32"/>
      <c r="BZ159" s="32"/>
      <c r="CA159" s="300"/>
      <c r="CB159" s="234" t="str">
        <f t="shared" si="35"/>
        <v/>
      </c>
      <c r="CC159" s="32"/>
      <c r="CD159" s="32"/>
      <c r="CE159" s="32"/>
      <c r="CF159" s="32"/>
      <c r="CG159" s="34">
        <f t="shared" si="36"/>
        <v>0</v>
      </c>
      <c r="CH159" s="35"/>
      <c r="CI159" s="35"/>
      <c r="DI159"/>
    </row>
    <row r="160" spans="1:117" x14ac:dyDescent="0.25">
      <c r="A160" s="161" t="s">
        <v>70</v>
      </c>
      <c r="B160" s="324">
        <f t="shared" si="32"/>
        <v>5</v>
      </c>
      <c r="C160" s="325">
        <f t="shared" si="33"/>
        <v>3</v>
      </c>
      <c r="D160" s="325">
        <f t="shared" si="33"/>
        <v>2</v>
      </c>
      <c r="E160" s="51">
        <v>0</v>
      </c>
      <c r="F160" s="52">
        <v>0</v>
      </c>
      <c r="G160" s="51">
        <v>0</v>
      </c>
      <c r="H160" s="52">
        <v>0</v>
      </c>
      <c r="I160" s="51">
        <v>0</v>
      </c>
      <c r="J160" s="52">
        <v>0</v>
      </c>
      <c r="K160" s="51">
        <v>0</v>
      </c>
      <c r="L160" s="55">
        <v>0</v>
      </c>
      <c r="M160" s="55">
        <v>0</v>
      </c>
      <c r="N160" s="328">
        <v>0</v>
      </c>
      <c r="O160" s="51">
        <v>0</v>
      </c>
      <c r="P160" s="52">
        <v>0</v>
      </c>
      <c r="Q160" s="51">
        <v>0</v>
      </c>
      <c r="R160" s="52">
        <v>0</v>
      </c>
      <c r="S160" s="51">
        <v>0</v>
      </c>
      <c r="T160" s="52">
        <v>0</v>
      </c>
      <c r="U160" s="51">
        <v>0</v>
      </c>
      <c r="V160" s="52">
        <v>0</v>
      </c>
      <c r="W160" s="51">
        <v>0</v>
      </c>
      <c r="X160" s="52">
        <v>0</v>
      </c>
      <c r="Y160" s="51">
        <v>0</v>
      </c>
      <c r="Z160" s="52">
        <v>0</v>
      </c>
      <c r="AA160" s="51">
        <v>0</v>
      </c>
      <c r="AB160" s="52">
        <v>0</v>
      </c>
      <c r="AC160" s="51">
        <v>0</v>
      </c>
      <c r="AD160" s="328">
        <v>0</v>
      </c>
      <c r="AE160" s="51">
        <v>0</v>
      </c>
      <c r="AF160" s="52">
        <v>0</v>
      </c>
      <c r="AG160" s="51">
        <v>0</v>
      </c>
      <c r="AH160" s="52">
        <v>0</v>
      </c>
      <c r="AI160" s="51">
        <v>1</v>
      </c>
      <c r="AJ160" s="52">
        <v>2</v>
      </c>
      <c r="AK160" s="250">
        <v>2</v>
      </c>
      <c r="AL160" s="328">
        <v>0</v>
      </c>
      <c r="AM160" s="54">
        <v>0</v>
      </c>
      <c r="AN160" s="55">
        <v>1</v>
      </c>
      <c r="AO160" s="52">
        <v>4</v>
      </c>
      <c r="AP160" s="31" t="str">
        <f t="shared" si="34"/>
        <v/>
      </c>
      <c r="BU160" s="32"/>
      <c r="BV160" s="32"/>
      <c r="BW160" s="32"/>
      <c r="BX160" s="32"/>
      <c r="BY160" s="32"/>
      <c r="BZ160" s="32"/>
      <c r="CA160" s="300"/>
      <c r="CB160" s="234" t="str">
        <f t="shared" si="35"/>
        <v/>
      </c>
      <c r="CC160" s="32"/>
      <c r="CD160" s="32"/>
      <c r="CE160" s="32"/>
      <c r="CF160" s="32"/>
      <c r="CG160" s="34">
        <f t="shared" si="36"/>
        <v>0</v>
      </c>
      <c r="CH160" s="35"/>
      <c r="CI160" s="35"/>
      <c r="DI160"/>
    </row>
    <row r="161" spans="1:113" x14ac:dyDescent="0.25">
      <c r="A161" s="161" t="s">
        <v>172</v>
      </c>
      <c r="B161" s="324">
        <f t="shared" si="32"/>
        <v>45</v>
      </c>
      <c r="C161" s="325">
        <f t="shared" si="33"/>
        <v>29</v>
      </c>
      <c r="D161" s="325">
        <f t="shared" si="33"/>
        <v>16</v>
      </c>
      <c r="E161" s="51">
        <v>5</v>
      </c>
      <c r="F161" s="52">
        <v>4</v>
      </c>
      <c r="G161" s="51">
        <v>3</v>
      </c>
      <c r="H161" s="52">
        <v>0</v>
      </c>
      <c r="I161" s="51">
        <v>1</v>
      </c>
      <c r="J161" s="52">
        <v>1</v>
      </c>
      <c r="K161" s="51">
        <v>0</v>
      </c>
      <c r="L161" s="55">
        <v>0</v>
      </c>
      <c r="M161" s="55">
        <v>0</v>
      </c>
      <c r="N161" s="328">
        <v>0</v>
      </c>
      <c r="O161" s="51">
        <v>0</v>
      </c>
      <c r="P161" s="52">
        <v>0</v>
      </c>
      <c r="Q161" s="51">
        <v>0</v>
      </c>
      <c r="R161" s="52">
        <v>0</v>
      </c>
      <c r="S161" s="51">
        <v>0</v>
      </c>
      <c r="T161" s="52">
        <v>0</v>
      </c>
      <c r="U161" s="51">
        <v>0</v>
      </c>
      <c r="V161" s="52">
        <v>1</v>
      </c>
      <c r="W161" s="51">
        <v>0</v>
      </c>
      <c r="X161" s="52">
        <v>0</v>
      </c>
      <c r="Y161" s="51">
        <v>1</v>
      </c>
      <c r="Z161" s="52">
        <v>1</v>
      </c>
      <c r="AA161" s="51">
        <v>1</v>
      </c>
      <c r="AB161" s="52">
        <v>1</v>
      </c>
      <c r="AC161" s="51">
        <v>3</v>
      </c>
      <c r="AD161" s="328">
        <v>2</v>
      </c>
      <c r="AE161" s="51">
        <v>1</v>
      </c>
      <c r="AF161" s="52">
        <v>2</v>
      </c>
      <c r="AG161" s="51">
        <v>1</v>
      </c>
      <c r="AH161" s="52">
        <v>0</v>
      </c>
      <c r="AI161" s="51">
        <v>3</v>
      </c>
      <c r="AJ161" s="52">
        <v>2</v>
      </c>
      <c r="AK161" s="250">
        <v>10</v>
      </c>
      <c r="AL161" s="328">
        <v>2</v>
      </c>
      <c r="AM161" s="54">
        <v>2</v>
      </c>
      <c r="AN161" s="55">
        <v>23</v>
      </c>
      <c r="AO161" s="52">
        <v>20</v>
      </c>
      <c r="AP161" s="31" t="str">
        <f t="shared" si="34"/>
        <v/>
      </c>
      <c r="BU161" s="32"/>
      <c r="BV161" s="32"/>
      <c r="BW161" s="32"/>
      <c r="BX161" s="32"/>
      <c r="BY161" s="32"/>
      <c r="BZ161" s="32"/>
      <c r="CA161" s="300"/>
      <c r="CB161" s="234" t="str">
        <f t="shared" si="35"/>
        <v/>
      </c>
      <c r="CC161" s="32"/>
      <c r="CD161" s="32"/>
      <c r="CE161" s="32"/>
      <c r="CF161" s="32"/>
      <c r="CG161" s="34">
        <f t="shared" si="36"/>
        <v>0</v>
      </c>
      <c r="CH161" s="35"/>
      <c r="CI161" s="35"/>
      <c r="DI161"/>
    </row>
    <row r="162" spans="1:113" x14ac:dyDescent="0.25">
      <c r="A162" s="161" t="s">
        <v>173</v>
      </c>
      <c r="B162" s="324">
        <f t="shared" si="32"/>
        <v>3</v>
      </c>
      <c r="C162" s="325">
        <f t="shared" si="33"/>
        <v>1</v>
      </c>
      <c r="D162" s="325">
        <f t="shared" si="33"/>
        <v>2</v>
      </c>
      <c r="E162" s="51">
        <v>0</v>
      </c>
      <c r="F162" s="52">
        <v>0</v>
      </c>
      <c r="G162" s="51">
        <v>0</v>
      </c>
      <c r="H162" s="52">
        <v>0</v>
      </c>
      <c r="I162" s="51">
        <v>0</v>
      </c>
      <c r="J162" s="52">
        <v>0</v>
      </c>
      <c r="K162" s="51">
        <v>0</v>
      </c>
      <c r="L162" s="55">
        <v>0</v>
      </c>
      <c r="M162" s="55">
        <v>0</v>
      </c>
      <c r="N162" s="328">
        <v>0</v>
      </c>
      <c r="O162" s="51">
        <v>0</v>
      </c>
      <c r="P162" s="52">
        <v>0</v>
      </c>
      <c r="Q162" s="51">
        <v>0</v>
      </c>
      <c r="R162" s="52">
        <v>0</v>
      </c>
      <c r="S162" s="51">
        <v>0</v>
      </c>
      <c r="T162" s="52">
        <v>0</v>
      </c>
      <c r="U162" s="51">
        <v>0</v>
      </c>
      <c r="V162" s="52">
        <v>0</v>
      </c>
      <c r="W162" s="51">
        <v>0</v>
      </c>
      <c r="X162" s="52">
        <v>0</v>
      </c>
      <c r="Y162" s="51">
        <v>0</v>
      </c>
      <c r="Z162" s="52">
        <v>0</v>
      </c>
      <c r="AA162" s="51">
        <v>0</v>
      </c>
      <c r="AB162" s="52">
        <v>0</v>
      </c>
      <c r="AC162" s="51">
        <v>1</v>
      </c>
      <c r="AD162" s="328">
        <v>0</v>
      </c>
      <c r="AE162" s="51">
        <v>0</v>
      </c>
      <c r="AF162" s="52">
        <v>0</v>
      </c>
      <c r="AG162" s="51">
        <v>0</v>
      </c>
      <c r="AH162" s="52">
        <v>1</v>
      </c>
      <c r="AI162" s="51">
        <v>0</v>
      </c>
      <c r="AJ162" s="52">
        <v>0</v>
      </c>
      <c r="AK162" s="250">
        <v>0</v>
      </c>
      <c r="AL162" s="328">
        <v>1</v>
      </c>
      <c r="AM162" s="54">
        <v>0</v>
      </c>
      <c r="AN162" s="55">
        <v>0</v>
      </c>
      <c r="AO162" s="52">
        <v>3</v>
      </c>
      <c r="AP162" s="31" t="str">
        <f t="shared" si="34"/>
        <v/>
      </c>
      <c r="BU162" s="32"/>
      <c r="BV162" s="32"/>
      <c r="BW162" s="32"/>
      <c r="BX162" s="32"/>
      <c r="BY162" s="32"/>
      <c r="BZ162" s="32"/>
      <c r="CA162" s="300"/>
      <c r="CB162" s="234" t="str">
        <f t="shared" si="35"/>
        <v/>
      </c>
      <c r="CC162" s="32"/>
      <c r="CD162" s="32"/>
      <c r="CE162" s="32"/>
      <c r="CF162" s="32"/>
      <c r="CG162" s="34">
        <f t="shared" si="36"/>
        <v>0</v>
      </c>
      <c r="CH162" s="35"/>
      <c r="CI162" s="35"/>
      <c r="DI162"/>
    </row>
    <row r="163" spans="1:113" x14ac:dyDescent="0.25">
      <c r="A163" s="161" t="s">
        <v>174</v>
      </c>
      <c r="B163" s="324">
        <f t="shared" si="32"/>
        <v>0</v>
      </c>
      <c r="C163" s="325">
        <f t="shared" si="33"/>
        <v>0</v>
      </c>
      <c r="D163" s="325">
        <f t="shared" si="33"/>
        <v>0</v>
      </c>
      <c r="E163" s="51">
        <v>0</v>
      </c>
      <c r="F163" s="52">
        <v>0</v>
      </c>
      <c r="G163" s="51">
        <v>0</v>
      </c>
      <c r="H163" s="52">
        <v>0</v>
      </c>
      <c r="I163" s="51">
        <v>0</v>
      </c>
      <c r="J163" s="52">
        <v>0</v>
      </c>
      <c r="K163" s="51">
        <v>0</v>
      </c>
      <c r="L163" s="55">
        <v>0</v>
      </c>
      <c r="M163" s="55">
        <v>0</v>
      </c>
      <c r="N163" s="328">
        <v>0</v>
      </c>
      <c r="O163" s="51">
        <v>0</v>
      </c>
      <c r="P163" s="52">
        <v>0</v>
      </c>
      <c r="Q163" s="51">
        <v>0</v>
      </c>
      <c r="R163" s="52">
        <v>0</v>
      </c>
      <c r="S163" s="51">
        <v>0</v>
      </c>
      <c r="T163" s="52">
        <v>0</v>
      </c>
      <c r="U163" s="51">
        <v>0</v>
      </c>
      <c r="V163" s="52">
        <v>0</v>
      </c>
      <c r="W163" s="51">
        <v>0</v>
      </c>
      <c r="X163" s="52">
        <v>0</v>
      </c>
      <c r="Y163" s="51">
        <v>0</v>
      </c>
      <c r="Z163" s="52">
        <v>0</v>
      </c>
      <c r="AA163" s="51">
        <v>0</v>
      </c>
      <c r="AB163" s="52">
        <v>0</v>
      </c>
      <c r="AC163" s="51">
        <v>0</v>
      </c>
      <c r="AD163" s="328">
        <v>0</v>
      </c>
      <c r="AE163" s="51">
        <v>0</v>
      </c>
      <c r="AF163" s="52">
        <v>0</v>
      </c>
      <c r="AG163" s="51">
        <v>0</v>
      </c>
      <c r="AH163" s="52">
        <v>0</v>
      </c>
      <c r="AI163" s="51">
        <v>0</v>
      </c>
      <c r="AJ163" s="52">
        <v>0</v>
      </c>
      <c r="AK163" s="250">
        <v>0</v>
      </c>
      <c r="AL163" s="328">
        <v>0</v>
      </c>
      <c r="AM163" s="54">
        <v>0</v>
      </c>
      <c r="AN163" s="55">
        <v>0</v>
      </c>
      <c r="AO163" s="52">
        <v>0</v>
      </c>
      <c r="AP163" s="31" t="str">
        <f t="shared" si="34"/>
        <v/>
      </c>
      <c r="BU163" s="32"/>
      <c r="BV163" s="32"/>
      <c r="BW163" s="32"/>
      <c r="BX163" s="32"/>
      <c r="BY163" s="32"/>
      <c r="BZ163" s="32"/>
      <c r="CA163" s="300"/>
      <c r="CB163" s="234" t="str">
        <f t="shared" si="35"/>
        <v/>
      </c>
      <c r="CC163" s="32"/>
      <c r="CD163" s="32"/>
      <c r="CE163" s="32"/>
      <c r="CF163" s="32"/>
      <c r="CG163" s="34">
        <f t="shared" si="36"/>
        <v>0</v>
      </c>
      <c r="CH163" s="35"/>
      <c r="CI163" s="35"/>
      <c r="DI163"/>
    </row>
    <row r="164" spans="1:113" x14ac:dyDescent="0.25">
      <c r="A164" s="161" t="s">
        <v>58</v>
      </c>
      <c r="B164" s="324">
        <f t="shared" si="32"/>
        <v>0</v>
      </c>
      <c r="C164" s="325">
        <f t="shared" si="33"/>
        <v>0</v>
      </c>
      <c r="D164" s="325">
        <f t="shared" si="33"/>
        <v>0</v>
      </c>
      <c r="E164" s="51">
        <v>0</v>
      </c>
      <c r="F164" s="52">
        <v>0</v>
      </c>
      <c r="G164" s="51">
        <v>0</v>
      </c>
      <c r="H164" s="52">
        <v>0</v>
      </c>
      <c r="I164" s="51">
        <v>0</v>
      </c>
      <c r="J164" s="52">
        <v>0</v>
      </c>
      <c r="K164" s="51">
        <v>0</v>
      </c>
      <c r="L164" s="55">
        <v>0</v>
      </c>
      <c r="M164" s="55">
        <v>0</v>
      </c>
      <c r="N164" s="328">
        <v>0</v>
      </c>
      <c r="O164" s="51">
        <v>0</v>
      </c>
      <c r="P164" s="52">
        <v>0</v>
      </c>
      <c r="Q164" s="51">
        <v>0</v>
      </c>
      <c r="R164" s="52">
        <v>0</v>
      </c>
      <c r="S164" s="51">
        <v>0</v>
      </c>
      <c r="T164" s="52">
        <v>0</v>
      </c>
      <c r="U164" s="51">
        <v>0</v>
      </c>
      <c r="V164" s="52">
        <v>0</v>
      </c>
      <c r="W164" s="51">
        <v>0</v>
      </c>
      <c r="X164" s="52">
        <v>0</v>
      </c>
      <c r="Y164" s="51">
        <v>0</v>
      </c>
      <c r="Z164" s="52">
        <v>0</v>
      </c>
      <c r="AA164" s="51">
        <v>0</v>
      </c>
      <c r="AB164" s="52">
        <v>0</v>
      </c>
      <c r="AC164" s="51">
        <v>0</v>
      </c>
      <c r="AD164" s="328">
        <v>0</v>
      </c>
      <c r="AE164" s="51">
        <v>0</v>
      </c>
      <c r="AF164" s="52">
        <v>0</v>
      </c>
      <c r="AG164" s="51">
        <v>0</v>
      </c>
      <c r="AH164" s="52">
        <v>0</v>
      </c>
      <c r="AI164" s="51">
        <v>0</v>
      </c>
      <c r="AJ164" s="52">
        <v>0</v>
      </c>
      <c r="AK164" s="250">
        <v>0</v>
      </c>
      <c r="AL164" s="328">
        <v>0</v>
      </c>
      <c r="AM164" s="54">
        <v>0</v>
      </c>
      <c r="AN164" s="55">
        <v>0</v>
      </c>
      <c r="AO164" s="52">
        <v>0</v>
      </c>
      <c r="AP164" s="31" t="str">
        <f t="shared" si="34"/>
        <v/>
      </c>
      <c r="BU164" s="32"/>
      <c r="BV164" s="32"/>
      <c r="BW164" s="32"/>
      <c r="BX164" s="32"/>
      <c r="BY164" s="32"/>
      <c r="BZ164" s="32"/>
      <c r="CA164" s="300"/>
      <c r="CB164" s="234" t="str">
        <f t="shared" si="35"/>
        <v/>
      </c>
      <c r="CC164" s="32"/>
      <c r="CD164" s="32"/>
      <c r="CE164" s="32"/>
      <c r="CF164" s="32"/>
      <c r="CG164" s="34">
        <f t="shared" si="36"/>
        <v>0</v>
      </c>
      <c r="CH164" s="35"/>
      <c r="CI164" s="35"/>
      <c r="DI164"/>
    </row>
    <row r="165" spans="1:113" x14ac:dyDescent="0.25">
      <c r="A165" s="161" t="s">
        <v>175</v>
      </c>
      <c r="B165" s="324">
        <f t="shared" si="32"/>
        <v>0</v>
      </c>
      <c r="C165" s="325">
        <f t="shared" si="33"/>
        <v>0</v>
      </c>
      <c r="D165" s="325">
        <f t="shared" si="33"/>
        <v>0</v>
      </c>
      <c r="E165" s="51">
        <v>0</v>
      </c>
      <c r="F165" s="52">
        <v>0</v>
      </c>
      <c r="G165" s="51">
        <v>0</v>
      </c>
      <c r="H165" s="52">
        <v>0</v>
      </c>
      <c r="I165" s="51">
        <v>0</v>
      </c>
      <c r="J165" s="52">
        <v>0</v>
      </c>
      <c r="K165" s="51">
        <v>0</v>
      </c>
      <c r="L165" s="55">
        <v>0</v>
      </c>
      <c r="M165" s="55">
        <v>0</v>
      </c>
      <c r="N165" s="328">
        <v>0</v>
      </c>
      <c r="O165" s="51">
        <v>0</v>
      </c>
      <c r="P165" s="52">
        <v>0</v>
      </c>
      <c r="Q165" s="51">
        <v>0</v>
      </c>
      <c r="R165" s="52">
        <v>0</v>
      </c>
      <c r="S165" s="51">
        <v>0</v>
      </c>
      <c r="T165" s="52">
        <v>0</v>
      </c>
      <c r="U165" s="51">
        <v>0</v>
      </c>
      <c r="V165" s="52">
        <v>0</v>
      </c>
      <c r="W165" s="51">
        <v>0</v>
      </c>
      <c r="X165" s="52">
        <v>0</v>
      </c>
      <c r="Y165" s="51">
        <v>0</v>
      </c>
      <c r="Z165" s="52">
        <v>0</v>
      </c>
      <c r="AA165" s="51">
        <v>0</v>
      </c>
      <c r="AB165" s="52">
        <v>0</v>
      </c>
      <c r="AC165" s="51">
        <v>0</v>
      </c>
      <c r="AD165" s="328">
        <v>0</v>
      </c>
      <c r="AE165" s="51">
        <v>0</v>
      </c>
      <c r="AF165" s="52">
        <v>0</v>
      </c>
      <c r="AG165" s="51">
        <v>0</v>
      </c>
      <c r="AH165" s="52">
        <v>0</v>
      </c>
      <c r="AI165" s="51">
        <v>0</v>
      </c>
      <c r="AJ165" s="52">
        <v>0</v>
      </c>
      <c r="AK165" s="250">
        <v>0</v>
      </c>
      <c r="AL165" s="328">
        <v>0</v>
      </c>
      <c r="AM165" s="54">
        <v>0</v>
      </c>
      <c r="AN165" s="55">
        <v>0</v>
      </c>
      <c r="AO165" s="52">
        <v>0</v>
      </c>
      <c r="AP165" s="31" t="str">
        <f t="shared" si="34"/>
        <v/>
      </c>
      <c r="BU165" s="32"/>
      <c r="BV165" s="32"/>
      <c r="BW165" s="32"/>
      <c r="BX165" s="32"/>
      <c r="BY165" s="32"/>
      <c r="BZ165" s="32"/>
      <c r="CA165" s="300"/>
      <c r="CB165" s="234" t="str">
        <f t="shared" si="35"/>
        <v/>
      </c>
      <c r="CC165" s="32"/>
      <c r="CD165" s="32"/>
      <c r="CE165" s="32"/>
      <c r="CF165" s="32"/>
      <c r="CG165" s="34">
        <f t="shared" si="36"/>
        <v>0</v>
      </c>
      <c r="CH165" s="35"/>
      <c r="CI165" s="35"/>
      <c r="DI165"/>
    </row>
    <row r="166" spans="1:113" x14ac:dyDescent="0.25">
      <c r="A166" s="161" t="s">
        <v>176</v>
      </c>
      <c r="B166" s="324">
        <f t="shared" si="32"/>
        <v>51</v>
      </c>
      <c r="C166" s="325">
        <f t="shared" si="33"/>
        <v>22</v>
      </c>
      <c r="D166" s="325">
        <f t="shared" si="33"/>
        <v>29</v>
      </c>
      <c r="E166" s="51">
        <v>0</v>
      </c>
      <c r="F166" s="52">
        <v>0</v>
      </c>
      <c r="G166" s="51">
        <v>4</v>
      </c>
      <c r="H166" s="52">
        <v>0</v>
      </c>
      <c r="I166" s="51">
        <v>1</v>
      </c>
      <c r="J166" s="52">
        <v>3</v>
      </c>
      <c r="K166" s="51">
        <v>3</v>
      </c>
      <c r="L166" s="55">
        <v>0</v>
      </c>
      <c r="M166" s="55">
        <v>1</v>
      </c>
      <c r="N166" s="328">
        <v>0</v>
      </c>
      <c r="O166" s="51">
        <v>1</v>
      </c>
      <c r="P166" s="52">
        <v>0</v>
      </c>
      <c r="Q166" s="51">
        <v>0</v>
      </c>
      <c r="R166" s="52">
        <v>2</v>
      </c>
      <c r="S166" s="51">
        <v>0</v>
      </c>
      <c r="T166" s="52">
        <v>1</v>
      </c>
      <c r="U166" s="51">
        <v>2</v>
      </c>
      <c r="V166" s="52">
        <v>0</v>
      </c>
      <c r="W166" s="51">
        <v>1</v>
      </c>
      <c r="X166" s="52">
        <v>2</v>
      </c>
      <c r="Y166" s="51">
        <v>1</v>
      </c>
      <c r="Z166" s="52">
        <v>2</v>
      </c>
      <c r="AA166" s="51">
        <v>2</v>
      </c>
      <c r="AB166" s="52">
        <v>3</v>
      </c>
      <c r="AC166" s="51">
        <v>1</v>
      </c>
      <c r="AD166" s="328">
        <v>3</v>
      </c>
      <c r="AE166" s="51">
        <v>3</v>
      </c>
      <c r="AF166" s="52">
        <v>3</v>
      </c>
      <c r="AG166" s="51">
        <v>0</v>
      </c>
      <c r="AH166" s="52">
        <v>4</v>
      </c>
      <c r="AI166" s="51">
        <v>0</v>
      </c>
      <c r="AJ166" s="52">
        <v>0</v>
      </c>
      <c r="AK166" s="250">
        <v>2</v>
      </c>
      <c r="AL166" s="328">
        <v>6</v>
      </c>
      <c r="AM166" s="54">
        <v>43</v>
      </c>
      <c r="AN166" s="55">
        <v>0</v>
      </c>
      <c r="AO166" s="52">
        <v>8</v>
      </c>
      <c r="AP166" s="31" t="str">
        <f t="shared" si="34"/>
        <v/>
      </c>
      <c r="BU166" s="32"/>
      <c r="BV166" s="32"/>
      <c r="BW166" s="32"/>
      <c r="BX166" s="32"/>
      <c r="BY166" s="32"/>
      <c r="BZ166" s="32"/>
      <c r="CA166" s="300"/>
      <c r="CB166" s="234" t="str">
        <f t="shared" si="35"/>
        <v/>
      </c>
      <c r="CC166" s="32"/>
      <c r="CD166" s="32"/>
      <c r="CE166" s="32"/>
      <c r="CF166" s="32"/>
      <c r="CG166" s="34">
        <f t="shared" si="36"/>
        <v>0</v>
      </c>
      <c r="CH166" s="35"/>
      <c r="CI166" s="35"/>
      <c r="DI166"/>
    </row>
    <row r="167" spans="1:113" x14ac:dyDescent="0.25">
      <c r="A167" s="161" t="s">
        <v>177</v>
      </c>
      <c r="B167" s="324">
        <f t="shared" si="32"/>
        <v>20</v>
      </c>
      <c r="C167" s="325">
        <f t="shared" si="33"/>
        <v>6</v>
      </c>
      <c r="D167" s="325">
        <f t="shared" si="33"/>
        <v>14</v>
      </c>
      <c r="E167" s="51">
        <v>0</v>
      </c>
      <c r="F167" s="52">
        <v>0</v>
      </c>
      <c r="G167" s="51">
        <v>0</v>
      </c>
      <c r="H167" s="52">
        <v>0</v>
      </c>
      <c r="I167" s="51">
        <v>0</v>
      </c>
      <c r="J167" s="52">
        <v>0</v>
      </c>
      <c r="K167" s="51">
        <v>0</v>
      </c>
      <c r="L167" s="55">
        <v>0</v>
      </c>
      <c r="M167" s="55">
        <v>0</v>
      </c>
      <c r="N167" s="328">
        <v>0</v>
      </c>
      <c r="O167" s="51">
        <v>0</v>
      </c>
      <c r="P167" s="52">
        <v>1</v>
      </c>
      <c r="Q167" s="51">
        <v>0</v>
      </c>
      <c r="R167" s="52">
        <v>0</v>
      </c>
      <c r="S167" s="51">
        <v>0</v>
      </c>
      <c r="T167" s="52">
        <v>0</v>
      </c>
      <c r="U167" s="51">
        <v>0</v>
      </c>
      <c r="V167" s="52">
        <v>1</v>
      </c>
      <c r="W167" s="51">
        <v>0</v>
      </c>
      <c r="X167" s="52">
        <v>0</v>
      </c>
      <c r="Y167" s="51">
        <v>1</v>
      </c>
      <c r="Z167" s="52">
        <v>0</v>
      </c>
      <c r="AA167" s="51">
        <v>0</v>
      </c>
      <c r="AB167" s="52">
        <v>1</v>
      </c>
      <c r="AC167" s="51">
        <v>0</v>
      </c>
      <c r="AD167" s="328">
        <v>1</v>
      </c>
      <c r="AE167" s="51">
        <v>2</v>
      </c>
      <c r="AF167" s="52">
        <v>3</v>
      </c>
      <c r="AG167" s="51">
        <v>2</v>
      </c>
      <c r="AH167" s="52">
        <v>1</v>
      </c>
      <c r="AI167" s="51">
        <v>1</v>
      </c>
      <c r="AJ167" s="52">
        <v>1</v>
      </c>
      <c r="AK167" s="250">
        <v>0</v>
      </c>
      <c r="AL167" s="328">
        <v>5</v>
      </c>
      <c r="AM167" s="54">
        <v>0</v>
      </c>
      <c r="AN167" s="55">
        <v>2</v>
      </c>
      <c r="AO167" s="52">
        <v>18</v>
      </c>
      <c r="AP167" s="31" t="str">
        <f t="shared" si="34"/>
        <v/>
      </c>
      <c r="BU167" s="32"/>
      <c r="BV167" s="32"/>
      <c r="BW167" s="32"/>
      <c r="BX167" s="32"/>
      <c r="BY167" s="32"/>
      <c r="BZ167" s="32"/>
      <c r="CA167" s="300"/>
      <c r="CB167" s="234" t="str">
        <f t="shared" si="35"/>
        <v/>
      </c>
      <c r="CC167" s="32"/>
      <c r="CD167" s="32"/>
      <c r="CE167" s="32"/>
      <c r="CF167" s="32"/>
      <c r="CG167" s="34">
        <f t="shared" si="36"/>
        <v>0</v>
      </c>
      <c r="CH167" s="35"/>
      <c r="CI167" s="35"/>
      <c r="DI167"/>
    </row>
    <row r="168" spans="1:113" x14ac:dyDescent="0.25">
      <c r="A168" s="161" t="s">
        <v>178</v>
      </c>
      <c r="B168" s="324">
        <f t="shared" si="32"/>
        <v>6</v>
      </c>
      <c r="C168" s="325">
        <f t="shared" si="33"/>
        <v>2</v>
      </c>
      <c r="D168" s="325">
        <f t="shared" si="33"/>
        <v>4</v>
      </c>
      <c r="E168" s="51">
        <v>0</v>
      </c>
      <c r="F168" s="52">
        <v>0</v>
      </c>
      <c r="G168" s="51">
        <v>0</v>
      </c>
      <c r="H168" s="52">
        <v>0</v>
      </c>
      <c r="I168" s="51">
        <v>0</v>
      </c>
      <c r="J168" s="52">
        <v>0</v>
      </c>
      <c r="K168" s="51">
        <v>0</v>
      </c>
      <c r="L168" s="55">
        <v>0</v>
      </c>
      <c r="M168" s="55">
        <v>0</v>
      </c>
      <c r="N168" s="328">
        <v>0</v>
      </c>
      <c r="O168" s="51">
        <v>0</v>
      </c>
      <c r="P168" s="52">
        <v>0</v>
      </c>
      <c r="Q168" s="51">
        <v>0</v>
      </c>
      <c r="R168" s="52">
        <v>0</v>
      </c>
      <c r="S168" s="51">
        <v>0</v>
      </c>
      <c r="T168" s="52">
        <v>0</v>
      </c>
      <c r="U168" s="51">
        <v>0</v>
      </c>
      <c r="V168" s="52">
        <v>0</v>
      </c>
      <c r="W168" s="51">
        <v>0</v>
      </c>
      <c r="X168" s="52">
        <v>0</v>
      </c>
      <c r="Y168" s="51">
        <v>0</v>
      </c>
      <c r="Z168" s="52">
        <v>0</v>
      </c>
      <c r="AA168" s="51">
        <v>0</v>
      </c>
      <c r="AB168" s="52">
        <v>0</v>
      </c>
      <c r="AC168" s="51">
        <v>0</v>
      </c>
      <c r="AD168" s="328">
        <v>1</v>
      </c>
      <c r="AE168" s="51">
        <v>0</v>
      </c>
      <c r="AF168" s="52">
        <v>0</v>
      </c>
      <c r="AG168" s="51">
        <v>0</v>
      </c>
      <c r="AH168" s="52">
        <v>0</v>
      </c>
      <c r="AI168" s="51">
        <v>0</v>
      </c>
      <c r="AJ168" s="52">
        <v>1</v>
      </c>
      <c r="AK168" s="250">
        <v>2</v>
      </c>
      <c r="AL168" s="328">
        <v>2</v>
      </c>
      <c r="AM168" s="54">
        <v>3</v>
      </c>
      <c r="AN168" s="55">
        <v>0</v>
      </c>
      <c r="AO168" s="52">
        <v>3</v>
      </c>
      <c r="AP168" s="31" t="str">
        <f t="shared" si="34"/>
        <v/>
      </c>
      <c r="BU168" s="32"/>
      <c r="BV168" s="32"/>
      <c r="BW168" s="32"/>
      <c r="BX168" s="32"/>
      <c r="BY168" s="32"/>
      <c r="BZ168" s="32"/>
      <c r="CA168" s="300"/>
      <c r="CB168" s="234" t="str">
        <f t="shared" si="35"/>
        <v/>
      </c>
      <c r="CC168" s="32"/>
      <c r="CD168" s="32"/>
      <c r="CE168" s="32"/>
      <c r="CF168" s="32"/>
      <c r="CG168" s="34">
        <f t="shared" si="36"/>
        <v>0</v>
      </c>
      <c r="CH168" s="35"/>
      <c r="CI168" s="35"/>
      <c r="DI168"/>
    </row>
    <row r="169" spans="1:113" x14ac:dyDescent="0.25">
      <c r="A169" s="161" t="s">
        <v>179</v>
      </c>
      <c r="B169" s="324">
        <f t="shared" si="32"/>
        <v>3</v>
      </c>
      <c r="C169" s="325">
        <f t="shared" si="33"/>
        <v>2</v>
      </c>
      <c r="D169" s="325">
        <f t="shared" si="33"/>
        <v>1</v>
      </c>
      <c r="E169" s="51">
        <v>0</v>
      </c>
      <c r="F169" s="52">
        <v>0</v>
      </c>
      <c r="G169" s="51">
        <v>0</v>
      </c>
      <c r="H169" s="52">
        <v>0</v>
      </c>
      <c r="I169" s="51">
        <v>0</v>
      </c>
      <c r="J169" s="52">
        <v>0</v>
      </c>
      <c r="K169" s="51">
        <v>0</v>
      </c>
      <c r="L169" s="55">
        <v>0</v>
      </c>
      <c r="M169" s="55">
        <v>0</v>
      </c>
      <c r="N169" s="328">
        <v>0</v>
      </c>
      <c r="O169" s="51">
        <v>0</v>
      </c>
      <c r="P169" s="52">
        <v>0</v>
      </c>
      <c r="Q169" s="51">
        <v>0</v>
      </c>
      <c r="R169" s="52">
        <v>0</v>
      </c>
      <c r="S169" s="51">
        <v>0</v>
      </c>
      <c r="T169" s="52">
        <v>0</v>
      </c>
      <c r="U169" s="51">
        <v>0</v>
      </c>
      <c r="V169" s="52">
        <v>0</v>
      </c>
      <c r="W169" s="51">
        <v>0</v>
      </c>
      <c r="X169" s="52">
        <v>0</v>
      </c>
      <c r="Y169" s="51">
        <v>0</v>
      </c>
      <c r="Z169" s="52">
        <v>0</v>
      </c>
      <c r="AA169" s="51">
        <v>0</v>
      </c>
      <c r="AB169" s="52">
        <v>0</v>
      </c>
      <c r="AC169" s="51">
        <v>0</v>
      </c>
      <c r="AD169" s="328">
        <v>0</v>
      </c>
      <c r="AE169" s="51">
        <v>0</v>
      </c>
      <c r="AF169" s="52">
        <v>0</v>
      </c>
      <c r="AG169" s="51">
        <v>0</v>
      </c>
      <c r="AH169" s="52">
        <v>0</v>
      </c>
      <c r="AI169" s="51">
        <v>1</v>
      </c>
      <c r="AJ169" s="52">
        <v>0</v>
      </c>
      <c r="AK169" s="250">
        <v>1</v>
      </c>
      <c r="AL169" s="328">
        <v>1</v>
      </c>
      <c r="AM169" s="54">
        <v>0</v>
      </c>
      <c r="AN169" s="55">
        <v>0</v>
      </c>
      <c r="AO169" s="52">
        <v>3</v>
      </c>
      <c r="AP169" s="31" t="str">
        <f t="shared" si="34"/>
        <v/>
      </c>
      <c r="BU169" s="32"/>
      <c r="BV169" s="32"/>
      <c r="BW169" s="32"/>
      <c r="BX169" s="32"/>
      <c r="BY169" s="32"/>
      <c r="BZ169" s="32"/>
      <c r="CA169" s="300"/>
      <c r="CB169" s="234" t="str">
        <f t="shared" si="35"/>
        <v/>
      </c>
      <c r="CC169" s="32"/>
      <c r="CD169" s="32"/>
      <c r="CE169" s="32"/>
      <c r="CF169" s="32"/>
      <c r="CG169" s="34">
        <f t="shared" si="36"/>
        <v>0</v>
      </c>
      <c r="CH169" s="35"/>
      <c r="CI169" s="35"/>
      <c r="DI169"/>
    </row>
    <row r="170" spans="1:113" x14ac:dyDescent="0.25">
      <c r="A170" s="161" t="s">
        <v>68</v>
      </c>
      <c r="B170" s="324">
        <f t="shared" si="32"/>
        <v>2</v>
      </c>
      <c r="C170" s="325">
        <f t="shared" si="33"/>
        <v>2</v>
      </c>
      <c r="D170" s="325">
        <f t="shared" si="33"/>
        <v>0</v>
      </c>
      <c r="E170" s="51">
        <v>0</v>
      </c>
      <c r="F170" s="52">
        <v>0</v>
      </c>
      <c r="G170" s="51">
        <v>0</v>
      </c>
      <c r="H170" s="52">
        <v>0</v>
      </c>
      <c r="I170" s="51">
        <v>0</v>
      </c>
      <c r="J170" s="52">
        <v>0</v>
      </c>
      <c r="K170" s="51">
        <v>0</v>
      </c>
      <c r="L170" s="55">
        <v>0</v>
      </c>
      <c r="M170" s="55">
        <v>0</v>
      </c>
      <c r="N170" s="328">
        <v>0</v>
      </c>
      <c r="O170" s="51">
        <v>0</v>
      </c>
      <c r="P170" s="52">
        <v>0</v>
      </c>
      <c r="Q170" s="51">
        <v>0</v>
      </c>
      <c r="R170" s="52">
        <v>0</v>
      </c>
      <c r="S170" s="51">
        <v>0</v>
      </c>
      <c r="T170" s="52">
        <v>0</v>
      </c>
      <c r="U170" s="51">
        <v>0</v>
      </c>
      <c r="V170" s="52">
        <v>0</v>
      </c>
      <c r="W170" s="51">
        <v>0</v>
      </c>
      <c r="X170" s="52">
        <v>0</v>
      </c>
      <c r="Y170" s="51">
        <v>1</v>
      </c>
      <c r="Z170" s="52">
        <v>0</v>
      </c>
      <c r="AA170" s="51">
        <v>0</v>
      </c>
      <c r="AB170" s="52">
        <v>0</v>
      </c>
      <c r="AC170" s="51">
        <v>0</v>
      </c>
      <c r="AD170" s="328">
        <v>0</v>
      </c>
      <c r="AE170" s="51">
        <v>1</v>
      </c>
      <c r="AF170" s="52">
        <v>0</v>
      </c>
      <c r="AG170" s="51">
        <v>0</v>
      </c>
      <c r="AH170" s="52">
        <v>0</v>
      </c>
      <c r="AI170" s="51">
        <v>0</v>
      </c>
      <c r="AJ170" s="52">
        <v>0</v>
      </c>
      <c r="AK170" s="250">
        <v>0</v>
      </c>
      <c r="AL170" s="328">
        <v>0</v>
      </c>
      <c r="AM170" s="54">
        <v>1</v>
      </c>
      <c r="AN170" s="55">
        <v>0</v>
      </c>
      <c r="AO170" s="52">
        <v>1</v>
      </c>
      <c r="AP170" s="31" t="str">
        <f t="shared" si="34"/>
        <v/>
      </c>
      <c r="BU170" s="32"/>
      <c r="BV170" s="32"/>
      <c r="BW170" s="32"/>
      <c r="BX170" s="32"/>
      <c r="BY170" s="32"/>
      <c r="BZ170" s="32"/>
      <c r="CA170" s="300"/>
      <c r="CB170" s="234" t="str">
        <f t="shared" si="35"/>
        <v/>
      </c>
      <c r="CC170" s="32"/>
      <c r="CD170" s="32"/>
      <c r="CE170" s="32"/>
      <c r="CF170" s="32"/>
      <c r="CG170" s="34">
        <f t="shared" si="36"/>
        <v>0</v>
      </c>
      <c r="CH170" s="35"/>
      <c r="CI170" s="35"/>
      <c r="DI170"/>
    </row>
    <row r="171" spans="1:113" x14ac:dyDescent="0.25">
      <c r="A171" s="161" t="s">
        <v>69</v>
      </c>
      <c r="B171" s="324">
        <f t="shared" si="32"/>
        <v>1</v>
      </c>
      <c r="C171" s="325">
        <f t="shared" si="33"/>
        <v>1</v>
      </c>
      <c r="D171" s="325">
        <f t="shared" si="33"/>
        <v>0</v>
      </c>
      <c r="E171" s="51">
        <v>0</v>
      </c>
      <c r="F171" s="52">
        <v>0</v>
      </c>
      <c r="G171" s="51">
        <v>0</v>
      </c>
      <c r="H171" s="52">
        <v>0</v>
      </c>
      <c r="I171" s="51">
        <v>0</v>
      </c>
      <c r="J171" s="52">
        <v>0</v>
      </c>
      <c r="K171" s="51">
        <v>0</v>
      </c>
      <c r="L171" s="55">
        <v>0</v>
      </c>
      <c r="M171" s="55">
        <v>0</v>
      </c>
      <c r="N171" s="328">
        <v>0</v>
      </c>
      <c r="O171" s="51">
        <v>0</v>
      </c>
      <c r="P171" s="52">
        <v>0</v>
      </c>
      <c r="Q171" s="51">
        <v>0</v>
      </c>
      <c r="R171" s="52">
        <v>0</v>
      </c>
      <c r="S171" s="51">
        <v>0</v>
      </c>
      <c r="T171" s="52">
        <v>0</v>
      </c>
      <c r="U171" s="51">
        <v>0</v>
      </c>
      <c r="V171" s="52">
        <v>0</v>
      </c>
      <c r="W171" s="51">
        <v>0</v>
      </c>
      <c r="X171" s="52">
        <v>0</v>
      </c>
      <c r="Y171" s="51">
        <v>1</v>
      </c>
      <c r="Z171" s="52">
        <v>0</v>
      </c>
      <c r="AA171" s="51">
        <v>0</v>
      </c>
      <c r="AB171" s="52">
        <v>0</v>
      </c>
      <c r="AC171" s="51">
        <v>0</v>
      </c>
      <c r="AD171" s="328">
        <v>0</v>
      </c>
      <c r="AE171" s="51">
        <v>0</v>
      </c>
      <c r="AF171" s="52">
        <v>0</v>
      </c>
      <c r="AG171" s="51">
        <v>0</v>
      </c>
      <c r="AH171" s="52">
        <v>0</v>
      </c>
      <c r="AI171" s="51">
        <v>0</v>
      </c>
      <c r="AJ171" s="52">
        <v>0</v>
      </c>
      <c r="AK171" s="250">
        <v>0</v>
      </c>
      <c r="AL171" s="328">
        <v>0</v>
      </c>
      <c r="AM171" s="54">
        <v>0</v>
      </c>
      <c r="AN171" s="55">
        <v>0</v>
      </c>
      <c r="AO171" s="52">
        <v>1</v>
      </c>
      <c r="AP171" s="31" t="str">
        <f t="shared" si="34"/>
        <v/>
      </c>
      <c r="BU171" s="32"/>
      <c r="BV171" s="32"/>
      <c r="BW171" s="32"/>
      <c r="BX171" s="32"/>
      <c r="BY171" s="32"/>
      <c r="BZ171" s="32"/>
      <c r="CA171" s="300"/>
      <c r="CB171" s="234" t="str">
        <f t="shared" si="35"/>
        <v/>
      </c>
      <c r="CC171" s="32"/>
      <c r="CD171" s="32"/>
      <c r="CE171" s="32"/>
      <c r="CF171" s="32"/>
      <c r="CG171" s="34">
        <f t="shared" si="36"/>
        <v>0</v>
      </c>
      <c r="CH171" s="35"/>
      <c r="CI171" s="35"/>
      <c r="DI171"/>
    </row>
    <row r="172" spans="1:113" x14ac:dyDescent="0.25">
      <c r="A172" s="161" t="s">
        <v>180</v>
      </c>
      <c r="B172" s="324">
        <f t="shared" si="32"/>
        <v>0</v>
      </c>
      <c r="C172" s="325">
        <f t="shared" si="33"/>
        <v>0</v>
      </c>
      <c r="D172" s="325">
        <f t="shared" si="33"/>
        <v>0</v>
      </c>
      <c r="E172" s="51">
        <v>0</v>
      </c>
      <c r="F172" s="52">
        <v>0</v>
      </c>
      <c r="G172" s="51">
        <v>0</v>
      </c>
      <c r="H172" s="52">
        <v>0</v>
      </c>
      <c r="I172" s="51">
        <v>0</v>
      </c>
      <c r="J172" s="52">
        <v>0</v>
      </c>
      <c r="K172" s="51">
        <v>0</v>
      </c>
      <c r="L172" s="55">
        <v>0</v>
      </c>
      <c r="M172" s="55">
        <v>0</v>
      </c>
      <c r="N172" s="328">
        <v>0</v>
      </c>
      <c r="O172" s="51">
        <v>0</v>
      </c>
      <c r="P172" s="52">
        <v>0</v>
      </c>
      <c r="Q172" s="51">
        <v>0</v>
      </c>
      <c r="R172" s="52">
        <v>0</v>
      </c>
      <c r="S172" s="51">
        <v>0</v>
      </c>
      <c r="T172" s="52">
        <v>0</v>
      </c>
      <c r="U172" s="51">
        <v>0</v>
      </c>
      <c r="V172" s="52">
        <v>0</v>
      </c>
      <c r="W172" s="51">
        <v>0</v>
      </c>
      <c r="X172" s="52">
        <v>0</v>
      </c>
      <c r="Y172" s="51">
        <v>0</v>
      </c>
      <c r="Z172" s="52">
        <v>0</v>
      </c>
      <c r="AA172" s="51">
        <v>0</v>
      </c>
      <c r="AB172" s="52">
        <v>0</v>
      </c>
      <c r="AC172" s="51">
        <v>0</v>
      </c>
      <c r="AD172" s="328">
        <v>0</v>
      </c>
      <c r="AE172" s="51">
        <v>0</v>
      </c>
      <c r="AF172" s="52">
        <v>0</v>
      </c>
      <c r="AG172" s="51">
        <v>0</v>
      </c>
      <c r="AH172" s="52">
        <v>0</v>
      </c>
      <c r="AI172" s="51">
        <v>0</v>
      </c>
      <c r="AJ172" s="52">
        <v>0</v>
      </c>
      <c r="AK172" s="250">
        <v>0</v>
      </c>
      <c r="AL172" s="328">
        <v>0</v>
      </c>
      <c r="AM172" s="54">
        <v>0</v>
      </c>
      <c r="AN172" s="55">
        <v>0</v>
      </c>
      <c r="AO172" s="52">
        <v>0</v>
      </c>
      <c r="AP172" s="31" t="str">
        <f t="shared" si="34"/>
        <v/>
      </c>
      <c r="BU172" s="32"/>
      <c r="BV172" s="32"/>
      <c r="BW172" s="32"/>
      <c r="BX172" s="32"/>
      <c r="BY172" s="32"/>
      <c r="BZ172" s="32"/>
      <c r="CA172" s="300"/>
      <c r="CB172" s="234" t="str">
        <f t="shared" si="35"/>
        <v/>
      </c>
      <c r="CC172" s="32"/>
      <c r="CD172" s="32"/>
      <c r="CE172" s="32"/>
      <c r="CF172" s="32"/>
      <c r="CG172" s="34">
        <f t="shared" si="36"/>
        <v>0</v>
      </c>
      <c r="CH172" s="35"/>
      <c r="CI172" s="35"/>
      <c r="DI172"/>
    </row>
    <row r="173" spans="1:113" x14ac:dyDescent="0.25">
      <c r="A173" s="161" t="s">
        <v>181</v>
      </c>
      <c r="B173" s="324">
        <f t="shared" si="32"/>
        <v>0</v>
      </c>
      <c r="C173" s="325">
        <f t="shared" si="33"/>
        <v>0</v>
      </c>
      <c r="D173" s="325">
        <f t="shared" si="33"/>
        <v>0</v>
      </c>
      <c r="E173" s="51">
        <v>0</v>
      </c>
      <c r="F173" s="52">
        <v>0</v>
      </c>
      <c r="G173" s="51">
        <v>0</v>
      </c>
      <c r="H173" s="52">
        <v>0</v>
      </c>
      <c r="I173" s="51">
        <v>0</v>
      </c>
      <c r="J173" s="52">
        <v>0</v>
      </c>
      <c r="K173" s="51">
        <v>0</v>
      </c>
      <c r="L173" s="55">
        <v>0</v>
      </c>
      <c r="M173" s="55">
        <v>0</v>
      </c>
      <c r="N173" s="328">
        <v>0</v>
      </c>
      <c r="O173" s="51">
        <v>0</v>
      </c>
      <c r="P173" s="52">
        <v>0</v>
      </c>
      <c r="Q173" s="51">
        <v>0</v>
      </c>
      <c r="R173" s="52">
        <v>0</v>
      </c>
      <c r="S173" s="51">
        <v>0</v>
      </c>
      <c r="T173" s="52">
        <v>0</v>
      </c>
      <c r="U173" s="51">
        <v>0</v>
      </c>
      <c r="V173" s="52">
        <v>0</v>
      </c>
      <c r="W173" s="51">
        <v>0</v>
      </c>
      <c r="X173" s="52">
        <v>0</v>
      </c>
      <c r="Y173" s="51">
        <v>0</v>
      </c>
      <c r="Z173" s="52">
        <v>0</v>
      </c>
      <c r="AA173" s="51">
        <v>0</v>
      </c>
      <c r="AB173" s="52">
        <v>0</v>
      </c>
      <c r="AC173" s="51">
        <v>0</v>
      </c>
      <c r="AD173" s="328">
        <v>0</v>
      </c>
      <c r="AE173" s="51">
        <v>0</v>
      </c>
      <c r="AF173" s="52">
        <v>0</v>
      </c>
      <c r="AG173" s="51">
        <v>0</v>
      </c>
      <c r="AH173" s="52">
        <v>0</v>
      </c>
      <c r="AI173" s="51">
        <v>0</v>
      </c>
      <c r="AJ173" s="52">
        <v>0</v>
      </c>
      <c r="AK173" s="250">
        <v>0</v>
      </c>
      <c r="AL173" s="328">
        <v>0</v>
      </c>
      <c r="AM173" s="54">
        <v>0</v>
      </c>
      <c r="AN173" s="55">
        <v>0</v>
      </c>
      <c r="AO173" s="52">
        <v>0</v>
      </c>
      <c r="AP173" s="31" t="str">
        <f t="shared" si="34"/>
        <v/>
      </c>
      <c r="BU173" s="32"/>
      <c r="BV173" s="32"/>
      <c r="BW173" s="32"/>
      <c r="BX173" s="32"/>
      <c r="BY173" s="32"/>
      <c r="BZ173" s="32"/>
      <c r="CA173" s="300"/>
      <c r="CB173" s="234" t="str">
        <f t="shared" si="35"/>
        <v/>
      </c>
      <c r="CC173" s="32"/>
      <c r="CD173" s="32"/>
      <c r="CE173" s="32"/>
      <c r="CF173" s="32"/>
      <c r="CG173" s="34">
        <f t="shared" si="36"/>
        <v>0</v>
      </c>
      <c r="CH173" s="35"/>
      <c r="CI173" s="35"/>
      <c r="DI173"/>
    </row>
    <row r="174" spans="1:113" x14ac:dyDescent="0.25">
      <c r="A174" s="161" t="s">
        <v>182</v>
      </c>
      <c r="B174" s="324">
        <f t="shared" si="32"/>
        <v>0</v>
      </c>
      <c r="C174" s="325">
        <f t="shared" si="33"/>
        <v>0</v>
      </c>
      <c r="D174" s="325">
        <f t="shared" si="33"/>
        <v>0</v>
      </c>
      <c r="E174" s="51">
        <v>0</v>
      </c>
      <c r="F174" s="52">
        <v>0</v>
      </c>
      <c r="G174" s="51">
        <v>0</v>
      </c>
      <c r="H174" s="52">
        <v>0</v>
      </c>
      <c r="I174" s="51">
        <v>0</v>
      </c>
      <c r="J174" s="52">
        <v>0</v>
      </c>
      <c r="K174" s="51">
        <v>0</v>
      </c>
      <c r="L174" s="55">
        <v>0</v>
      </c>
      <c r="M174" s="55">
        <v>0</v>
      </c>
      <c r="N174" s="328">
        <v>0</v>
      </c>
      <c r="O174" s="51">
        <v>0</v>
      </c>
      <c r="P174" s="52">
        <v>0</v>
      </c>
      <c r="Q174" s="51">
        <v>0</v>
      </c>
      <c r="R174" s="52">
        <v>0</v>
      </c>
      <c r="S174" s="51">
        <v>0</v>
      </c>
      <c r="T174" s="52">
        <v>0</v>
      </c>
      <c r="U174" s="51">
        <v>0</v>
      </c>
      <c r="V174" s="52">
        <v>0</v>
      </c>
      <c r="W174" s="51">
        <v>0</v>
      </c>
      <c r="X174" s="52">
        <v>0</v>
      </c>
      <c r="Y174" s="51">
        <v>0</v>
      </c>
      <c r="Z174" s="52">
        <v>0</v>
      </c>
      <c r="AA174" s="51">
        <v>0</v>
      </c>
      <c r="AB174" s="52">
        <v>0</v>
      </c>
      <c r="AC174" s="51">
        <v>0</v>
      </c>
      <c r="AD174" s="328">
        <v>0</v>
      </c>
      <c r="AE174" s="51">
        <v>0</v>
      </c>
      <c r="AF174" s="52">
        <v>0</v>
      </c>
      <c r="AG174" s="51">
        <v>0</v>
      </c>
      <c r="AH174" s="52">
        <v>0</v>
      </c>
      <c r="AI174" s="51">
        <v>0</v>
      </c>
      <c r="AJ174" s="52">
        <v>0</v>
      </c>
      <c r="AK174" s="250">
        <v>0</v>
      </c>
      <c r="AL174" s="328">
        <v>0</v>
      </c>
      <c r="AM174" s="54">
        <v>0</v>
      </c>
      <c r="AN174" s="55">
        <v>0</v>
      </c>
      <c r="AO174" s="52">
        <v>0</v>
      </c>
      <c r="AP174" s="31" t="str">
        <f t="shared" si="34"/>
        <v/>
      </c>
      <c r="BU174" s="32"/>
      <c r="BV174" s="32"/>
      <c r="BW174" s="32"/>
      <c r="BX174" s="32"/>
      <c r="BY174" s="32"/>
      <c r="BZ174" s="32"/>
      <c r="CA174" s="300"/>
      <c r="CB174" s="234" t="str">
        <f t="shared" si="35"/>
        <v/>
      </c>
      <c r="CC174" s="32"/>
      <c r="CD174" s="32"/>
      <c r="CE174" s="32"/>
      <c r="CF174" s="32"/>
      <c r="CG174" s="34">
        <f t="shared" si="36"/>
        <v>0</v>
      </c>
      <c r="CH174" s="35"/>
      <c r="CI174" s="35"/>
      <c r="DI174"/>
    </row>
    <row r="175" spans="1:113" x14ac:dyDescent="0.25">
      <c r="A175" s="718" t="s">
        <v>71</v>
      </c>
      <c r="B175" s="324">
        <f t="shared" si="32"/>
        <v>78</v>
      </c>
      <c r="C175" s="325">
        <f t="shared" si="33"/>
        <v>18</v>
      </c>
      <c r="D175" s="325">
        <f t="shared" si="33"/>
        <v>60</v>
      </c>
      <c r="E175" s="88">
        <v>6</v>
      </c>
      <c r="F175" s="90">
        <v>7</v>
      </c>
      <c r="G175" s="88">
        <v>0</v>
      </c>
      <c r="H175" s="90">
        <v>0</v>
      </c>
      <c r="I175" s="88">
        <v>0</v>
      </c>
      <c r="J175" s="90">
        <v>0</v>
      </c>
      <c r="K175" s="88">
        <v>0</v>
      </c>
      <c r="L175" s="93">
        <v>0</v>
      </c>
      <c r="M175" s="93">
        <v>0</v>
      </c>
      <c r="N175" s="330">
        <v>14</v>
      </c>
      <c r="O175" s="88">
        <v>2</v>
      </c>
      <c r="P175" s="90">
        <v>16</v>
      </c>
      <c r="Q175" s="88">
        <v>1</v>
      </c>
      <c r="R175" s="90">
        <v>7</v>
      </c>
      <c r="S175" s="88">
        <v>0</v>
      </c>
      <c r="T175" s="90">
        <v>5</v>
      </c>
      <c r="U175" s="88">
        <v>0</v>
      </c>
      <c r="V175" s="90">
        <v>3</v>
      </c>
      <c r="W175" s="88">
        <v>0</v>
      </c>
      <c r="X175" s="90">
        <v>0</v>
      </c>
      <c r="Y175" s="88">
        <v>0</v>
      </c>
      <c r="Z175" s="90">
        <v>0</v>
      </c>
      <c r="AA175" s="88">
        <v>3</v>
      </c>
      <c r="AB175" s="90">
        <v>0</v>
      </c>
      <c r="AC175" s="88">
        <v>3</v>
      </c>
      <c r="AD175" s="330">
        <v>1</v>
      </c>
      <c r="AE175" s="88">
        <v>0</v>
      </c>
      <c r="AF175" s="90">
        <v>1</v>
      </c>
      <c r="AG175" s="88">
        <v>2</v>
      </c>
      <c r="AH175" s="90">
        <v>2</v>
      </c>
      <c r="AI175" s="88">
        <v>0</v>
      </c>
      <c r="AJ175" s="90">
        <v>1</v>
      </c>
      <c r="AK175" s="331">
        <v>1</v>
      </c>
      <c r="AL175" s="330">
        <v>3</v>
      </c>
      <c r="AM175" s="63">
        <v>2</v>
      </c>
      <c r="AN175" s="93">
        <v>6</v>
      </c>
      <c r="AO175" s="90">
        <v>70</v>
      </c>
      <c r="AP175" s="31" t="str">
        <f t="shared" si="34"/>
        <v/>
      </c>
      <c r="BU175" s="32"/>
      <c r="BV175" s="32"/>
      <c r="BW175" s="32"/>
      <c r="BX175" s="32"/>
      <c r="BY175" s="32"/>
      <c r="BZ175" s="32"/>
      <c r="CA175" s="300"/>
      <c r="CB175" s="234" t="str">
        <f t="shared" si="35"/>
        <v/>
      </c>
      <c r="CC175" s="32"/>
      <c r="CD175" s="32"/>
      <c r="CE175" s="32"/>
      <c r="CF175" s="32"/>
      <c r="CG175" s="34">
        <f t="shared" si="36"/>
        <v>0</v>
      </c>
      <c r="CH175" s="35"/>
      <c r="CI175" s="35"/>
      <c r="DI175"/>
    </row>
    <row r="176" spans="1:113" x14ac:dyDescent="0.25">
      <c r="A176" s="411" t="s">
        <v>183</v>
      </c>
      <c r="B176" s="412">
        <f t="shared" ref="B176:AO176" si="37">SUM(B177:B181)</f>
        <v>187</v>
      </c>
      <c r="C176" s="413">
        <f t="shared" si="37"/>
        <v>70</v>
      </c>
      <c r="D176" s="413">
        <f t="shared" si="37"/>
        <v>117</v>
      </c>
      <c r="E176" s="414">
        <f t="shared" si="37"/>
        <v>10</v>
      </c>
      <c r="F176" s="415">
        <f t="shared" si="37"/>
        <v>8</v>
      </c>
      <c r="G176" s="414">
        <f t="shared" si="37"/>
        <v>4</v>
      </c>
      <c r="H176" s="415">
        <f t="shared" si="37"/>
        <v>0</v>
      </c>
      <c r="I176" s="414">
        <f t="shared" si="37"/>
        <v>0</v>
      </c>
      <c r="J176" s="415">
        <f t="shared" si="37"/>
        <v>2</v>
      </c>
      <c r="K176" s="414">
        <f t="shared" si="37"/>
        <v>0</v>
      </c>
      <c r="L176" s="414">
        <f t="shared" si="37"/>
        <v>1</v>
      </c>
      <c r="M176" s="414">
        <f t="shared" si="37"/>
        <v>0</v>
      </c>
      <c r="N176" s="416">
        <f t="shared" si="37"/>
        <v>16</v>
      </c>
      <c r="O176" s="414">
        <f t="shared" si="37"/>
        <v>3</v>
      </c>
      <c r="P176" s="415">
        <f t="shared" si="37"/>
        <v>17</v>
      </c>
      <c r="Q176" s="414">
        <f t="shared" si="37"/>
        <v>1</v>
      </c>
      <c r="R176" s="415">
        <f t="shared" si="37"/>
        <v>8</v>
      </c>
      <c r="S176" s="414">
        <f t="shared" si="37"/>
        <v>2</v>
      </c>
      <c r="T176" s="415">
        <f t="shared" si="37"/>
        <v>5</v>
      </c>
      <c r="U176" s="414">
        <f t="shared" si="37"/>
        <v>1</v>
      </c>
      <c r="V176" s="415">
        <f t="shared" si="37"/>
        <v>7</v>
      </c>
      <c r="W176" s="414">
        <f t="shared" si="37"/>
        <v>0</v>
      </c>
      <c r="X176" s="415">
        <f t="shared" si="37"/>
        <v>1</v>
      </c>
      <c r="Y176" s="414">
        <f t="shared" si="37"/>
        <v>2</v>
      </c>
      <c r="Z176" s="415">
        <f t="shared" si="37"/>
        <v>1</v>
      </c>
      <c r="AA176" s="414">
        <f t="shared" si="37"/>
        <v>9</v>
      </c>
      <c r="AB176" s="415">
        <f t="shared" si="37"/>
        <v>3</v>
      </c>
      <c r="AC176" s="414">
        <f t="shared" si="37"/>
        <v>6</v>
      </c>
      <c r="AD176" s="416">
        <f t="shared" si="37"/>
        <v>5</v>
      </c>
      <c r="AE176" s="414">
        <f t="shared" si="37"/>
        <v>4</v>
      </c>
      <c r="AF176" s="415">
        <f t="shared" si="37"/>
        <v>11</v>
      </c>
      <c r="AG176" s="414">
        <f t="shared" si="37"/>
        <v>10</v>
      </c>
      <c r="AH176" s="415">
        <f t="shared" si="37"/>
        <v>9</v>
      </c>
      <c r="AI176" s="414">
        <f t="shared" si="37"/>
        <v>7</v>
      </c>
      <c r="AJ176" s="415">
        <f t="shared" si="37"/>
        <v>8</v>
      </c>
      <c r="AK176" s="772">
        <f t="shared" si="37"/>
        <v>11</v>
      </c>
      <c r="AL176" s="417">
        <f t="shared" si="37"/>
        <v>15</v>
      </c>
      <c r="AM176" s="418">
        <f t="shared" si="37"/>
        <v>13</v>
      </c>
      <c r="AN176" s="419">
        <f t="shared" si="37"/>
        <v>20</v>
      </c>
      <c r="AO176" s="420">
        <f t="shared" si="37"/>
        <v>154</v>
      </c>
      <c r="AP176" s="85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/>
      <c r="CH176"/>
      <c r="CI176"/>
      <c r="DI176"/>
    </row>
    <row r="177" spans="1:129" x14ac:dyDescent="0.25">
      <c r="A177" s="163" t="s">
        <v>42</v>
      </c>
      <c r="B177" s="338">
        <f>SUM(C177:D177)</f>
        <v>179</v>
      </c>
      <c r="C177" s="325">
        <f t="shared" ref="C177:D181" si="38">E177+G177+I177+K177+M177+O177+Q177+S177+U177+W177+Y177+AA177+AC177+AE177+AG177+AI177+AK177</f>
        <v>64</v>
      </c>
      <c r="D177" s="325">
        <f t="shared" si="38"/>
        <v>115</v>
      </c>
      <c r="E177" s="39">
        <v>10</v>
      </c>
      <c r="F177" s="41">
        <v>8</v>
      </c>
      <c r="G177" s="39">
        <v>4</v>
      </c>
      <c r="H177" s="41">
        <v>0</v>
      </c>
      <c r="I177" s="39">
        <v>0</v>
      </c>
      <c r="J177" s="41">
        <v>2</v>
      </c>
      <c r="K177" s="39">
        <v>0</v>
      </c>
      <c r="L177" s="44">
        <v>1</v>
      </c>
      <c r="M177" s="44">
        <v>0</v>
      </c>
      <c r="N177" s="339">
        <v>15</v>
      </c>
      <c r="O177" s="39">
        <v>3</v>
      </c>
      <c r="P177" s="41">
        <v>17</v>
      </c>
      <c r="Q177" s="39">
        <v>1</v>
      </c>
      <c r="R177" s="41">
        <v>8</v>
      </c>
      <c r="S177" s="39">
        <v>2</v>
      </c>
      <c r="T177" s="41">
        <v>5</v>
      </c>
      <c r="U177" s="39">
        <v>1</v>
      </c>
      <c r="V177" s="41">
        <v>7</v>
      </c>
      <c r="W177" s="39">
        <v>0</v>
      </c>
      <c r="X177" s="41">
        <v>1</v>
      </c>
      <c r="Y177" s="39">
        <v>1</v>
      </c>
      <c r="Z177" s="41">
        <v>1</v>
      </c>
      <c r="AA177" s="39">
        <v>9</v>
      </c>
      <c r="AB177" s="41">
        <v>3</v>
      </c>
      <c r="AC177" s="39">
        <v>6</v>
      </c>
      <c r="AD177" s="339">
        <v>5</v>
      </c>
      <c r="AE177" s="39">
        <v>3</v>
      </c>
      <c r="AF177" s="41">
        <v>11</v>
      </c>
      <c r="AG177" s="39">
        <v>10</v>
      </c>
      <c r="AH177" s="41">
        <v>9</v>
      </c>
      <c r="AI177" s="39">
        <v>7</v>
      </c>
      <c r="AJ177" s="41">
        <v>8</v>
      </c>
      <c r="AK177" s="249">
        <v>7</v>
      </c>
      <c r="AL177" s="339">
        <v>14</v>
      </c>
      <c r="AM177" s="43">
        <v>13</v>
      </c>
      <c r="AN177" s="44">
        <v>18</v>
      </c>
      <c r="AO177" s="41">
        <v>148</v>
      </c>
      <c r="AP177" s="31" t="str">
        <f>$CA177&amp;CB177</f>
        <v/>
      </c>
      <c r="BU177" s="32"/>
      <c r="BV177" s="32"/>
      <c r="BW177" s="32"/>
      <c r="BX177" s="32"/>
      <c r="BY177" s="32"/>
      <c r="BZ177" s="32"/>
      <c r="CA177" s="300"/>
      <c r="CB177" s="234" t="str">
        <f t="shared" si="35"/>
        <v/>
      </c>
      <c r="CC177" s="32"/>
      <c r="CD177" s="32"/>
      <c r="CE177" s="32"/>
      <c r="CF177" s="32"/>
      <c r="CG177" s="34">
        <f>IF(AM177+AN177+AO177&lt;&gt;$B177,1,0)</f>
        <v>0</v>
      </c>
      <c r="CH177" s="35"/>
      <c r="CI177" s="35"/>
      <c r="DI177"/>
    </row>
    <row r="178" spans="1:129" x14ac:dyDescent="0.25">
      <c r="A178" s="163" t="s">
        <v>43</v>
      </c>
      <c r="B178" s="340">
        <f>SUM(C178:D178)</f>
        <v>0</v>
      </c>
      <c r="C178" s="325">
        <f t="shared" si="38"/>
        <v>0</v>
      </c>
      <c r="D178" s="325">
        <f t="shared" si="38"/>
        <v>0</v>
      </c>
      <c r="E178" s="51">
        <v>0</v>
      </c>
      <c r="F178" s="52">
        <v>0</v>
      </c>
      <c r="G178" s="51">
        <v>0</v>
      </c>
      <c r="H178" s="52">
        <v>0</v>
      </c>
      <c r="I178" s="51">
        <v>0</v>
      </c>
      <c r="J178" s="52">
        <v>0</v>
      </c>
      <c r="K178" s="51">
        <v>0</v>
      </c>
      <c r="L178" s="55">
        <v>0</v>
      </c>
      <c r="M178" s="55">
        <v>0</v>
      </c>
      <c r="N178" s="328">
        <v>0</v>
      </c>
      <c r="O178" s="51">
        <v>0</v>
      </c>
      <c r="P178" s="52">
        <v>0</v>
      </c>
      <c r="Q178" s="51">
        <v>0</v>
      </c>
      <c r="R178" s="52">
        <v>0</v>
      </c>
      <c r="S178" s="51">
        <v>0</v>
      </c>
      <c r="T178" s="52">
        <v>0</v>
      </c>
      <c r="U178" s="51">
        <v>0</v>
      </c>
      <c r="V178" s="52">
        <v>0</v>
      </c>
      <c r="W178" s="51">
        <v>0</v>
      </c>
      <c r="X178" s="52">
        <v>0</v>
      </c>
      <c r="Y178" s="51">
        <v>0</v>
      </c>
      <c r="Z178" s="52">
        <v>0</v>
      </c>
      <c r="AA178" s="51">
        <v>0</v>
      </c>
      <c r="AB178" s="52">
        <v>0</v>
      </c>
      <c r="AC178" s="51">
        <v>0</v>
      </c>
      <c r="AD178" s="328">
        <v>0</v>
      </c>
      <c r="AE178" s="51">
        <v>0</v>
      </c>
      <c r="AF178" s="52">
        <v>0</v>
      </c>
      <c r="AG178" s="51">
        <v>0</v>
      </c>
      <c r="AH178" s="52">
        <v>0</v>
      </c>
      <c r="AI178" s="51">
        <v>0</v>
      </c>
      <c r="AJ178" s="52">
        <v>0</v>
      </c>
      <c r="AK178" s="250">
        <v>0</v>
      </c>
      <c r="AL178" s="328">
        <v>0</v>
      </c>
      <c r="AM178" s="54">
        <v>0</v>
      </c>
      <c r="AN178" s="55">
        <v>0</v>
      </c>
      <c r="AO178" s="52">
        <v>0</v>
      </c>
      <c r="AP178" s="31" t="str">
        <f>$CA178&amp;CB178</f>
        <v/>
      </c>
      <c r="BU178" s="32"/>
      <c r="BV178" s="32"/>
      <c r="BW178" s="32"/>
      <c r="BX178" s="32"/>
      <c r="BY178" s="32"/>
      <c r="BZ178" s="32"/>
      <c r="CA178" s="300"/>
      <c r="CB178" s="234" t="str">
        <f t="shared" si="35"/>
        <v/>
      </c>
      <c r="CC178" s="32"/>
      <c r="CD178" s="32"/>
      <c r="CE178" s="32"/>
      <c r="CF178" s="32"/>
      <c r="CG178" s="34">
        <f t="shared" si="36"/>
        <v>0</v>
      </c>
      <c r="CH178" s="35"/>
      <c r="CI178" s="35"/>
      <c r="DI178"/>
    </row>
    <row r="179" spans="1:129" x14ac:dyDescent="0.25">
      <c r="A179" s="163" t="s">
        <v>44</v>
      </c>
      <c r="B179" s="340">
        <f>SUM(C179:D179)</f>
        <v>4</v>
      </c>
      <c r="C179" s="325">
        <f t="shared" si="38"/>
        <v>4</v>
      </c>
      <c r="D179" s="325">
        <f t="shared" si="38"/>
        <v>0</v>
      </c>
      <c r="E179" s="51">
        <v>0</v>
      </c>
      <c r="F179" s="52">
        <v>0</v>
      </c>
      <c r="G179" s="51">
        <v>0</v>
      </c>
      <c r="H179" s="52">
        <v>0</v>
      </c>
      <c r="I179" s="51">
        <v>0</v>
      </c>
      <c r="J179" s="52">
        <v>0</v>
      </c>
      <c r="K179" s="51">
        <v>0</v>
      </c>
      <c r="L179" s="55">
        <v>0</v>
      </c>
      <c r="M179" s="55">
        <v>0</v>
      </c>
      <c r="N179" s="328">
        <v>0</v>
      </c>
      <c r="O179" s="51">
        <v>0</v>
      </c>
      <c r="P179" s="52">
        <v>0</v>
      </c>
      <c r="Q179" s="51">
        <v>0</v>
      </c>
      <c r="R179" s="52">
        <v>0</v>
      </c>
      <c r="S179" s="51">
        <v>0</v>
      </c>
      <c r="T179" s="52">
        <v>0</v>
      </c>
      <c r="U179" s="51">
        <v>0</v>
      </c>
      <c r="V179" s="52">
        <v>0</v>
      </c>
      <c r="W179" s="51">
        <v>0</v>
      </c>
      <c r="X179" s="52">
        <v>0</v>
      </c>
      <c r="Y179" s="51">
        <v>1</v>
      </c>
      <c r="Z179" s="52">
        <v>0</v>
      </c>
      <c r="AA179" s="51">
        <v>0</v>
      </c>
      <c r="AB179" s="52">
        <v>0</v>
      </c>
      <c r="AC179" s="51">
        <v>0</v>
      </c>
      <c r="AD179" s="328">
        <v>0</v>
      </c>
      <c r="AE179" s="51">
        <v>1</v>
      </c>
      <c r="AF179" s="52">
        <v>0</v>
      </c>
      <c r="AG179" s="51">
        <v>0</v>
      </c>
      <c r="AH179" s="52">
        <v>0</v>
      </c>
      <c r="AI179" s="51">
        <v>0</v>
      </c>
      <c r="AJ179" s="52">
        <v>0</v>
      </c>
      <c r="AK179" s="250">
        <v>2</v>
      </c>
      <c r="AL179" s="328">
        <v>0</v>
      </c>
      <c r="AM179" s="54">
        <v>0</v>
      </c>
      <c r="AN179" s="55">
        <v>1</v>
      </c>
      <c r="AO179" s="52">
        <v>3</v>
      </c>
      <c r="AP179" s="31" t="str">
        <f>$CA179&amp;CB179</f>
        <v/>
      </c>
      <c r="BU179" s="32"/>
      <c r="BV179" s="32"/>
      <c r="BW179" s="32"/>
      <c r="BX179" s="32"/>
      <c r="BY179" s="32"/>
      <c r="BZ179" s="32"/>
      <c r="CA179" s="300"/>
      <c r="CB179" s="234" t="str">
        <f t="shared" si="35"/>
        <v/>
      </c>
      <c r="CC179" s="32"/>
      <c r="CD179" s="32"/>
      <c r="CE179" s="32"/>
      <c r="CF179" s="32"/>
      <c r="CG179" s="34">
        <f t="shared" si="36"/>
        <v>0</v>
      </c>
      <c r="CH179" s="35"/>
      <c r="CI179" s="35"/>
      <c r="DI179"/>
    </row>
    <row r="180" spans="1:129" x14ac:dyDescent="0.25">
      <c r="A180" s="163" t="s">
        <v>184</v>
      </c>
      <c r="B180" s="340">
        <f>SUM(C180:D180)</f>
        <v>0</v>
      </c>
      <c r="C180" s="325">
        <f t="shared" si="38"/>
        <v>0</v>
      </c>
      <c r="D180" s="325">
        <f t="shared" si="38"/>
        <v>0</v>
      </c>
      <c r="E180" s="51">
        <v>0</v>
      </c>
      <c r="F180" s="52">
        <v>0</v>
      </c>
      <c r="G180" s="51">
        <v>0</v>
      </c>
      <c r="H180" s="52">
        <v>0</v>
      </c>
      <c r="I180" s="51">
        <v>0</v>
      </c>
      <c r="J180" s="52">
        <v>0</v>
      </c>
      <c r="K180" s="51">
        <v>0</v>
      </c>
      <c r="L180" s="55">
        <v>0</v>
      </c>
      <c r="M180" s="55">
        <v>0</v>
      </c>
      <c r="N180" s="328">
        <v>0</v>
      </c>
      <c r="O180" s="51">
        <v>0</v>
      </c>
      <c r="P180" s="52">
        <v>0</v>
      </c>
      <c r="Q180" s="51">
        <v>0</v>
      </c>
      <c r="R180" s="52">
        <v>0</v>
      </c>
      <c r="S180" s="51">
        <v>0</v>
      </c>
      <c r="T180" s="52">
        <v>0</v>
      </c>
      <c r="U180" s="51">
        <v>0</v>
      </c>
      <c r="V180" s="52">
        <v>0</v>
      </c>
      <c r="W180" s="51">
        <v>0</v>
      </c>
      <c r="X180" s="52">
        <v>0</v>
      </c>
      <c r="Y180" s="51">
        <v>0</v>
      </c>
      <c r="Z180" s="52">
        <v>0</v>
      </c>
      <c r="AA180" s="51">
        <v>0</v>
      </c>
      <c r="AB180" s="52">
        <v>0</v>
      </c>
      <c r="AC180" s="51">
        <v>0</v>
      </c>
      <c r="AD180" s="328">
        <v>0</v>
      </c>
      <c r="AE180" s="51">
        <v>0</v>
      </c>
      <c r="AF180" s="52">
        <v>0</v>
      </c>
      <c r="AG180" s="51">
        <v>0</v>
      </c>
      <c r="AH180" s="52">
        <v>0</v>
      </c>
      <c r="AI180" s="51">
        <v>0</v>
      </c>
      <c r="AJ180" s="52">
        <v>0</v>
      </c>
      <c r="AK180" s="250">
        <v>0</v>
      </c>
      <c r="AL180" s="328">
        <v>0</v>
      </c>
      <c r="AM180" s="54">
        <v>0</v>
      </c>
      <c r="AN180" s="55">
        <v>0</v>
      </c>
      <c r="AO180" s="52">
        <v>0</v>
      </c>
      <c r="AP180" s="31" t="str">
        <f>$CA180&amp;CB180</f>
        <v/>
      </c>
      <c r="BU180" s="32"/>
      <c r="BV180" s="32"/>
      <c r="BW180" s="32"/>
      <c r="BX180" s="32"/>
      <c r="BY180" s="32"/>
      <c r="BZ180" s="32"/>
      <c r="CA180" s="300"/>
      <c r="CB180" s="234" t="str">
        <f t="shared" si="35"/>
        <v/>
      </c>
      <c r="CC180" s="32"/>
      <c r="CD180" s="32"/>
      <c r="CE180" s="32"/>
      <c r="CF180" s="32"/>
      <c r="CG180" s="34">
        <f t="shared" si="36"/>
        <v>0</v>
      </c>
      <c r="CH180" s="35"/>
      <c r="CI180" s="35"/>
      <c r="DI180"/>
    </row>
    <row r="181" spans="1:129" x14ac:dyDescent="0.25">
      <c r="A181" s="341" t="s">
        <v>71</v>
      </c>
      <c r="B181" s="773">
        <f>SUM(C181:D181)</f>
        <v>4</v>
      </c>
      <c r="C181" s="343">
        <f t="shared" si="38"/>
        <v>2</v>
      </c>
      <c r="D181" s="343">
        <f t="shared" si="38"/>
        <v>2</v>
      </c>
      <c r="E181" s="304">
        <v>0</v>
      </c>
      <c r="F181" s="240">
        <v>0</v>
      </c>
      <c r="G181" s="304">
        <v>0</v>
      </c>
      <c r="H181" s="240">
        <v>0</v>
      </c>
      <c r="I181" s="304">
        <v>0</v>
      </c>
      <c r="J181" s="240">
        <v>0</v>
      </c>
      <c r="K181" s="304">
        <v>0</v>
      </c>
      <c r="L181" s="238">
        <v>0</v>
      </c>
      <c r="M181" s="238">
        <v>0</v>
      </c>
      <c r="N181" s="344">
        <v>1</v>
      </c>
      <c r="O181" s="304">
        <v>0</v>
      </c>
      <c r="P181" s="240">
        <v>0</v>
      </c>
      <c r="Q181" s="304">
        <v>0</v>
      </c>
      <c r="R181" s="240">
        <v>0</v>
      </c>
      <c r="S181" s="304">
        <v>0</v>
      </c>
      <c r="T181" s="240">
        <v>0</v>
      </c>
      <c r="U181" s="304">
        <v>0</v>
      </c>
      <c r="V181" s="240">
        <v>0</v>
      </c>
      <c r="W181" s="304">
        <v>0</v>
      </c>
      <c r="X181" s="240">
        <v>0</v>
      </c>
      <c r="Y181" s="304">
        <v>0</v>
      </c>
      <c r="Z181" s="240">
        <v>0</v>
      </c>
      <c r="AA181" s="304">
        <v>0</v>
      </c>
      <c r="AB181" s="240">
        <v>0</v>
      </c>
      <c r="AC181" s="304">
        <v>0</v>
      </c>
      <c r="AD181" s="344">
        <v>0</v>
      </c>
      <c r="AE181" s="304">
        <v>0</v>
      </c>
      <c r="AF181" s="240">
        <v>0</v>
      </c>
      <c r="AG181" s="304">
        <v>0</v>
      </c>
      <c r="AH181" s="240">
        <v>0</v>
      </c>
      <c r="AI181" s="304">
        <v>0</v>
      </c>
      <c r="AJ181" s="240">
        <v>0</v>
      </c>
      <c r="AK181" s="251">
        <v>2</v>
      </c>
      <c r="AL181" s="344">
        <v>1</v>
      </c>
      <c r="AM181" s="75">
        <v>0</v>
      </c>
      <c r="AN181" s="238">
        <v>1</v>
      </c>
      <c r="AO181" s="240">
        <v>3</v>
      </c>
      <c r="AP181" s="31" t="str">
        <f>$CA181&amp;CB181</f>
        <v/>
      </c>
      <c r="BU181" s="32"/>
      <c r="BV181" s="32"/>
      <c r="BW181" s="32"/>
      <c r="BX181" s="32"/>
      <c r="BY181" s="32"/>
      <c r="BZ181" s="32"/>
      <c r="CA181" s="300"/>
      <c r="CB181" s="234" t="str">
        <f t="shared" si="35"/>
        <v/>
      </c>
      <c r="CC181" s="32"/>
      <c r="CD181" s="32"/>
      <c r="CE181" s="32"/>
      <c r="CF181" s="32"/>
      <c r="CG181" s="34">
        <f t="shared" si="36"/>
        <v>0</v>
      </c>
      <c r="CH181" s="35"/>
      <c r="CI181" s="35"/>
      <c r="DI181"/>
    </row>
    <row r="182" spans="1:129" x14ac:dyDescent="0.25">
      <c r="A182" s="11" t="s">
        <v>185</v>
      </c>
      <c r="B182" s="12"/>
      <c r="C182" s="12"/>
      <c r="D182" s="11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DI182"/>
    </row>
    <row r="183" spans="1:129" x14ac:dyDescent="0.25">
      <c r="A183" s="757" t="s">
        <v>75</v>
      </c>
      <c r="B183" s="774" t="s">
        <v>5</v>
      </c>
      <c r="C183" s="559" t="s">
        <v>186</v>
      </c>
      <c r="D183" s="560"/>
      <c r="E183" s="560"/>
      <c r="F183" s="560"/>
      <c r="G183" s="560"/>
      <c r="H183" s="560"/>
      <c r="I183" s="560"/>
      <c r="J183" s="560"/>
      <c r="K183" s="560"/>
      <c r="L183" s="560"/>
      <c r="M183" s="560"/>
      <c r="N183" s="560"/>
      <c r="O183" s="560"/>
      <c r="P183" s="560"/>
      <c r="Q183" s="560"/>
      <c r="R183" s="560"/>
      <c r="S183" s="561"/>
      <c r="T183" s="598" t="s">
        <v>158</v>
      </c>
      <c r="U183" s="599"/>
      <c r="V183" s="599"/>
      <c r="W183" s="599"/>
      <c r="X183" s="599"/>
      <c r="DI183"/>
    </row>
    <row r="184" spans="1:129" x14ac:dyDescent="0.25">
      <c r="A184" s="555"/>
      <c r="B184" s="557"/>
      <c r="C184" s="721"/>
      <c r="D184" s="682"/>
      <c r="E184" s="682"/>
      <c r="F184" s="682"/>
      <c r="G184" s="682"/>
      <c r="H184" s="682"/>
      <c r="I184" s="682"/>
      <c r="J184" s="682"/>
      <c r="K184" s="682"/>
      <c r="L184" s="682"/>
      <c r="M184" s="682"/>
      <c r="N184" s="682"/>
      <c r="O184" s="682"/>
      <c r="P184" s="682"/>
      <c r="Q184" s="682"/>
      <c r="R184" s="682"/>
      <c r="S184" s="683"/>
      <c r="T184" s="775" t="s">
        <v>159</v>
      </c>
      <c r="U184" s="776"/>
      <c r="V184" s="777"/>
      <c r="W184" s="600" t="s">
        <v>187</v>
      </c>
      <c r="X184" s="587"/>
      <c r="DI184"/>
    </row>
    <row r="185" spans="1:129" ht="21" x14ac:dyDescent="0.25">
      <c r="A185" s="725"/>
      <c r="B185" s="726"/>
      <c r="C185" s="485" t="s">
        <v>11</v>
      </c>
      <c r="D185" s="485" t="s">
        <v>12</v>
      </c>
      <c r="E185" s="485" t="s">
        <v>13</v>
      </c>
      <c r="F185" s="485" t="s">
        <v>14</v>
      </c>
      <c r="G185" s="485" t="s">
        <v>15</v>
      </c>
      <c r="H185" s="485" t="s">
        <v>16</v>
      </c>
      <c r="I185" s="485" t="s">
        <v>17</v>
      </c>
      <c r="J185" s="485" t="s">
        <v>18</v>
      </c>
      <c r="K185" s="485" t="s">
        <v>19</v>
      </c>
      <c r="L185" s="485" t="s">
        <v>20</v>
      </c>
      <c r="M185" s="485" t="s">
        <v>21</v>
      </c>
      <c r="N185" s="485" t="s">
        <v>22</v>
      </c>
      <c r="O185" s="485" t="s">
        <v>23</v>
      </c>
      <c r="P185" s="485" t="s">
        <v>24</v>
      </c>
      <c r="Q185" s="485" t="s">
        <v>25</v>
      </c>
      <c r="R185" s="485" t="s">
        <v>26</v>
      </c>
      <c r="S185" s="486" t="s">
        <v>27</v>
      </c>
      <c r="T185" s="421" t="s">
        <v>188</v>
      </c>
      <c r="U185" s="422" t="s">
        <v>189</v>
      </c>
      <c r="V185" s="423" t="s">
        <v>190</v>
      </c>
      <c r="W185" s="424" t="s">
        <v>161</v>
      </c>
      <c r="X185" s="423" t="s">
        <v>162</v>
      </c>
      <c r="Y185" s="4"/>
      <c r="DI185"/>
    </row>
    <row r="186" spans="1:129" x14ac:dyDescent="0.25">
      <c r="A186" s="201" t="s">
        <v>82</v>
      </c>
      <c r="B186" s="229">
        <f t="shared" ref="B186:B192" si="39">SUM(C186:S186)</f>
        <v>238</v>
      </c>
      <c r="C186" s="95">
        <v>22</v>
      </c>
      <c r="D186" s="95">
        <v>7</v>
      </c>
      <c r="E186" s="95">
        <v>6</v>
      </c>
      <c r="F186" s="95">
        <v>4</v>
      </c>
      <c r="G186" s="95">
        <v>16</v>
      </c>
      <c r="H186" s="95">
        <v>20</v>
      </c>
      <c r="I186" s="95">
        <v>10</v>
      </c>
      <c r="J186" s="95">
        <v>6</v>
      </c>
      <c r="K186" s="95">
        <v>7</v>
      </c>
      <c r="L186" s="95">
        <v>5</v>
      </c>
      <c r="M186" s="95">
        <v>10</v>
      </c>
      <c r="N186" s="95">
        <v>15</v>
      </c>
      <c r="O186" s="95">
        <v>17</v>
      </c>
      <c r="P186" s="95">
        <v>18</v>
      </c>
      <c r="Q186" s="95">
        <v>15</v>
      </c>
      <c r="R186" s="95">
        <v>16</v>
      </c>
      <c r="S186" s="347">
        <v>44</v>
      </c>
      <c r="T186" s="54">
        <v>53</v>
      </c>
      <c r="U186" s="55">
        <v>0</v>
      </c>
      <c r="V186" s="52">
        <v>0</v>
      </c>
      <c r="W186" s="51">
        <v>35</v>
      </c>
      <c r="X186" s="52">
        <v>150</v>
      </c>
      <c r="Y186" s="31" t="str">
        <f t="shared" ref="Y186:Y192" si="40">$CA186&amp;CB186</f>
        <v/>
      </c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  <c r="CA186" s="300"/>
      <c r="CB186" s="234" t="str">
        <f>IF(T186+U186+V186+W186+X186&lt;&gt;$B186,"* El número de "&amp;T$183&amp;""&amp;" no debe ser distinto del Total. ","")</f>
        <v/>
      </c>
      <c r="CC186" s="32"/>
      <c r="CD186" s="32"/>
      <c r="CE186" s="32"/>
      <c r="CF186" s="32"/>
      <c r="CG186" s="35">
        <f>IF(T186+U186+V186+W186+X186&lt;&gt;$B186,1,0)</f>
        <v>0</v>
      </c>
      <c r="CH186" s="34"/>
      <c r="CI186" s="34"/>
      <c r="CJ186" s="34"/>
      <c r="CK186" s="34"/>
      <c r="CL186"/>
      <c r="CM186"/>
      <c r="CN186"/>
      <c r="CO186"/>
      <c r="CP186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</row>
    <row r="187" spans="1:129" x14ac:dyDescent="0.25">
      <c r="A187" s="163" t="s">
        <v>191</v>
      </c>
      <c r="B187" s="235">
        <f t="shared" si="39"/>
        <v>0</v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347"/>
      <c r="T187" s="54"/>
      <c r="U187" s="55"/>
      <c r="V187" s="52"/>
      <c r="W187" s="51"/>
      <c r="X187" s="52"/>
      <c r="Y187" s="31" t="str">
        <f t="shared" si="40"/>
        <v/>
      </c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00"/>
      <c r="CB187" s="234" t="str">
        <f t="shared" ref="CB187:CB192" si="41">IF(T187+U187+V187+W187+X187&lt;&gt;$B187,"* El número de "&amp;T$183&amp;""&amp;" no debe ser distinto del Total. ","")</f>
        <v/>
      </c>
      <c r="CC187" s="32"/>
      <c r="CD187" s="32"/>
      <c r="CE187" s="32"/>
      <c r="CF187" s="32"/>
      <c r="CG187" s="35">
        <f t="shared" ref="CG187:CG192" si="42">IF(T187+U187+V187+W187+X187&lt;&gt;$B187,1,0)</f>
        <v>0</v>
      </c>
      <c r="CH187" s="34"/>
      <c r="CI187" s="34"/>
      <c r="CJ187" s="34"/>
      <c r="CK187" s="34"/>
      <c r="DI187"/>
    </row>
    <row r="188" spans="1:129" x14ac:dyDescent="0.25">
      <c r="A188" s="163" t="s">
        <v>192</v>
      </c>
      <c r="B188" s="235">
        <f t="shared" si="39"/>
        <v>0</v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347"/>
      <c r="T188" s="54"/>
      <c r="U188" s="55"/>
      <c r="V188" s="52"/>
      <c r="W188" s="51"/>
      <c r="X188" s="52"/>
      <c r="Y188" s="31" t="str">
        <f t="shared" si="40"/>
        <v/>
      </c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00"/>
      <c r="CB188" s="234" t="str">
        <f t="shared" si="41"/>
        <v/>
      </c>
      <c r="CC188" s="32"/>
      <c r="CD188" s="32"/>
      <c r="CE188" s="32"/>
      <c r="CF188" s="32"/>
      <c r="CG188" s="35">
        <f t="shared" si="42"/>
        <v>0</v>
      </c>
      <c r="CH188" s="34"/>
      <c r="CI188" s="34"/>
      <c r="CJ188" s="34"/>
      <c r="CK188" s="34"/>
      <c r="DI188"/>
    </row>
    <row r="189" spans="1:129" x14ac:dyDescent="0.25">
      <c r="A189" s="348" t="s">
        <v>85</v>
      </c>
      <c r="B189" s="235">
        <f t="shared" si="39"/>
        <v>0</v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347"/>
      <c r="T189" s="54"/>
      <c r="U189" s="55"/>
      <c r="V189" s="52"/>
      <c r="W189" s="51"/>
      <c r="X189" s="52"/>
      <c r="Y189" s="31" t="str">
        <f t="shared" si="40"/>
        <v/>
      </c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00"/>
      <c r="CB189" s="234" t="str">
        <f t="shared" si="41"/>
        <v/>
      </c>
      <c r="CC189" s="32"/>
      <c r="CD189" s="32"/>
      <c r="CE189" s="32"/>
      <c r="CF189" s="32"/>
      <c r="CG189" s="35">
        <f t="shared" si="42"/>
        <v>0</v>
      </c>
      <c r="CH189" s="34"/>
      <c r="CI189" s="34"/>
      <c r="CJ189" s="34"/>
      <c r="CK189" s="34"/>
      <c r="DI189"/>
    </row>
    <row r="190" spans="1:129" x14ac:dyDescent="0.25">
      <c r="A190" s="348" t="s">
        <v>193</v>
      </c>
      <c r="B190" s="235">
        <f t="shared" si="39"/>
        <v>0</v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347"/>
      <c r="T190" s="54"/>
      <c r="U190" s="55"/>
      <c r="V190" s="52"/>
      <c r="W190" s="51"/>
      <c r="X190" s="52"/>
      <c r="Y190" s="31" t="str">
        <f t="shared" si="40"/>
        <v/>
      </c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00"/>
      <c r="CB190" s="234" t="str">
        <f t="shared" si="41"/>
        <v/>
      </c>
      <c r="CC190" s="32"/>
      <c r="CD190" s="32"/>
      <c r="CE190" s="32"/>
      <c r="CF190" s="32"/>
      <c r="CG190" s="35">
        <f t="shared" si="42"/>
        <v>0</v>
      </c>
      <c r="CH190" s="34"/>
      <c r="CI190" s="34"/>
      <c r="CJ190" s="34"/>
      <c r="CK190" s="34"/>
      <c r="DI190"/>
    </row>
    <row r="191" spans="1:129" x14ac:dyDescent="0.25">
      <c r="A191" s="349" t="s">
        <v>194</v>
      </c>
      <c r="B191" s="235">
        <f t="shared" si="39"/>
        <v>0</v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347"/>
      <c r="T191" s="54"/>
      <c r="U191" s="55"/>
      <c r="V191" s="52"/>
      <c r="W191" s="51"/>
      <c r="X191" s="52"/>
      <c r="Y191" s="31" t="str">
        <f t="shared" si="40"/>
        <v/>
      </c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00"/>
      <c r="CB191" s="234" t="str">
        <f t="shared" si="41"/>
        <v/>
      </c>
      <c r="CC191" s="32"/>
      <c r="CD191" s="32"/>
      <c r="CE191" s="32"/>
      <c r="CF191" s="32"/>
      <c r="CG191" s="35">
        <f>IF(T191+U191+V191+W191+X191&lt;&gt;$B191,1,0)</f>
        <v>0</v>
      </c>
      <c r="CH191" s="34"/>
      <c r="CI191" s="34"/>
      <c r="CJ191" s="34"/>
      <c r="CK191" s="34"/>
      <c r="DI191"/>
    </row>
    <row r="192" spans="1:129" x14ac:dyDescent="0.25">
      <c r="A192" s="350" t="s">
        <v>195</v>
      </c>
      <c r="B192" s="727">
        <f t="shared" si="39"/>
        <v>0</v>
      </c>
      <c r="C192" s="352"/>
      <c r="D192" s="352"/>
      <c r="E192" s="352"/>
      <c r="F192" s="352"/>
      <c r="G192" s="352"/>
      <c r="H192" s="352"/>
      <c r="I192" s="352"/>
      <c r="J192" s="352"/>
      <c r="K192" s="352"/>
      <c r="L192" s="352"/>
      <c r="M192" s="352"/>
      <c r="N192" s="352"/>
      <c r="O192" s="352"/>
      <c r="P192" s="352"/>
      <c r="Q192" s="352"/>
      <c r="R192" s="352"/>
      <c r="S192" s="353"/>
      <c r="T192" s="110"/>
      <c r="U192" s="76"/>
      <c r="V192" s="73"/>
      <c r="W192" s="778"/>
      <c r="X192" s="73"/>
      <c r="Y192" s="31" t="str">
        <f t="shared" si="40"/>
        <v/>
      </c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00"/>
      <c r="CB192" s="234" t="str">
        <f t="shared" si="41"/>
        <v/>
      </c>
      <c r="CC192" s="32"/>
      <c r="CD192" s="32"/>
      <c r="CE192" s="32"/>
      <c r="CF192" s="32"/>
      <c r="CG192" s="35">
        <f t="shared" si="42"/>
        <v>0</v>
      </c>
      <c r="CH192" s="34"/>
      <c r="CI192" s="34"/>
      <c r="CJ192" s="34"/>
      <c r="CK192" s="34"/>
      <c r="DI192"/>
    </row>
    <row r="193" spans="1:113" x14ac:dyDescent="0.25">
      <c r="A193" s="728" t="s">
        <v>5</v>
      </c>
      <c r="B193" s="425">
        <f t="shared" ref="B193:X193" si="43">SUM(B186:B192)</f>
        <v>238</v>
      </c>
      <c r="C193" s="425">
        <f t="shared" si="43"/>
        <v>22</v>
      </c>
      <c r="D193" s="425">
        <f t="shared" si="43"/>
        <v>7</v>
      </c>
      <c r="E193" s="425">
        <f t="shared" si="43"/>
        <v>6</v>
      </c>
      <c r="F193" s="425">
        <f t="shared" si="43"/>
        <v>4</v>
      </c>
      <c r="G193" s="425">
        <f t="shared" si="43"/>
        <v>16</v>
      </c>
      <c r="H193" s="425">
        <f t="shared" si="43"/>
        <v>20</v>
      </c>
      <c r="I193" s="425">
        <f t="shared" si="43"/>
        <v>10</v>
      </c>
      <c r="J193" s="425">
        <f t="shared" si="43"/>
        <v>6</v>
      </c>
      <c r="K193" s="425">
        <f t="shared" si="43"/>
        <v>7</v>
      </c>
      <c r="L193" s="425">
        <f t="shared" si="43"/>
        <v>5</v>
      </c>
      <c r="M193" s="425">
        <f t="shared" si="43"/>
        <v>10</v>
      </c>
      <c r="N193" s="425">
        <f t="shared" si="43"/>
        <v>15</v>
      </c>
      <c r="O193" s="425">
        <f t="shared" si="43"/>
        <v>17</v>
      </c>
      <c r="P193" s="425">
        <f t="shared" si="43"/>
        <v>18</v>
      </c>
      <c r="Q193" s="425">
        <f t="shared" si="43"/>
        <v>15</v>
      </c>
      <c r="R193" s="425">
        <f t="shared" si="43"/>
        <v>16</v>
      </c>
      <c r="S193" s="426">
        <f t="shared" si="43"/>
        <v>44</v>
      </c>
      <c r="T193" s="355">
        <f t="shared" si="43"/>
        <v>53</v>
      </c>
      <c r="U193" s="356">
        <f t="shared" si="43"/>
        <v>0</v>
      </c>
      <c r="V193" s="357">
        <f t="shared" si="43"/>
        <v>0</v>
      </c>
      <c r="W193" s="779">
        <f t="shared" si="43"/>
        <v>35</v>
      </c>
      <c r="X193" s="357">
        <f t="shared" si="43"/>
        <v>150</v>
      </c>
      <c r="DI193"/>
    </row>
    <row r="194" spans="1:113" x14ac:dyDescent="0.25">
      <c r="A194" s="192" t="s">
        <v>196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DI194"/>
    </row>
    <row r="195" spans="1:113" x14ac:dyDescent="0.25">
      <c r="A195" s="757" t="s">
        <v>75</v>
      </c>
      <c r="B195" s="774" t="s">
        <v>5</v>
      </c>
      <c r="C195" s="559" t="s">
        <v>186</v>
      </c>
      <c r="D195" s="560"/>
      <c r="E195" s="560"/>
      <c r="F195" s="560"/>
      <c r="G195" s="560"/>
      <c r="H195" s="560"/>
      <c r="I195" s="560"/>
      <c r="J195" s="560"/>
      <c r="K195" s="560"/>
      <c r="L195" s="560"/>
      <c r="M195" s="560"/>
      <c r="N195" s="560"/>
      <c r="O195" s="560"/>
      <c r="P195" s="560"/>
      <c r="Q195" s="560"/>
      <c r="R195" s="560"/>
      <c r="S195" s="561"/>
      <c r="T195" s="780" t="s">
        <v>158</v>
      </c>
      <c r="U195" s="780"/>
      <c r="V195" s="780"/>
      <c r="W195" s="780"/>
      <c r="X195" s="598"/>
      <c r="DI195"/>
    </row>
    <row r="196" spans="1:113" x14ac:dyDescent="0.25">
      <c r="A196" s="555"/>
      <c r="B196" s="557"/>
      <c r="C196" s="721"/>
      <c r="D196" s="682"/>
      <c r="E196" s="682"/>
      <c r="F196" s="682"/>
      <c r="G196" s="682"/>
      <c r="H196" s="682"/>
      <c r="I196" s="682"/>
      <c r="J196" s="682"/>
      <c r="K196" s="682"/>
      <c r="L196" s="682"/>
      <c r="M196" s="682"/>
      <c r="N196" s="682"/>
      <c r="O196" s="682"/>
      <c r="P196" s="682"/>
      <c r="Q196" s="682"/>
      <c r="R196" s="682"/>
      <c r="S196" s="683"/>
      <c r="T196" s="572" t="s">
        <v>159</v>
      </c>
      <c r="U196" s="572"/>
      <c r="V196" s="573"/>
      <c r="W196" s="600" t="s">
        <v>187</v>
      </c>
      <c r="X196" s="587"/>
      <c r="DI196"/>
    </row>
    <row r="197" spans="1:113" ht="21" x14ac:dyDescent="0.25">
      <c r="A197" s="725"/>
      <c r="B197" s="726"/>
      <c r="C197" s="485" t="s">
        <v>11</v>
      </c>
      <c r="D197" s="485" t="s">
        <v>12</v>
      </c>
      <c r="E197" s="485" t="s">
        <v>13</v>
      </c>
      <c r="F197" s="485" t="s">
        <v>14</v>
      </c>
      <c r="G197" s="485" t="s">
        <v>15</v>
      </c>
      <c r="H197" s="485" t="s">
        <v>16</v>
      </c>
      <c r="I197" s="485" t="s">
        <v>17</v>
      </c>
      <c r="J197" s="485" t="s">
        <v>18</v>
      </c>
      <c r="K197" s="485" t="s">
        <v>19</v>
      </c>
      <c r="L197" s="485" t="s">
        <v>20</v>
      </c>
      <c r="M197" s="485" t="s">
        <v>21</v>
      </c>
      <c r="N197" s="485" t="s">
        <v>22</v>
      </c>
      <c r="O197" s="485" t="s">
        <v>23</v>
      </c>
      <c r="P197" s="485" t="s">
        <v>24</v>
      </c>
      <c r="Q197" s="485" t="s">
        <v>25</v>
      </c>
      <c r="R197" s="485" t="s">
        <v>26</v>
      </c>
      <c r="S197" s="486" t="s">
        <v>27</v>
      </c>
      <c r="T197" s="474" t="s">
        <v>188</v>
      </c>
      <c r="U197" s="474" t="s">
        <v>189</v>
      </c>
      <c r="V197" s="474" t="s">
        <v>190</v>
      </c>
      <c r="W197" s="476" t="s">
        <v>161</v>
      </c>
      <c r="X197" s="474" t="s">
        <v>162</v>
      </c>
      <c r="Y197" s="4"/>
      <c r="DI197"/>
    </row>
    <row r="198" spans="1:113" x14ac:dyDescent="0.25">
      <c r="A198" s="201" t="s">
        <v>82</v>
      </c>
      <c r="B198" s="229">
        <f t="shared" ref="B198:B203" si="44">SUM(C198:S198)</f>
        <v>3</v>
      </c>
      <c r="C198" s="95">
        <v>0</v>
      </c>
      <c r="D198" s="95">
        <v>0</v>
      </c>
      <c r="E198" s="95">
        <v>0</v>
      </c>
      <c r="F198" s="95">
        <v>0</v>
      </c>
      <c r="G198" s="95">
        <v>0</v>
      </c>
      <c r="H198" s="95">
        <v>0</v>
      </c>
      <c r="I198" s="95">
        <v>0</v>
      </c>
      <c r="J198" s="95">
        <v>0</v>
      </c>
      <c r="K198" s="95">
        <v>0</v>
      </c>
      <c r="L198" s="95">
        <v>0</v>
      </c>
      <c r="M198" s="95">
        <v>0</v>
      </c>
      <c r="N198" s="95">
        <v>0</v>
      </c>
      <c r="O198" s="95">
        <v>0</v>
      </c>
      <c r="P198" s="95">
        <v>1</v>
      </c>
      <c r="Q198" s="95">
        <v>1</v>
      </c>
      <c r="R198" s="95">
        <v>1</v>
      </c>
      <c r="S198" s="347">
        <v>0</v>
      </c>
      <c r="T198" s="399">
        <v>3</v>
      </c>
      <c r="U198" s="427"/>
      <c r="V198" s="427"/>
      <c r="W198" s="427"/>
      <c r="X198" s="427"/>
      <c r="Y198" s="31" t="str">
        <f t="shared" ref="Y198:Y203" si="45">$CA198&amp;CB198</f>
        <v/>
      </c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00"/>
      <c r="CB198" s="234" t="str">
        <f t="shared" ref="CB198:CB203" si="46">IF(T198+U198+V198+W198+X198&lt;&gt;$B198,"* El número de "&amp;T$183&amp;""&amp;" no debe ser distinto del Total. ","")</f>
        <v/>
      </c>
      <c r="CC198" s="32"/>
      <c r="CD198" s="32"/>
      <c r="CE198" s="32"/>
      <c r="CF198" s="32"/>
      <c r="CG198" s="35">
        <f t="shared" ref="CG198:CG203" si="47">IF(T198+U198+V198+W198+X198&lt;&gt;$B198,1,0)</f>
        <v>0</v>
      </c>
      <c r="CH198" s="34"/>
      <c r="CI198" s="34"/>
      <c r="CJ198" s="34"/>
      <c r="CK198" s="34"/>
      <c r="DI198"/>
    </row>
    <row r="199" spans="1:113" x14ac:dyDescent="0.25">
      <c r="A199" s="163" t="s">
        <v>191</v>
      </c>
      <c r="B199" s="235">
        <f t="shared" si="44"/>
        <v>0</v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347"/>
      <c r="T199" s="56"/>
      <c r="U199" s="95"/>
      <c r="V199" s="95"/>
      <c r="W199" s="95"/>
      <c r="X199" s="95"/>
      <c r="Y199" s="31" t="str">
        <f t="shared" si="45"/>
        <v/>
      </c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00"/>
      <c r="CB199" s="234" t="str">
        <f t="shared" si="46"/>
        <v/>
      </c>
      <c r="CC199" s="32"/>
      <c r="CD199" s="32"/>
      <c r="CE199" s="32"/>
      <c r="CF199" s="32"/>
      <c r="CG199" s="35">
        <f t="shared" si="47"/>
        <v>0</v>
      </c>
      <c r="CH199" s="34"/>
      <c r="CI199" s="34"/>
      <c r="CJ199" s="34"/>
      <c r="CK199" s="34"/>
      <c r="DI199"/>
    </row>
    <row r="200" spans="1:113" x14ac:dyDescent="0.25">
      <c r="A200" s="163" t="s">
        <v>192</v>
      </c>
      <c r="B200" s="235">
        <f t="shared" si="44"/>
        <v>0</v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347"/>
      <c r="T200" s="56"/>
      <c r="U200" s="95"/>
      <c r="V200" s="95"/>
      <c r="W200" s="95"/>
      <c r="X200" s="95"/>
      <c r="Y200" s="31" t="str">
        <f t="shared" si="45"/>
        <v/>
      </c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00"/>
      <c r="CB200" s="234" t="str">
        <f t="shared" si="46"/>
        <v/>
      </c>
      <c r="CC200" s="32"/>
      <c r="CD200" s="32"/>
      <c r="CE200" s="32"/>
      <c r="CF200" s="32"/>
      <c r="CG200" s="35">
        <f t="shared" si="47"/>
        <v>0</v>
      </c>
      <c r="CH200" s="34"/>
      <c r="CI200" s="34"/>
      <c r="CJ200" s="34"/>
      <c r="CK200" s="34"/>
      <c r="DI200"/>
    </row>
    <row r="201" spans="1:113" x14ac:dyDescent="0.25">
      <c r="A201" s="348" t="s">
        <v>85</v>
      </c>
      <c r="B201" s="235">
        <f t="shared" si="44"/>
        <v>0</v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347"/>
      <c r="T201" s="56"/>
      <c r="U201" s="95"/>
      <c r="V201" s="95"/>
      <c r="W201" s="95"/>
      <c r="X201" s="95"/>
      <c r="Y201" s="31" t="str">
        <f t="shared" si="45"/>
        <v/>
      </c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00"/>
      <c r="CB201" s="234" t="str">
        <f t="shared" si="46"/>
        <v/>
      </c>
      <c r="CC201" s="32"/>
      <c r="CD201" s="32"/>
      <c r="CE201" s="32"/>
      <c r="CF201" s="32"/>
      <c r="CG201" s="35">
        <f t="shared" si="47"/>
        <v>0</v>
      </c>
      <c r="CH201" s="34"/>
      <c r="CI201" s="34"/>
      <c r="CJ201" s="34"/>
      <c r="CK201" s="34"/>
      <c r="DI201"/>
    </row>
    <row r="202" spans="1:113" x14ac:dyDescent="0.25">
      <c r="A202" s="349" t="s">
        <v>194</v>
      </c>
      <c r="B202" s="235">
        <f t="shared" si="44"/>
        <v>0</v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347"/>
      <c r="T202" s="56"/>
      <c r="U202" s="95"/>
      <c r="V202" s="95"/>
      <c r="W202" s="95"/>
      <c r="X202" s="95"/>
      <c r="Y202" s="31" t="str">
        <f t="shared" si="45"/>
        <v/>
      </c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00"/>
      <c r="CB202" s="234" t="str">
        <f t="shared" si="46"/>
        <v/>
      </c>
      <c r="CC202" s="32"/>
      <c r="CD202" s="32"/>
      <c r="CE202" s="32"/>
      <c r="CF202" s="32"/>
      <c r="CG202" s="35">
        <f t="shared" si="47"/>
        <v>0</v>
      </c>
      <c r="CH202" s="34"/>
      <c r="CI202" s="34"/>
      <c r="CJ202" s="34"/>
      <c r="CK202" s="34"/>
      <c r="DI202"/>
    </row>
    <row r="203" spans="1:113" x14ac:dyDescent="0.25">
      <c r="A203" s="348" t="s">
        <v>193</v>
      </c>
      <c r="B203" s="361">
        <f t="shared" si="44"/>
        <v>0</v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347"/>
      <c r="T203" s="638"/>
      <c r="U203" s="730"/>
      <c r="V203" s="730"/>
      <c r="W203" s="730"/>
      <c r="X203" s="730"/>
      <c r="Y203" s="31" t="str">
        <f t="shared" si="45"/>
        <v/>
      </c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00"/>
      <c r="CB203" s="234" t="str">
        <f t="shared" si="46"/>
        <v/>
      </c>
      <c r="CC203" s="32"/>
      <c r="CD203" s="32"/>
      <c r="CE203" s="32"/>
      <c r="CF203" s="32"/>
      <c r="CG203" s="35">
        <f t="shared" si="47"/>
        <v>0</v>
      </c>
      <c r="CH203" s="34"/>
      <c r="CI203" s="34"/>
      <c r="CJ203" s="34"/>
      <c r="CK203" s="34"/>
      <c r="DI203"/>
    </row>
    <row r="204" spans="1:113" x14ac:dyDescent="0.25">
      <c r="A204" s="728" t="s">
        <v>5</v>
      </c>
      <c r="B204" s="425">
        <f t="shared" ref="B204:X204" si="48">SUM(B198:B203)</f>
        <v>3</v>
      </c>
      <c r="C204" s="425">
        <f t="shared" si="48"/>
        <v>0</v>
      </c>
      <c r="D204" s="425">
        <f t="shared" si="48"/>
        <v>0</v>
      </c>
      <c r="E204" s="425">
        <f t="shared" si="48"/>
        <v>0</v>
      </c>
      <c r="F204" s="425">
        <f t="shared" si="48"/>
        <v>0</v>
      </c>
      <c r="G204" s="425">
        <f t="shared" si="48"/>
        <v>0</v>
      </c>
      <c r="H204" s="425">
        <f t="shared" si="48"/>
        <v>0</v>
      </c>
      <c r="I204" s="425">
        <f t="shared" si="48"/>
        <v>0</v>
      </c>
      <c r="J204" s="425">
        <f t="shared" si="48"/>
        <v>0</v>
      </c>
      <c r="K204" s="425">
        <f t="shared" si="48"/>
        <v>0</v>
      </c>
      <c r="L204" s="425">
        <f t="shared" si="48"/>
        <v>0</v>
      </c>
      <c r="M204" s="425">
        <f t="shared" si="48"/>
        <v>0</v>
      </c>
      <c r="N204" s="425">
        <f t="shared" si="48"/>
        <v>0</v>
      </c>
      <c r="O204" s="425">
        <f t="shared" si="48"/>
        <v>0</v>
      </c>
      <c r="P204" s="425">
        <f t="shared" si="48"/>
        <v>1</v>
      </c>
      <c r="Q204" s="425">
        <f t="shared" si="48"/>
        <v>1</v>
      </c>
      <c r="R204" s="425">
        <f t="shared" si="48"/>
        <v>1</v>
      </c>
      <c r="S204" s="426">
        <f t="shared" si="48"/>
        <v>0</v>
      </c>
      <c r="T204" s="67">
        <f t="shared" si="48"/>
        <v>3</v>
      </c>
      <c r="U204" s="303">
        <f t="shared" si="48"/>
        <v>0</v>
      </c>
      <c r="V204" s="303">
        <f t="shared" si="48"/>
        <v>0</v>
      </c>
      <c r="W204" s="303">
        <f t="shared" si="48"/>
        <v>0</v>
      </c>
      <c r="X204" s="303">
        <f t="shared" si="48"/>
        <v>0</v>
      </c>
      <c r="DI204"/>
    </row>
    <row r="205" spans="1:113" x14ac:dyDescent="0.25">
      <c r="A205" s="192" t="s">
        <v>197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DI205"/>
    </row>
    <row r="206" spans="1:113" x14ac:dyDescent="0.25">
      <c r="A206" s="757" t="s">
        <v>75</v>
      </c>
      <c r="B206" s="774" t="s">
        <v>5</v>
      </c>
      <c r="C206" s="559" t="s">
        <v>186</v>
      </c>
      <c r="D206" s="560"/>
      <c r="E206" s="560"/>
      <c r="F206" s="560"/>
      <c r="G206" s="560"/>
      <c r="H206" s="560"/>
      <c r="I206" s="560"/>
      <c r="J206" s="560"/>
      <c r="K206" s="560"/>
      <c r="L206" s="560"/>
      <c r="M206" s="560"/>
      <c r="N206" s="560"/>
      <c r="O206" s="560"/>
      <c r="P206" s="560"/>
      <c r="Q206" s="560"/>
      <c r="R206" s="560"/>
      <c r="S206" s="561"/>
      <c r="T206" s="780" t="s">
        <v>158</v>
      </c>
      <c r="U206" s="780"/>
      <c r="V206" s="780"/>
      <c r="W206" s="780"/>
      <c r="X206" s="598"/>
      <c r="DI206"/>
    </row>
    <row r="207" spans="1:113" x14ac:dyDescent="0.25">
      <c r="A207" s="555"/>
      <c r="B207" s="557"/>
      <c r="C207" s="721"/>
      <c r="D207" s="682"/>
      <c r="E207" s="682"/>
      <c r="F207" s="682"/>
      <c r="G207" s="682"/>
      <c r="H207" s="682"/>
      <c r="I207" s="682"/>
      <c r="J207" s="682"/>
      <c r="K207" s="682"/>
      <c r="L207" s="682"/>
      <c r="M207" s="682"/>
      <c r="N207" s="682"/>
      <c r="O207" s="682"/>
      <c r="P207" s="682"/>
      <c r="Q207" s="682"/>
      <c r="R207" s="682"/>
      <c r="S207" s="683"/>
      <c r="T207" s="572" t="s">
        <v>159</v>
      </c>
      <c r="U207" s="572"/>
      <c r="V207" s="573"/>
      <c r="W207" s="600" t="s">
        <v>187</v>
      </c>
      <c r="X207" s="587"/>
      <c r="DI207"/>
    </row>
    <row r="208" spans="1:113" ht="21" x14ac:dyDescent="0.25">
      <c r="A208" s="725"/>
      <c r="B208" s="726"/>
      <c r="C208" s="485" t="s">
        <v>11</v>
      </c>
      <c r="D208" s="485" t="s">
        <v>12</v>
      </c>
      <c r="E208" s="485" t="s">
        <v>13</v>
      </c>
      <c r="F208" s="485" t="s">
        <v>14</v>
      </c>
      <c r="G208" s="485" t="s">
        <v>15</v>
      </c>
      <c r="H208" s="485" t="s">
        <v>16</v>
      </c>
      <c r="I208" s="485" t="s">
        <v>17</v>
      </c>
      <c r="J208" s="485" t="s">
        <v>18</v>
      </c>
      <c r="K208" s="485" t="s">
        <v>19</v>
      </c>
      <c r="L208" s="485" t="s">
        <v>20</v>
      </c>
      <c r="M208" s="485" t="s">
        <v>21</v>
      </c>
      <c r="N208" s="485" t="s">
        <v>22</v>
      </c>
      <c r="O208" s="485" t="s">
        <v>23</v>
      </c>
      <c r="P208" s="485" t="s">
        <v>24</v>
      </c>
      <c r="Q208" s="485" t="s">
        <v>25</v>
      </c>
      <c r="R208" s="485" t="s">
        <v>26</v>
      </c>
      <c r="S208" s="486" t="s">
        <v>27</v>
      </c>
      <c r="T208" s="474" t="s">
        <v>188</v>
      </c>
      <c r="U208" s="474" t="s">
        <v>189</v>
      </c>
      <c r="V208" s="474" t="s">
        <v>190</v>
      </c>
      <c r="W208" s="476" t="s">
        <v>161</v>
      </c>
      <c r="X208" s="474" t="s">
        <v>162</v>
      </c>
      <c r="Y208" s="4"/>
      <c r="DI208"/>
    </row>
    <row r="209" spans="1:113" x14ac:dyDescent="0.25">
      <c r="A209" s="201" t="s">
        <v>82</v>
      </c>
      <c r="B209" s="229">
        <f>SUM(C209:S209)</f>
        <v>2410</v>
      </c>
      <c r="C209" s="95">
        <v>76</v>
      </c>
      <c r="D209" s="95">
        <v>39</v>
      </c>
      <c r="E209" s="95">
        <v>60</v>
      </c>
      <c r="F209" s="95">
        <v>31</v>
      </c>
      <c r="G209" s="95">
        <v>26</v>
      </c>
      <c r="H209" s="95">
        <v>48</v>
      </c>
      <c r="I209" s="95">
        <v>59</v>
      </c>
      <c r="J209" s="95">
        <v>70</v>
      </c>
      <c r="K209" s="95">
        <v>53</v>
      </c>
      <c r="L209" s="95">
        <v>48</v>
      </c>
      <c r="M209" s="95">
        <v>181</v>
      </c>
      <c r="N209" s="95">
        <v>259</v>
      </c>
      <c r="O209" s="95">
        <v>298</v>
      </c>
      <c r="P209" s="95">
        <v>213</v>
      </c>
      <c r="Q209" s="95">
        <v>225</v>
      </c>
      <c r="R209" s="95">
        <v>383</v>
      </c>
      <c r="S209" s="347">
        <v>341</v>
      </c>
      <c r="T209" s="40">
        <v>575</v>
      </c>
      <c r="U209" s="352">
        <v>0</v>
      </c>
      <c r="V209" s="352">
        <v>0</v>
      </c>
      <c r="W209" s="352">
        <v>992</v>
      </c>
      <c r="X209" s="352">
        <v>843</v>
      </c>
      <c r="Y209" s="31" t="str">
        <f>$CA209&amp;CB209</f>
        <v/>
      </c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00"/>
      <c r="CB209" s="234" t="str">
        <f t="shared" ref="CB209:CB212" si="49">IF(T209+U209+V209+W209+X209&lt;&gt;$B209,"* El número de "&amp;T$183&amp;""&amp;" no debe ser distinto del Total. ","")</f>
        <v/>
      </c>
      <c r="CC209" s="32"/>
      <c r="CD209" s="32"/>
      <c r="CE209" s="32"/>
      <c r="CF209" s="32"/>
      <c r="CG209" s="35">
        <f t="shared" ref="CG209:CG212" si="50">IF(T209+U209+V209+W209+X209&lt;&gt;$B209,1,0)</f>
        <v>0</v>
      </c>
      <c r="CH209" s="34"/>
      <c r="CI209" s="34"/>
      <c r="CJ209" s="34"/>
      <c r="CK209" s="34"/>
      <c r="DI209"/>
    </row>
    <row r="210" spans="1:113" x14ac:dyDescent="0.25">
      <c r="A210" s="163" t="s">
        <v>191</v>
      </c>
      <c r="B210" s="235">
        <f>SUM(C210:S210)</f>
        <v>107</v>
      </c>
      <c r="C210" s="95">
        <v>0</v>
      </c>
      <c r="D210" s="95">
        <v>0</v>
      </c>
      <c r="E210" s="95">
        <v>0</v>
      </c>
      <c r="F210" s="95">
        <v>4</v>
      </c>
      <c r="G210" s="95">
        <v>0</v>
      </c>
      <c r="H210" s="95">
        <v>0</v>
      </c>
      <c r="I210" s="95">
        <v>4</v>
      </c>
      <c r="J210" s="95">
        <v>2</v>
      </c>
      <c r="K210" s="95">
        <v>0</v>
      </c>
      <c r="L210" s="95">
        <v>0</v>
      </c>
      <c r="M210" s="95">
        <v>5</v>
      </c>
      <c r="N210" s="95">
        <v>22</v>
      </c>
      <c r="O210" s="95">
        <v>35</v>
      </c>
      <c r="P210" s="95">
        <v>4</v>
      </c>
      <c r="Q210" s="95">
        <v>0</v>
      </c>
      <c r="R210" s="95">
        <v>30</v>
      </c>
      <c r="S210" s="347">
        <v>1</v>
      </c>
      <c r="T210" s="56">
        <v>0</v>
      </c>
      <c r="U210" s="95">
        <v>0</v>
      </c>
      <c r="V210" s="95">
        <v>0</v>
      </c>
      <c r="W210" s="95">
        <v>107</v>
      </c>
      <c r="X210" s="95">
        <v>0</v>
      </c>
      <c r="Y210" s="31" t="str">
        <f>$CA210&amp;CB210</f>
        <v/>
      </c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00"/>
      <c r="CB210" s="234" t="str">
        <f t="shared" si="49"/>
        <v/>
      </c>
      <c r="CC210" s="32"/>
      <c r="CD210" s="32"/>
      <c r="CE210" s="32"/>
      <c r="CF210" s="32"/>
      <c r="CG210" s="35">
        <f t="shared" si="50"/>
        <v>0</v>
      </c>
      <c r="CH210" s="34"/>
      <c r="CI210" s="34"/>
      <c r="CJ210" s="34"/>
      <c r="CK210" s="34"/>
      <c r="DI210"/>
    </row>
    <row r="211" spans="1:113" x14ac:dyDescent="0.25">
      <c r="A211" s="163" t="s">
        <v>192</v>
      </c>
      <c r="B211" s="235">
        <f>SUM(C211:S211)</f>
        <v>109</v>
      </c>
      <c r="C211" s="95">
        <v>0</v>
      </c>
      <c r="D211" s="95">
        <v>0</v>
      </c>
      <c r="E211" s="95">
        <v>0</v>
      </c>
      <c r="F211" s="95">
        <v>3</v>
      </c>
      <c r="G211" s="95">
        <v>0</v>
      </c>
      <c r="H211" s="95">
        <v>0</v>
      </c>
      <c r="I211" s="95">
        <v>0</v>
      </c>
      <c r="J211" s="95">
        <v>22</v>
      </c>
      <c r="K211" s="95">
        <v>0</v>
      </c>
      <c r="L211" s="95">
        <v>0</v>
      </c>
      <c r="M211" s="95">
        <v>23</v>
      </c>
      <c r="N211" s="95">
        <v>6</v>
      </c>
      <c r="O211" s="95">
        <v>10</v>
      </c>
      <c r="P211" s="95">
        <v>0</v>
      </c>
      <c r="Q211" s="95">
        <v>37</v>
      </c>
      <c r="R211" s="95">
        <v>6</v>
      </c>
      <c r="S211" s="347">
        <v>2</v>
      </c>
      <c r="T211" s="56">
        <v>0</v>
      </c>
      <c r="U211" s="95">
        <v>0</v>
      </c>
      <c r="V211" s="95">
        <v>0</v>
      </c>
      <c r="W211" s="95">
        <v>109</v>
      </c>
      <c r="X211" s="95">
        <v>0</v>
      </c>
      <c r="Y211" s="31" t="str">
        <f>$CA211&amp;CB211</f>
        <v/>
      </c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00"/>
      <c r="CB211" s="234" t="str">
        <f t="shared" si="49"/>
        <v/>
      </c>
      <c r="CC211" s="32"/>
      <c r="CD211" s="32"/>
      <c r="CE211" s="32"/>
      <c r="CF211" s="32"/>
      <c r="CG211" s="35">
        <f t="shared" si="50"/>
        <v>0</v>
      </c>
      <c r="CH211" s="34"/>
      <c r="CI211" s="34"/>
      <c r="CJ211" s="34"/>
      <c r="CK211" s="34"/>
      <c r="DI211"/>
    </row>
    <row r="212" spans="1:113" x14ac:dyDescent="0.25">
      <c r="A212" s="348" t="s">
        <v>85</v>
      </c>
      <c r="B212" s="237">
        <f>SUM(C212:S212)</f>
        <v>0</v>
      </c>
      <c r="C212" s="78">
        <v>0</v>
      </c>
      <c r="D212" s="78">
        <v>0</v>
      </c>
      <c r="E212" s="78">
        <v>0</v>
      </c>
      <c r="F212" s="78">
        <v>0</v>
      </c>
      <c r="G212" s="78">
        <v>0</v>
      </c>
      <c r="H212" s="78">
        <v>0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0</v>
      </c>
      <c r="O212" s="78">
        <v>0</v>
      </c>
      <c r="P212" s="78">
        <v>0</v>
      </c>
      <c r="Q212" s="78">
        <v>0</v>
      </c>
      <c r="R212" s="78">
        <v>0</v>
      </c>
      <c r="S212" s="362">
        <v>0</v>
      </c>
      <c r="T212" s="77">
        <v>0</v>
      </c>
      <c r="U212" s="78">
        <v>0</v>
      </c>
      <c r="V212" s="78">
        <v>0</v>
      </c>
      <c r="W212" s="78">
        <v>0</v>
      </c>
      <c r="X212" s="78">
        <v>0</v>
      </c>
      <c r="Y212" s="31" t="str">
        <f>$CA212&amp;CB212</f>
        <v/>
      </c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00"/>
      <c r="CB212" s="234" t="str">
        <f t="shared" si="49"/>
        <v/>
      </c>
      <c r="CC212" s="32"/>
      <c r="CD212" s="32"/>
      <c r="CE212" s="32"/>
      <c r="CF212" s="32"/>
      <c r="CG212" s="35">
        <f t="shared" si="50"/>
        <v>0</v>
      </c>
      <c r="CH212" s="34"/>
      <c r="CI212" s="34"/>
      <c r="CJ212" s="34"/>
      <c r="CK212" s="34"/>
      <c r="DI212"/>
    </row>
    <row r="213" spans="1:113" x14ac:dyDescent="0.25">
      <c r="A213" s="428" t="s">
        <v>5</v>
      </c>
      <c r="B213" s="727">
        <f t="shared" ref="B213:X213" si="51">SUM(B209:B212)</f>
        <v>2626</v>
      </c>
      <c r="C213" s="727">
        <f t="shared" si="51"/>
        <v>76</v>
      </c>
      <c r="D213" s="727">
        <f t="shared" si="51"/>
        <v>39</v>
      </c>
      <c r="E213" s="727">
        <f t="shared" si="51"/>
        <v>60</v>
      </c>
      <c r="F213" s="727">
        <f t="shared" si="51"/>
        <v>38</v>
      </c>
      <c r="G213" s="727">
        <f t="shared" si="51"/>
        <v>26</v>
      </c>
      <c r="H213" s="727">
        <f t="shared" si="51"/>
        <v>48</v>
      </c>
      <c r="I213" s="727">
        <f t="shared" si="51"/>
        <v>63</v>
      </c>
      <c r="J213" s="727">
        <f t="shared" si="51"/>
        <v>94</v>
      </c>
      <c r="K213" s="727">
        <f t="shared" si="51"/>
        <v>53</v>
      </c>
      <c r="L213" s="727">
        <f t="shared" si="51"/>
        <v>48</v>
      </c>
      <c r="M213" s="727">
        <f t="shared" si="51"/>
        <v>209</v>
      </c>
      <c r="N213" s="727">
        <f t="shared" si="51"/>
        <v>287</v>
      </c>
      <c r="O213" s="727">
        <f t="shared" si="51"/>
        <v>343</v>
      </c>
      <c r="P213" s="727">
        <f t="shared" si="51"/>
        <v>217</v>
      </c>
      <c r="Q213" s="727">
        <f t="shared" si="51"/>
        <v>262</v>
      </c>
      <c r="R213" s="727">
        <f t="shared" si="51"/>
        <v>419</v>
      </c>
      <c r="S213" s="693">
        <f t="shared" si="51"/>
        <v>344</v>
      </c>
      <c r="T213" s="67">
        <f t="shared" si="51"/>
        <v>575</v>
      </c>
      <c r="U213" s="303">
        <f t="shared" si="51"/>
        <v>0</v>
      </c>
      <c r="V213" s="303">
        <f t="shared" si="51"/>
        <v>0</v>
      </c>
      <c r="W213" s="303">
        <f t="shared" si="51"/>
        <v>1208</v>
      </c>
      <c r="X213" s="303">
        <f t="shared" si="51"/>
        <v>843</v>
      </c>
    </row>
    <row r="214" spans="1:113" x14ac:dyDescent="0.25">
      <c r="A214" s="11" t="s">
        <v>198</v>
      </c>
      <c r="B214" s="12"/>
    </row>
    <row r="215" spans="1:113" x14ac:dyDescent="0.25">
      <c r="A215" s="429" t="s">
        <v>199</v>
      </c>
      <c r="B215" s="477" t="s">
        <v>76</v>
      </c>
    </row>
    <row r="216" spans="1:113" x14ac:dyDescent="0.25">
      <c r="A216" s="364" t="s">
        <v>200</v>
      </c>
      <c r="B216" s="352"/>
    </row>
    <row r="217" spans="1:113" x14ac:dyDescent="0.25">
      <c r="A217" s="365" t="s">
        <v>201</v>
      </c>
      <c r="B217" s="95"/>
    </row>
    <row r="218" spans="1:113" x14ac:dyDescent="0.25">
      <c r="A218" s="365" t="s">
        <v>202</v>
      </c>
      <c r="B218" s="95"/>
    </row>
    <row r="219" spans="1:113" x14ac:dyDescent="0.25">
      <c r="A219" s="366" t="s">
        <v>203</v>
      </c>
      <c r="B219" s="78"/>
    </row>
    <row r="220" spans="1:113" x14ac:dyDescent="0.25">
      <c r="A220" s="192" t="s">
        <v>204</v>
      </c>
      <c r="B220" s="12"/>
    </row>
    <row r="221" spans="1:113" x14ac:dyDescent="0.25">
      <c r="A221" s="478" t="s">
        <v>205</v>
      </c>
      <c r="B221" s="477" t="s">
        <v>5</v>
      </c>
    </row>
    <row r="222" spans="1:113" x14ac:dyDescent="0.25">
      <c r="A222" s="365" t="s">
        <v>98</v>
      </c>
      <c r="B222" s="95">
        <v>58</v>
      </c>
    </row>
    <row r="223" spans="1:113" x14ac:dyDescent="0.25">
      <c r="A223" s="365" t="s">
        <v>99</v>
      </c>
      <c r="B223" s="95">
        <v>45</v>
      </c>
    </row>
    <row r="224" spans="1:113" x14ac:dyDescent="0.25">
      <c r="A224" s="365" t="s">
        <v>100</v>
      </c>
      <c r="B224" s="95">
        <v>3818</v>
      </c>
    </row>
    <row r="225" spans="1:2" customFormat="1" ht="22.5" x14ac:dyDescent="0.25">
      <c r="A225" s="368" t="s">
        <v>101</v>
      </c>
      <c r="B225" s="95">
        <v>468</v>
      </c>
    </row>
    <row r="226" spans="1:2" customFormat="1" x14ac:dyDescent="0.25">
      <c r="A226" s="365" t="s">
        <v>102</v>
      </c>
      <c r="B226" s="95">
        <v>0</v>
      </c>
    </row>
    <row r="227" spans="1:2" customFormat="1" x14ac:dyDescent="0.25">
      <c r="A227" s="365" t="s">
        <v>103</v>
      </c>
      <c r="B227" s="95">
        <v>0</v>
      </c>
    </row>
    <row r="228" spans="1:2" customFormat="1" x14ac:dyDescent="0.25">
      <c r="A228" s="365" t="s">
        <v>104</v>
      </c>
      <c r="B228" s="95">
        <v>0</v>
      </c>
    </row>
    <row r="229" spans="1:2" customFormat="1" x14ac:dyDescent="0.25">
      <c r="A229" s="365" t="s">
        <v>206</v>
      </c>
      <c r="B229" s="95">
        <v>4</v>
      </c>
    </row>
    <row r="230" spans="1:2" customFormat="1" x14ac:dyDescent="0.25">
      <c r="A230" s="365" t="s">
        <v>108</v>
      </c>
      <c r="B230" s="95">
        <v>0</v>
      </c>
    </row>
    <row r="231" spans="1:2" customFormat="1" x14ac:dyDescent="0.25">
      <c r="A231" s="365" t="s">
        <v>105</v>
      </c>
      <c r="B231" s="95">
        <v>0</v>
      </c>
    </row>
    <row r="232" spans="1:2" customFormat="1" x14ac:dyDescent="0.25">
      <c r="A232" s="365" t="s">
        <v>207</v>
      </c>
      <c r="B232" s="95">
        <v>0</v>
      </c>
    </row>
    <row r="233" spans="1:2" customFormat="1" x14ac:dyDescent="0.25">
      <c r="A233" s="365" t="s">
        <v>107</v>
      </c>
      <c r="B233" s="95">
        <v>0</v>
      </c>
    </row>
    <row r="234" spans="1:2" customFormat="1" x14ac:dyDescent="0.25">
      <c r="A234" s="365" t="s">
        <v>208</v>
      </c>
      <c r="B234" s="95">
        <v>0</v>
      </c>
    </row>
    <row r="235" spans="1:2" customFormat="1" x14ac:dyDescent="0.25">
      <c r="A235" s="365" t="s">
        <v>209</v>
      </c>
      <c r="B235" s="95">
        <v>0</v>
      </c>
    </row>
    <row r="236" spans="1:2" customFormat="1" x14ac:dyDescent="0.25">
      <c r="A236" s="365" t="s">
        <v>109</v>
      </c>
      <c r="B236" s="95">
        <v>327</v>
      </c>
    </row>
    <row r="237" spans="1:2" customFormat="1" x14ac:dyDescent="0.25">
      <c r="A237" s="365" t="s">
        <v>110</v>
      </c>
      <c r="B237" s="95">
        <v>0</v>
      </c>
    </row>
    <row r="238" spans="1:2" customFormat="1" x14ac:dyDescent="0.25">
      <c r="A238" s="365" t="s">
        <v>111</v>
      </c>
      <c r="B238" s="95">
        <v>218</v>
      </c>
    </row>
    <row r="239" spans="1:2" customFormat="1" x14ac:dyDescent="0.25">
      <c r="A239" s="365" t="s">
        <v>112</v>
      </c>
      <c r="B239" s="95">
        <v>0</v>
      </c>
    </row>
    <row r="240" spans="1:2" customFormat="1" x14ac:dyDescent="0.25">
      <c r="A240" s="365" t="s">
        <v>210</v>
      </c>
      <c r="B240" s="95">
        <v>39</v>
      </c>
    </row>
    <row r="241" spans="1:19" customFormat="1" x14ac:dyDescent="0.25">
      <c r="A241" s="365" t="s">
        <v>114</v>
      </c>
      <c r="B241" s="95">
        <v>0</v>
      </c>
    </row>
    <row r="242" spans="1:19" customFormat="1" x14ac:dyDescent="0.25">
      <c r="A242" s="365" t="s">
        <v>211</v>
      </c>
      <c r="B242" s="95">
        <v>0</v>
      </c>
    </row>
    <row r="243" spans="1:19" customFormat="1" x14ac:dyDescent="0.25">
      <c r="A243" s="365" t="s">
        <v>212</v>
      </c>
      <c r="B243" s="95">
        <v>0</v>
      </c>
    </row>
    <row r="244" spans="1:19" customFormat="1" x14ac:dyDescent="0.25">
      <c r="A244" s="365" t="s">
        <v>213</v>
      </c>
      <c r="B244" s="95">
        <v>1606</v>
      </c>
    </row>
    <row r="245" spans="1:19" customFormat="1" x14ac:dyDescent="0.25">
      <c r="A245" s="365" t="s">
        <v>214</v>
      </c>
      <c r="B245" s="95">
        <v>0</v>
      </c>
    </row>
    <row r="246" spans="1:19" customFormat="1" x14ac:dyDescent="0.25">
      <c r="A246" s="366" t="s">
        <v>215</v>
      </c>
      <c r="B246" s="78">
        <v>0</v>
      </c>
    </row>
    <row r="247" spans="1:19" customFormat="1" x14ac:dyDescent="0.25">
      <c r="A247" s="731" t="s">
        <v>5</v>
      </c>
      <c r="B247" s="732">
        <f>SUM(B222:B246)</f>
        <v>6583</v>
      </c>
    </row>
    <row r="248" spans="1:19" customFormat="1" x14ac:dyDescent="0.25">
      <c r="A248" s="11" t="s">
        <v>216</v>
      </c>
      <c r="B248" s="11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</row>
    <row r="249" spans="1:19" customFormat="1" x14ac:dyDescent="0.25">
      <c r="A249" s="11" t="s">
        <v>217</v>
      </c>
      <c r="B249" s="257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</row>
    <row r="250" spans="1:19" customFormat="1" x14ac:dyDescent="0.25">
      <c r="A250" s="758" t="s">
        <v>218</v>
      </c>
      <c r="B250" s="781" t="s">
        <v>5</v>
      </c>
      <c r="C250" s="597" t="s">
        <v>186</v>
      </c>
      <c r="D250" s="759"/>
      <c r="E250" s="759"/>
      <c r="F250" s="759"/>
      <c r="G250" s="759"/>
      <c r="H250" s="759"/>
      <c r="I250" s="759"/>
      <c r="J250" s="759"/>
      <c r="K250" s="759"/>
      <c r="L250" s="759"/>
      <c r="M250" s="759"/>
      <c r="N250" s="759"/>
      <c r="O250" s="759"/>
      <c r="P250" s="759"/>
      <c r="Q250" s="759"/>
      <c r="R250" s="759"/>
      <c r="S250" s="585"/>
    </row>
    <row r="251" spans="1:19" customFormat="1" x14ac:dyDescent="0.25">
      <c r="A251" s="734"/>
      <c r="B251" s="735"/>
      <c r="C251" s="430" t="s">
        <v>11</v>
      </c>
      <c r="D251" s="430" t="s">
        <v>12</v>
      </c>
      <c r="E251" s="430" t="s">
        <v>13</v>
      </c>
      <c r="F251" s="430" t="s">
        <v>14</v>
      </c>
      <c r="G251" s="430" t="s">
        <v>15</v>
      </c>
      <c r="H251" s="430" t="s">
        <v>16</v>
      </c>
      <c r="I251" s="430" t="s">
        <v>17</v>
      </c>
      <c r="J251" s="430" t="s">
        <v>18</v>
      </c>
      <c r="K251" s="430" t="s">
        <v>19</v>
      </c>
      <c r="L251" s="430" t="s">
        <v>20</v>
      </c>
      <c r="M251" s="430" t="s">
        <v>21</v>
      </c>
      <c r="N251" s="430" t="s">
        <v>22</v>
      </c>
      <c r="O251" s="430" t="s">
        <v>23</v>
      </c>
      <c r="P251" s="430" t="s">
        <v>24</v>
      </c>
      <c r="Q251" s="430" t="s">
        <v>25</v>
      </c>
      <c r="R251" s="430" t="s">
        <v>26</v>
      </c>
      <c r="S251" s="475" t="s">
        <v>27</v>
      </c>
    </row>
    <row r="252" spans="1:19" customFormat="1" x14ac:dyDescent="0.25">
      <c r="A252" s="431" t="s">
        <v>219</v>
      </c>
      <c r="B252" s="432">
        <f>SUM(C252:S252)</f>
        <v>250</v>
      </c>
      <c r="C252" s="398">
        <v>2</v>
      </c>
      <c r="D252" s="389">
        <v>13</v>
      </c>
      <c r="E252" s="389">
        <v>18</v>
      </c>
      <c r="F252" s="389">
        <v>4</v>
      </c>
      <c r="G252" s="389">
        <v>2</v>
      </c>
      <c r="H252" s="389">
        <v>0</v>
      </c>
      <c r="I252" s="389">
        <v>0</v>
      </c>
      <c r="J252" s="389">
        <v>0</v>
      </c>
      <c r="K252" s="389">
        <v>0</v>
      </c>
      <c r="L252" s="389">
        <v>2</v>
      </c>
      <c r="M252" s="389">
        <v>2</v>
      </c>
      <c r="N252" s="389">
        <v>2</v>
      </c>
      <c r="O252" s="389">
        <v>1</v>
      </c>
      <c r="P252" s="389">
        <v>72</v>
      </c>
      <c r="Q252" s="389">
        <v>46</v>
      </c>
      <c r="R252" s="389">
        <v>46</v>
      </c>
      <c r="S252" s="392">
        <v>40</v>
      </c>
    </row>
    <row r="253" spans="1:19" customFormat="1" x14ac:dyDescent="0.25">
      <c r="A253" s="375" t="s">
        <v>220</v>
      </c>
      <c r="B253" s="376">
        <f>SUM(C253:S253)</f>
        <v>250</v>
      </c>
      <c r="C253" s="51">
        <v>2</v>
      </c>
      <c r="D253" s="55">
        <v>13</v>
      </c>
      <c r="E253" s="55">
        <v>18</v>
      </c>
      <c r="F253" s="55">
        <v>4</v>
      </c>
      <c r="G253" s="55">
        <v>2</v>
      </c>
      <c r="H253" s="55">
        <v>0</v>
      </c>
      <c r="I253" s="55">
        <v>0</v>
      </c>
      <c r="J253" s="55">
        <v>0</v>
      </c>
      <c r="K253" s="55">
        <v>0</v>
      </c>
      <c r="L253" s="55">
        <v>2</v>
      </c>
      <c r="M253" s="55">
        <v>2</v>
      </c>
      <c r="N253" s="55">
        <v>2</v>
      </c>
      <c r="O253" s="55">
        <v>1</v>
      </c>
      <c r="P253" s="55">
        <v>72</v>
      </c>
      <c r="Q253" s="55">
        <v>46</v>
      </c>
      <c r="R253" s="55">
        <v>46</v>
      </c>
      <c r="S253" s="56">
        <v>40</v>
      </c>
    </row>
    <row r="254" spans="1:19" customFormat="1" x14ac:dyDescent="0.25">
      <c r="A254" s="736" t="s">
        <v>221</v>
      </c>
      <c r="B254" s="737">
        <f>SUM(C254:S254)</f>
        <v>250</v>
      </c>
      <c r="C254" s="778">
        <v>2</v>
      </c>
      <c r="D254" s="76">
        <v>13</v>
      </c>
      <c r="E254" s="76">
        <v>18</v>
      </c>
      <c r="F254" s="76">
        <v>4</v>
      </c>
      <c r="G254" s="76">
        <v>2</v>
      </c>
      <c r="H254" s="76">
        <v>0</v>
      </c>
      <c r="I254" s="76">
        <v>0</v>
      </c>
      <c r="J254" s="76">
        <v>0</v>
      </c>
      <c r="K254" s="76">
        <v>0</v>
      </c>
      <c r="L254" s="76">
        <v>2</v>
      </c>
      <c r="M254" s="76">
        <v>2</v>
      </c>
      <c r="N254" s="76">
        <v>2</v>
      </c>
      <c r="O254" s="76">
        <v>1</v>
      </c>
      <c r="P254" s="76">
        <v>72</v>
      </c>
      <c r="Q254" s="76">
        <v>46</v>
      </c>
      <c r="R254" s="76">
        <v>46</v>
      </c>
      <c r="S254" s="638">
        <v>40</v>
      </c>
    </row>
    <row r="255" spans="1:19" customFormat="1" x14ac:dyDescent="0.25">
      <c r="A255" s="11" t="s">
        <v>222</v>
      </c>
      <c r="B255" s="379"/>
      <c r="C255" s="12"/>
      <c r="D255" s="379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</row>
    <row r="256" spans="1:19" customFormat="1" x14ac:dyDescent="0.25">
      <c r="A256" s="758" t="s">
        <v>223</v>
      </c>
      <c r="B256" s="781" t="s">
        <v>224</v>
      </c>
      <c r="C256" s="597" t="s">
        <v>186</v>
      </c>
      <c r="D256" s="759"/>
      <c r="E256" s="759"/>
      <c r="F256" s="759"/>
      <c r="G256" s="759"/>
      <c r="H256" s="759"/>
      <c r="I256" s="759"/>
      <c r="J256" s="759"/>
      <c r="K256" s="759"/>
      <c r="L256" s="759"/>
      <c r="M256" s="759"/>
      <c r="N256" s="759"/>
      <c r="O256" s="759"/>
      <c r="P256" s="759"/>
      <c r="Q256" s="759"/>
      <c r="R256" s="759"/>
      <c r="S256" s="585"/>
    </row>
    <row r="257" spans="1:19" customFormat="1" x14ac:dyDescent="0.25">
      <c r="A257" s="734"/>
      <c r="B257" s="735"/>
      <c r="C257" s="485" t="s">
        <v>11</v>
      </c>
      <c r="D257" s="485" t="s">
        <v>12</v>
      </c>
      <c r="E257" s="485" t="s">
        <v>13</v>
      </c>
      <c r="F257" s="485" t="s">
        <v>14</v>
      </c>
      <c r="G257" s="485" t="s">
        <v>15</v>
      </c>
      <c r="H257" s="485" t="s">
        <v>16</v>
      </c>
      <c r="I257" s="485" t="s">
        <v>17</v>
      </c>
      <c r="J257" s="485" t="s">
        <v>18</v>
      </c>
      <c r="K257" s="485" t="s">
        <v>19</v>
      </c>
      <c r="L257" s="485" t="s">
        <v>20</v>
      </c>
      <c r="M257" s="485" t="s">
        <v>21</v>
      </c>
      <c r="N257" s="485" t="s">
        <v>22</v>
      </c>
      <c r="O257" s="485" t="s">
        <v>23</v>
      </c>
      <c r="P257" s="485" t="s">
        <v>24</v>
      </c>
      <c r="Q257" s="485" t="s">
        <v>25</v>
      </c>
      <c r="R257" s="485" t="s">
        <v>26</v>
      </c>
      <c r="S257" s="485" t="s">
        <v>27</v>
      </c>
    </row>
    <row r="258" spans="1:19" customFormat="1" x14ac:dyDescent="0.25">
      <c r="A258" s="380" t="s">
        <v>225</v>
      </c>
      <c r="B258" s="380">
        <f t="shared" ref="B258:B284" si="52">SUM(C258:S258)</f>
        <v>1</v>
      </c>
      <c r="C258" s="398">
        <v>0</v>
      </c>
      <c r="D258" s="389">
        <v>0</v>
      </c>
      <c r="E258" s="389">
        <v>0</v>
      </c>
      <c r="F258" s="389">
        <v>0</v>
      </c>
      <c r="G258" s="389">
        <v>0</v>
      </c>
      <c r="H258" s="389">
        <v>0</v>
      </c>
      <c r="I258" s="389">
        <v>0</v>
      </c>
      <c r="J258" s="389">
        <v>0</v>
      </c>
      <c r="K258" s="389">
        <v>0</v>
      </c>
      <c r="L258" s="389">
        <v>0</v>
      </c>
      <c r="M258" s="389">
        <v>0</v>
      </c>
      <c r="N258" s="389">
        <v>0</v>
      </c>
      <c r="O258" s="389">
        <v>0</v>
      </c>
      <c r="P258" s="389">
        <v>0</v>
      </c>
      <c r="Q258" s="389">
        <v>0</v>
      </c>
      <c r="R258" s="389">
        <v>0</v>
      </c>
      <c r="S258" s="399">
        <v>1</v>
      </c>
    </row>
    <row r="259" spans="1:19" customFormat="1" x14ac:dyDescent="0.25">
      <c r="A259" s="301" t="s">
        <v>226</v>
      </c>
      <c r="B259" s="301">
        <f t="shared" si="52"/>
        <v>0</v>
      </c>
      <c r="C259" s="51">
        <v>0</v>
      </c>
      <c r="D259" s="55">
        <v>0</v>
      </c>
      <c r="E259" s="55">
        <v>0</v>
      </c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55">
        <v>0</v>
      </c>
      <c r="L259" s="55">
        <v>0</v>
      </c>
      <c r="M259" s="55">
        <v>0</v>
      </c>
      <c r="N259" s="55">
        <v>0</v>
      </c>
      <c r="O259" s="55">
        <v>0</v>
      </c>
      <c r="P259" s="55">
        <v>0</v>
      </c>
      <c r="Q259" s="55">
        <v>0</v>
      </c>
      <c r="R259" s="55">
        <v>0</v>
      </c>
      <c r="S259" s="56">
        <v>0</v>
      </c>
    </row>
    <row r="260" spans="1:19" customFormat="1" x14ac:dyDescent="0.25">
      <c r="A260" s="301" t="s">
        <v>227</v>
      </c>
      <c r="B260" s="301">
        <f t="shared" si="52"/>
        <v>1</v>
      </c>
      <c r="C260" s="51">
        <v>0</v>
      </c>
      <c r="D260" s="55">
        <v>0</v>
      </c>
      <c r="E260" s="55">
        <v>0</v>
      </c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55">
        <v>0</v>
      </c>
      <c r="L260" s="55">
        <v>0</v>
      </c>
      <c r="M260" s="55">
        <v>0</v>
      </c>
      <c r="N260" s="55">
        <v>0</v>
      </c>
      <c r="O260" s="55">
        <v>0</v>
      </c>
      <c r="P260" s="55">
        <v>0</v>
      </c>
      <c r="Q260" s="55">
        <v>0</v>
      </c>
      <c r="R260" s="55">
        <v>0</v>
      </c>
      <c r="S260" s="56">
        <v>1</v>
      </c>
    </row>
    <row r="261" spans="1:19" customFormat="1" x14ac:dyDescent="0.25">
      <c r="A261" s="301" t="s">
        <v>228</v>
      </c>
      <c r="B261" s="301">
        <f t="shared" si="52"/>
        <v>3</v>
      </c>
      <c r="C261" s="51">
        <v>0</v>
      </c>
      <c r="D261" s="55">
        <v>0</v>
      </c>
      <c r="E261" s="55">
        <v>0</v>
      </c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55">
        <v>0</v>
      </c>
      <c r="L261" s="55">
        <v>0</v>
      </c>
      <c r="M261" s="55">
        <v>0</v>
      </c>
      <c r="N261" s="55">
        <v>0</v>
      </c>
      <c r="O261" s="55">
        <v>0</v>
      </c>
      <c r="P261" s="55">
        <v>0</v>
      </c>
      <c r="Q261" s="55">
        <v>0</v>
      </c>
      <c r="R261" s="55">
        <v>0</v>
      </c>
      <c r="S261" s="56">
        <v>3</v>
      </c>
    </row>
    <row r="262" spans="1:19" customFormat="1" x14ac:dyDescent="0.25">
      <c r="A262" s="301" t="s">
        <v>229</v>
      </c>
      <c r="B262" s="301">
        <f t="shared" si="52"/>
        <v>3</v>
      </c>
      <c r="C262" s="51">
        <v>0</v>
      </c>
      <c r="D262" s="55">
        <v>0</v>
      </c>
      <c r="E262" s="55">
        <v>0</v>
      </c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55">
        <v>0</v>
      </c>
      <c r="L262" s="55">
        <v>0</v>
      </c>
      <c r="M262" s="55">
        <v>0</v>
      </c>
      <c r="N262" s="55">
        <v>0</v>
      </c>
      <c r="O262" s="55">
        <v>0</v>
      </c>
      <c r="P262" s="55">
        <v>1</v>
      </c>
      <c r="Q262" s="55">
        <v>0</v>
      </c>
      <c r="R262" s="55">
        <v>0</v>
      </c>
      <c r="S262" s="56">
        <v>2</v>
      </c>
    </row>
    <row r="263" spans="1:19" customFormat="1" x14ac:dyDescent="0.25">
      <c r="A263" s="301" t="s">
        <v>230</v>
      </c>
      <c r="B263" s="301">
        <f t="shared" si="52"/>
        <v>6</v>
      </c>
      <c r="C263" s="51">
        <v>0</v>
      </c>
      <c r="D263" s="55">
        <v>0</v>
      </c>
      <c r="E263" s="55">
        <v>0</v>
      </c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55">
        <v>0</v>
      </c>
      <c r="L263" s="55">
        <v>0</v>
      </c>
      <c r="M263" s="55">
        <v>0</v>
      </c>
      <c r="N263" s="55">
        <v>0</v>
      </c>
      <c r="O263" s="55">
        <v>0</v>
      </c>
      <c r="P263" s="55">
        <v>1</v>
      </c>
      <c r="Q263" s="55">
        <v>1</v>
      </c>
      <c r="R263" s="55">
        <v>1</v>
      </c>
      <c r="S263" s="56">
        <v>3</v>
      </c>
    </row>
    <row r="264" spans="1:19" customFormat="1" x14ac:dyDescent="0.25">
      <c r="A264" s="301" t="s">
        <v>231</v>
      </c>
      <c r="B264" s="301">
        <f t="shared" si="52"/>
        <v>0</v>
      </c>
      <c r="C264" s="51">
        <v>0</v>
      </c>
      <c r="D264" s="55">
        <v>0</v>
      </c>
      <c r="E264" s="55">
        <v>0</v>
      </c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55">
        <v>0</v>
      </c>
      <c r="L264" s="55">
        <v>0</v>
      </c>
      <c r="M264" s="55">
        <v>0</v>
      </c>
      <c r="N264" s="55">
        <v>0</v>
      </c>
      <c r="O264" s="55">
        <v>0</v>
      </c>
      <c r="P264" s="55">
        <v>0</v>
      </c>
      <c r="Q264" s="55">
        <v>0</v>
      </c>
      <c r="R264" s="55">
        <v>0</v>
      </c>
      <c r="S264" s="56">
        <v>0</v>
      </c>
    </row>
    <row r="265" spans="1:19" customFormat="1" x14ac:dyDescent="0.25">
      <c r="A265" s="301" t="s">
        <v>232</v>
      </c>
      <c r="B265" s="301">
        <f t="shared" si="52"/>
        <v>0</v>
      </c>
      <c r="C265" s="51">
        <v>0</v>
      </c>
      <c r="D265" s="55">
        <v>0</v>
      </c>
      <c r="E265" s="55">
        <v>0</v>
      </c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55">
        <v>0</v>
      </c>
      <c r="L265" s="55">
        <v>0</v>
      </c>
      <c r="M265" s="55">
        <v>0</v>
      </c>
      <c r="N265" s="55">
        <v>0</v>
      </c>
      <c r="O265" s="55">
        <v>0</v>
      </c>
      <c r="P265" s="55">
        <v>0</v>
      </c>
      <c r="Q265" s="55">
        <v>0</v>
      </c>
      <c r="R265" s="55">
        <v>0</v>
      </c>
      <c r="S265" s="56">
        <v>0</v>
      </c>
    </row>
    <row r="266" spans="1:19" customFormat="1" x14ac:dyDescent="0.25">
      <c r="A266" s="301" t="s">
        <v>233</v>
      </c>
      <c r="B266" s="301">
        <f t="shared" si="52"/>
        <v>0</v>
      </c>
      <c r="C266" s="51">
        <v>0</v>
      </c>
      <c r="D266" s="55">
        <v>0</v>
      </c>
      <c r="E266" s="55">
        <v>0</v>
      </c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55">
        <v>0</v>
      </c>
      <c r="L266" s="55">
        <v>0</v>
      </c>
      <c r="M266" s="55">
        <v>0</v>
      </c>
      <c r="N266" s="55">
        <v>0</v>
      </c>
      <c r="O266" s="55">
        <v>0</v>
      </c>
      <c r="P266" s="55">
        <v>0</v>
      </c>
      <c r="Q266" s="55">
        <v>0</v>
      </c>
      <c r="R266" s="55">
        <v>0</v>
      </c>
      <c r="S266" s="56">
        <v>0</v>
      </c>
    </row>
    <row r="267" spans="1:19" customFormat="1" x14ac:dyDescent="0.25">
      <c r="A267" s="301" t="s">
        <v>234</v>
      </c>
      <c r="B267" s="301">
        <f t="shared" si="52"/>
        <v>0</v>
      </c>
      <c r="C267" s="51">
        <v>0</v>
      </c>
      <c r="D267" s="55">
        <v>0</v>
      </c>
      <c r="E267" s="55">
        <v>0</v>
      </c>
      <c r="F267" s="55">
        <v>0</v>
      </c>
      <c r="G267" s="55">
        <v>0</v>
      </c>
      <c r="H267" s="55">
        <v>0</v>
      </c>
      <c r="I267" s="55">
        <v>0</v>
      </c>
      <c r="J267" s="55">
        <v>0</v>
      </c>
      <c r="K267" s="55">
        <v>0</v>
      </c>
      <c r="L267" s="55">
        <v>0</v>
      </c>
      <c r="M267" s="55">
        <v>0</v>
      </c>
      <c r="N267" s="55">
        <v>0</v>
      </c>
      <c r="O267" s="55">
        <v>0</v>
      </c>
      <c r="P267" s="55">
        <v>0</v>
      </c>
      <c r="Q267" s="55">
        <v>0</v>
      </c>
      <c r="R267" s="55">
        <v>0</v>
      </c>
      <c r="S267" s="56">
        <v>0</v>
      </c>
    </row>
    <row r="268" spans="1:19" customFormat="1" ht="22.5" x14ac:dyDescent="0.25">
      <c r="A268" s="381" t="s">
        <v>235</v>
      </c>
      <c r="B268" s="301">
        <f t="shared" si="52"/>
        <v>0</v>
      </c>
      <c r="C268" s="51">
        <v>0</v>
      </c>
      <c r="D268" s="55">
        <v>0</v>
      </c>
      <c r="E268" s="55">
        <v>0</v>
      </c>
      <c r="F268" s="55">
        <v>0</v>
      </c>
      <c r="G268" s="55">
        <v>0</v>
      </c>
      <c r="H268" s="55">
        <v>0</v>
      </c>
      <c r="I268" s="55">
        <v>0</v>
      </c>
      <c r="J268" s="55">
        <v>0</v>
      </c>
      <c r="K268" s="55">
        <v>0</v>
      </c>
      <c r="L268" s="55">
        <v>0</v>
      </c>
      <c r="M268" s="55">
        <v>0</v>
      </c>
      <c r="N268" s="55">
        <v>0</v>
      </c>
      <c r="O268" s="55">
        <v>0</v>
      </c>
      <c r="P268" s="55">
        <v>0</v>
      </c>
      <c r="Q268" s="55">
        <v>0</v>
      </c>
      <c r="R268" s="55">
        <v>0</v>
      </c>
      <c r="S268" s="56">
        <v>0</v>
      </c>
    </row>
    <row r="269" spans="1:19" customFormat="1" ht="22.5" x14ac:dyDescent="0.25">
      <c r="A269" s="381" t="s">
        <v>236</v>
      </c>
      <c r="B269" s="301">
        <f t="shared" si="52"/>
        <v>0</v>
      </c>
      <c r="C269" s="51">
        <v>0</v>
      </c>
      <c r="D269" s="55">
        <v>0</v>
      </c>
      <c r="E269" s="55">
        <v>0</v>
      </c>
      <c r="F269" s="55">
        <v>0</v>
      </c>
      <c r="G269" s="55">
        <v>0</v>
      </c>
      <c r="H269" s="55">
        <v>0</v>
      </c>
      <c r="I269" s="55">
        <v>0</v>
      </c>
      <c r="J269" s="55">
        <v>0</v>
      </c>
      <c r="K269" s="55">
        <v>0</v>
      </c>
      <c r="L269" s="55">
        <v>0</v>
      </c>
      <c r="M269" s="55">
        <v>0</v>
      </c>
      <c r="N269" s="55">
        <v>0</v>
      </c>
      <c r="O269" s="55">
        <v>0</v>
      </c>
      <c r="P269" s="55">
        <v>0</v>
      </c>
      <c r="Q269" s="55">
        <v>0</v>
      </c>
      <c r="R269" s="55">
        <v>0</v>
      </c>
      <c r="S269" s="56">
        <v>0</v>
      </c>
    </row>
    <row r="270" spans="1:19" customFormat="1" x14ac:dyDescent="0.25">
      <c r="A270" s="301" t="s">
        <v>237</v>
      </c>
      <c r="B270" s="301">
        <f t="shared" si="52"/>
        <v>0</v>
      </c>
      <c r="C270" s="51">
        <v>0</v>
      </c>
      <c r="D270" s="55">
        <v>0</v>
      </c>
      <c r="E270" s="55">
        <v>0</v>
      </c>
      <c r="F270" s="55">
        <v>0</v>
      </c>
      <c r="G270" s="55">
        <v>0</v>
      </c>
      <c r="H270" s="55">
        <v>0</v>
      </c>
      <c r="I270" s="55">
        <v>0</v>
      </c>
      <c r="J270" s="55">
        <v>0</v>
      </c>
      <c r="K270" s="55">
        <v>0</v>
      </c>
      <c r="L270" s="55">
        <v>0</v>
      </c>
      <c r="M270" s="55">
        <v>0</v>
      </c>
      <c r="N270" s="55">
        <v>0</v>
      </c>
      <c r="O270" s="55">
        <v>0</v>
      </c>
      <c r="P270" s="55">
        <v>0</v>
      </c>
      <c r="Q270" s="55">
        <v>0</v>
      </c>
      <c r="R270" s="55">
        <v>0</v>
      </c>
      <c r="S270" s="56">
        <v>0</v>
      </c>
    </row>
    <row r="271" spans="1:19" customFormat="1" x14ac:dyDescent="0.25">
      <c r="A271" s="301" t="s">
        <v>238</v>
      </c>
      <c r="B271" s="301">
        <f t="shared" si="52"/>
        <v>0</v>
      </c>
      <c r="C271" s="51">
        <v>0</v>
      </c>
      <c r="D271" s="55">
        <v>0</v>
      </c>
      <c r="E271" s="55">
        <v>0</v>
      </c>
      <c r="F271" s="55">
        <v>0</v>
      </c>
      <c r="G271" s="55">
        <v>0</v>
      </c>
      <c r="H271" s="55">
        <v>0</v>
      </c>
      <c r="I271" s="55">
        <v>0</v>
      </c>
      <c r="J271" s="55">
        <v>0</v>
      </c>
      <c r="K271" s="55">
        <v>0</v>
      </c>
      <c r="L271" s="55">
        <v>0</v>
      </c>
      <c r="M271" s="55">
        <v>0</v>
      </c>
      <c r="N271" s="55">
        <v>0</v>
      </c>
      <c r="O271" s="55">
        <v>0</v>
      </c>
      <c r="P271" s="55">
        <v>0</v>
      </c>
      <c r="Q271" s="55">
        <v>0</v>
      </c>
      <c r="R271" s="55">
        <v>0</v>
      </c>
      <c r="S271" s="56">
        <v>0</v>
      </c>
    </row>
    <row r="272" spans="1:19" customFormat="1" x14ac:dyDescent="0.25">
      <c r="A272" s="301" t="s">
        <v>239</v>
      </c>
      <c r="B272" s="301">
        <f t="shared" si="52"/>
        <v>0</v>
      </c>
      <c r="C272" s="51">
        <v>0</v>
      </c>
      <c r="D272" s="55">
        <v>0</v>
      </c>
      <c r="E272" s="55">
        <v>0</v>
      </c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55">
        <v>0</v>
      </c>
      <c r="L272" s="55">
        <v>0</v>
      </c>
      <c r="M272" s="55">
        <v>0</v>
      </c>
      <c r="N272" s="55">
        <v>0</v>
      </c>
      <c r="O272" s="55">
        <v>0</v>
      </c>
      <c r="P272" s="55">
        <v>0</v>
      </c>
      <c r="Q272" s="55">
        <v>0</v>
      </c>
      <c r="R272" s="55">
        <v>0</v>
      </c>
      <c r="S272" s="56">
        <v>0</v>
      </c>
    </row>
    <row r="273" spans="1:19" customFormat="1" x14ac:dyDescent="0.25">
      <c r="A273" s="301" t="s">
        <v>240</v>
      </c>
      <c r="B273" s="301">
        <f t="shared" si="52"/>
        <v>0</v>
      </c>
      <c r="C273" s="51">
        <v>0</v>
      </c>
      <c r="D273" s="55">
        <v>0</v>
      </c>
      <c r="E273" s="55">
        <v>0</v>
      </c>
      <c r="F273" s="55">
        <v>0</v>
      </c>
      <c r="G273" s="55">
        <v>0</v>
      </c>
      <c r="H273" s="55">
        <v>0</v>
      </c>
      <c r="I273" s="55">
        <v>0</v>
      </c>
      <c r="J273" s="55">
        <v>0</v>
      </c>
      <c r="K273" s="55">
        <v>0</v>
      </c>
      <c r="L273" s="55">
        <v>0</v>
      </c>
      <c r="M273" s="55">
        <v>0</v>
      </c>
      <c r="N273" s="55">
        <v>0</v>
      </c>
      <c r="O273" s="55">
        <v>0</v>
      </c>
      <c r="P273" s="55">
        <v>0</v>
      </c>
      <c r="Q273" s="55">
        <v>0</v>
      </c>
      <c r="R273" s="55">
        <v>0</v>
      </c>
      <c r="S273" s="56">
        <v>0</v>
      </c>
    </row>
    <row r="274" spans="1:19" customFormat="1" x14ac:dyDescent="0.25">
      <c r="A274" s="301" t="s">
        <v>241</v>
      </c>
      <c r="B274" s="301">
        <f t="shared" si="52"/>
        <v>0</v>
      </c>
      <c r="C274" s="51">
        <v>0</v>
      </c>
      <c r="D274" s="55">
        <v>0</v>
      </c>
      <c r="E274" s="55">
        <v>0</v>
      </c>
      <c r="F274" s="55">
        <v>0</v>
      </c>
      <c r="G274" s="55">
        <v>0</v>
      </c>
      <c r="H274" s="55">
        <v>0</v>
      </c>
      <c r="I274" s="55">
        <v>0</v>
      </c>
      <c r="J274" s="55">
        <v>0</v>
      </c>
      <c r="K274" s="55">
        <v>0</v>
      </c>
      <c r="L274" s="55">
        <v>0</v>
      </c>
      <c r="M274" s="55">
        <v>0</v>
      </c>
      <c r="N274" s="55">
        <v>0</v>
      </c>
      <c r="O274" s="55">
        <v>0</v>
      </c>
      <c r="P274" s="55">
        <v>0</v>
      </c>
      <c r="Q274" s="55">
        <v>0</v>
      </c>
      <c r="R274" s="55">
        <v>0</v>
      </c>
      <c r="S274" s="56">
        <v>0</v>
      </c>
    </row>
    <row r="275" spans="1:19" customFormat="1" x14ac:dyDescent="0.25">
      <c r="A275" s="301" t="s">
        <v>242</v>
      </c>
      <c r="B275" s="301">
        <f t="shared" si="52"/>
        <v>22</v>
      </c>
      <c r="C275" s="51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>
        <v>4</v>
      </c>
      <c r="Q275" s="55">
        <v>1</v>
      </c>
      <c r="R275" s="55">
        <v>9</v>
      </c>
      <c r="S275" s="56">
        <v>8</v>
      </c>
    </row>
    <row r="276" spans="1:19" customFormat="1" x14ac:dyDescent="0.25">
      <c r="A276" s="301" t="s">
        <v>243</v>
      </c>
      <c r="B276" s="301">
        <f t="shared" si="52"/>
        <v>390</v>
      </c>
      <c r="C276" s="51">
        <v>2</v>
      </c>
      <c r="D276" s="55">
        <v>13</v>
      </c>
      <c r="E276" s="55">
        <v>18</v>
      </c>
      <c r="F276" s="55">
        <v>4</v>
      </c>
      <c r="G276" s="55">
        <v>2</v>
      </c>
      <c r="H276" s="55"/>
      <c r="I276" s="55"/>
      <c r="J276" s="55"/>
      <c r="K276" s="55"/>
      <c r="L276" s="55">
        <v>4</v>
      </c>
      <c r="M276" s="55">
        <v>3</v>
      </c>
      <c r="N276" s="55">
        <v>4</v>
      </c>
      <c r="O276" s="55">
        <v>2</v>
      </c>
      <c r="P276" s="55">
        <v>131</v>
      </c>
      <c r="Q276" s="55">
        <v>88</v>
      </c>
      <c r="R276" s="55">
        <v>71</v>
      </c>
      <c r="S276" s="56">
        <v>48</v>
      </c>
    </row>
    <row r="277" spans="1:19" customFormat="1" x14ac:dyDescent="0.25">
      <c r="A277" s="301" t="s">
        <v>244</v>
      </c>
      <c r="B277" s="301">
        <f t="shared" si="52"/>
        <v>0</v>
      </c>
      <c r="C277" s="51">
        <v>0</v>
      </c>
      <c r="D277" s="55">
        <v>0</v>
      </c>
      <c r="E277" s="55">
        <v>0</v>
      </c>
      <c r="F277" s="55">
        <v>0</v>
      </c>
      <c r="G277" s="55">
        <v>0</v>
      </c>
      <c r="H277" s="55">
        <v>0</v>
      </c>
      <c r="I277" s="55">
        <v>0</v>
      </c>
      <c r="J277" s="55">
        <v>0</v>
      </c>
      <c r="K277" s="55">
        <v>0</v>
      </c>
      <c r="L277" s="55">
        <v>0</v>
      </c>
      <c r="M277" s="55">
        <v>0</v>
      </c>
      <c r="N277" s="55">
        <v>0</v>
      </c>
      <c r="O277" s="55">
        <v>0</v>
      </c>
      <c r="P277" s="55">
        <v>0</v>
      </c>
      <c r="Q277" s="55">
        <v>0</v>
      </c>
      <c r="R277" s="55">
        <v>0</v>
      </c>
      <c r="S277" s="56">
        <v>0</v>
      </c>
    </row>
    <row r="278" spans="1:19" customFormat="1" x14ac:dyDescent="0.25">
      <c r="A278" s="301" t="s">
        <v>245</v>
      </c>
      <c r="B278" s="301">
        <f t="shared" si="52"/>
        <v>0</v>
      </c>
      <c r="C278" s="51">
        <v>0</v>
      </c>
      <c r="D278" s="55">
        <v>0</v>
      </c>
      <c r="E278" s="55">
        <v>0</v>
      </c>
      <c r="F278" s="55">
        <v>0</v>
      </c>
      <c r="G278" s="55">
        <v>0</v>
      </c>
      <c r="H278" s="55">
        <v>0</v>
      </c>
      <c r="I278" s="55">
        <v>0</v>
      </c>
      <c r="J278" s="55">
        <v>0</v>
      </c>
      <c r="K278" s="55">
        <v>0</v>
      </c>
      <c r="L278" s="55">
        <v>0</v>
      </c>
      <c r="M278" s="55">
        <v>0</v>
      </c>
      <c r="N278" s="55">
        <v>0</v>
      </c>
      <c r="O278" s="55">
        <v>0</v>
      </c>
      <c r="P278" s="55">
        <v>0</v>
      </c>
      <c r="Q278" s="55">
        <v>0</v>
      </c>
      <c r="R278" s="55">
        <v>0</v>
      </c>
      <c r="S278" s="56">
        <v>0</v>
      </c>
    </row>
    <row r="279" spans="1:19" customFormat="1" x14ac:dyDescent="0.25">
      <c r="A279" s="382" t="s">
        <v>246</v>
      </c>
      <c r="B279" s="301">
        <f t="shared" si="52"/>
        <v>0</v>
      </c>
      <c r="C279" s="39">
        <v>0</v>
      </c>
      <c r="D279" s="44">
        <v>0</v>
      </c>
      <c r="E279" s="44">
        <v>0</v>
      </c>
      <c r="F279" s="44">
        <v>0</v>
      </c>
      <c r="G279" s="44">
        <v>0</v>
      </c>
      <c r="H279" s="44">
        <v>0</v>
      </c>
      <c r="I279" s="44">
        <v>0</v>
      </c>
      <c r="J279" s="44">
        <v>0</v>
      </c>
      <c r="K279" s="44">
        <v>0</v>
      </c>
      <c r="L279" s="44">
        <v>0</v>
      </c>
      <c r="M279" s="44">
        <v>0</v>
      </c>
      <c r="N279" s="44">
        <v>0</v>
      </c>
      <c r="O279" s="44">
        <v>0</v>
      </c>
      <c r="P279" s="44">
        <v>0</v>
      </c>
      <c r="Q279" s="44">
        <v>0</v>
      </c>
      <c r="R279" s="44">
        <v>0</v>
      </c>
      <c r="S279" s="40">
        <v>0</v>
      </c>
    </row>
    <row r="280" spans="1:19" customFormat="1" x14ac:dyDescent="0.25">
      <c r="A280" s="382" t="s">
        <v>247</v>
      </c>
      <c r="B280" s="301">
        <f t="shared" si="52"/>
        <v>0</v>
      </c>
      <c r="C280" s="51">
        <v>0</v>
      </c>
      <c r="D280" s="55">
        <v>0</v>
      </c>
      <c r="E280" s="55">
        <v>0</v>
      </c>
      <c r="F280" s="55">
        <v>0</v>
      </c>
      <c r="G280" s="55">
        <v>0</v>
      </c>
      <c r="H280" s="55">
        <v>0</v>
      </c>
      <c r="I280" s="55">
        <v>0</v>
      </c>
      <c r="J280" s="55">
        <v>0</v>
      </c>
      <c r="K280" s="55">
        <v>0</v>
      </c>
      <c r="L280" s="55">
        <v>0</v>
      </c>
      <c r="M280" s="55">
        <v>0</v>
      </c>
      <c r="N280" s="55">
        <v>0</v>
      </c>
      <c r="O280" s="55">
        <v>0</v>
      </c>
      <c r="P280" s="55">
        <v>0</v>
      </c>
      <c r="Q280" s="55">
        <v>0</v>
      </c>
      <c r="R280" s="55">
        <v>0</v>
      </c>
      <c r="S280" s="56">
        <v>0</v>
      </c>
    </row>
    <row r="281" spans="1:19" customFormat="1" ht="22.5" x14ac:dyDescent="0.25">
      <c r="A281" s="383" t="s">
        <v>248</v>
      </c>
      <c r="B281" s="301">
        <f t="shared" si="52"/>
        <v>0</v>
      </c>
      <c r="C281" s="51">
        <v>0</v>
      </c>
      <c r="D281" s="55">
        <v>0</v>
      </c>
      <c r="E281" s="55">
        <v>0</v>
      </c>
      <c r="F281" s="55">
        <v>0</v>
      </c>
      <c r="G281" s="55">
        <v>0</v>
      </c>
      <c r="H281" s="55">
        <v>0</v>
      </c>
      <c r="I281" s="55">
        <v>0</v>
      </c>
      <c r="J281" s="55">
        <v>0</v>
      </c>
      <c r="K281" s="55">
        <v>0</v>
      </c>
      <c r="L281" s="55">
        <v>0</v>
      </c>
      <c r="M281" s="55">
        <v>0</v>
      </c>
      <c r="N281" s="55">
        <v>0</v>
      </c>
      <c r="O281" s="55">
        <v>0</v>
      </c>
      <c r="P281" s="55">
        <v>0</v>
      </c>
      <c r="Q281" s="55">
        <v>0</v>
      </c>
      <c r="R281" s="55">
        <v>0</v>
      </c>
      <c r="S281" s="56">
        <v>0</v>
      </c>
    </row>
    <row r="282" spans="1:19" customFormat="1" x14ac:dyDescent="0.25">
      <c r="A282" s="382" t="s">
        <v>249</v>
      </c>
      <c r="B282" s="301">
        <f t="shared" si="52"/>
        <v>0</v>
      </c>
      <c r="C282" s="51">
        <v>0</v>
      </c>
      <c r="D282" s="55">
        <v>0</v>
      </c>
      <c r="E282" s="55">
        <v>0</v>
      </c>
      <c r="F282" s="55">
        <v>0</v>
      </c>
      <c r="G282" s="55">
        <v>0</v>
      </c>
      <c r="H282" s="55">
        <v>0</v>
      </c>
      <c r="I282" s="55">
        <v>0</v>
      </c>
      <c r="J282" s="55">
        <v>0</v>
      </c>
      <c r="K282" s="55">
        <v>0</v>
      </c>
      <c r="L282" s="55">
        <v>0</v>
      </c>
      <c r="M282" s="55">
        <v>0</v>
      </c>
      <c r="N282" s="55">
        <v>0</v>
      </c>
      <c r="O282" s="55">
        <v>0</v>
      </c>
      <c r="P282" s="55">
        <v>0</v>
      </c>
      <c r="Q282" s="55">
        <v>0</v>
      </c>
      <c r="R282" s="55">
        <v>0</v>
      </c>
      <c r="S282" s="56">
        <v>0</v>
      </c>
    </row>
    <row r="283" spans="1:19" customFormat="1" x14ac:dyDescent="0.25">
      <c r="A283" s="382" t="s">
        <v>250</v>
      </c>
      <c r="B283" s="301">
        <f t="shared" si="52"/>
        <v>0</v>
      </c>
      <c r="C283" s="51">
        <v>0</v>
      </c>
      <c r="D283" s="55">
        <v>0</v>
      </c>
      <c r="E283" s="55">
        <v>0</v>
      </c>
      <c r="F283" s="55">
        <v>0</v>
      </c>
      <c r="G283" s="55">
        <v>0</v>
      </c>
      <c r="H283" s="55">
        <v>0</v>
      </c>
      <c r="I283" s="55">
        <v>0</v>
      </c>
      <c r="J283" s="55">
        <v>0</v>
      </c>
      <c r="K283" s="55">
        <v>0</v>
      </c>
      <c r="L283" s="55">
        <v>0</v>
      </c>
      <c r="M283" s="55">
        <v>0</v>
      </c>
      <c r="N283" s="55">
        <v>0</v>
      </c>
      <c r="O283" s="55">
        <v>0</v>
      </c>
      <c r="P283" s="55">
        <v>0</v>
      </c>
      <c r="Q283" s="55">
        <v>0</v>
      </c>
      <c r="R283" s="55">
        <v>0</v>
      </c>
      <c r="S283" s="56">
        <v>0</v>
      </c>
    </row>
    <row r="284" spans="1:19" customFormat="1" x14ac:dyDescent="0.25">
      <c r="A284" s="350" t="s">
        <v>251</v>
      </c>
      <c r="B284" s="303">
        <f t="shared" si="52"/>
        <v>0</v>
      </c>
      <c r="C284" s="304">
        <v>0</v>
      </c>
      <c r="D284" s="238">
        <v>0</v>
      </c>
      <c r="E284" s="238">
        <v>0</v>
      </c>
      <c r="F284" s="238">
        <v>0</v>
      </c>
      <c r="G284" s="238">
        <v>0</v>
      </c>
      <c r="H284" s="238">
        <v>0</v>
      </c>
      <c r="I284" s="238">
        <v>0</v>
      </c>
      <c r="J284" s="238">
        <v>0</v>
      </c>
      <c r="K284" s="238">
        <v>0</v>
      </c>
      <c r="L284" s="238">
        <v>0</v>
      </c>
      <c r="M284" s="238">
        <v>0</v>
      </c>
      <c r="N284" s="238">
        <v>0</v>
      </c>
      <c r="O284" s="238">
        <v>0</v>
      </c>
      <c r="P284" s="238">
        <v>0</v>
      </c>
      <c r="Q284" s="238">
        <v>0</v>
      </c>
      <c r="R284" s="238">
        <v>0</v>
      </c>
      <c r="S284" s="77">
        <v>0</v>
      </c>
    </row>
    <row r="285" spans="1:19" customFormat="1" x14ac:dyDescent="0.25">
      <c r="A285" s="257" t="s">
        <v>252</v>
      </c>
      <c r="B285" s="257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</row>
    <row r="286" spans="1:19" customFormat="1" x14ac:dyDescent="0.25">
      <c r="A286" s="758" t="s">
        <v>253</v>
      </c>
      <c r="B286" s="781" t="s">
        <v>5</v>
      </c>
      <c r="C286" s="597" t="s">
        <v>254</v>
      </c>
      <c r="D286" s="759"/>
      <c r="E286" s="759"/>
      <c r="F286" s="759"/>
      <c r="G286" s="759"/>
      <c r="H286" s="759"/>
      <c r="I286" s="759"/>
      <c r="J286" s="759"/>
      <c r="K286" s="759"/>
      <c r="L286" s="759"/>
      <c r="M286" s="759"/>
      <c r="N286" s="759"/>
      <c r="O286" s="759"/>
      <c r="P286" s="759"/>
      <c r="Q286" s="759"/>
      <c r="R286" s="759"/>
      <c r="S286" s="585"/>
    </row>
    <row r="287" spans="1:19" customFormat="1" x14ac:dyDescent="0.25">
      <c r="A287" s="734"/>
      <c r="B287" s="735"/>
      <c r="C287" s="485" t="s">
        <v>11</v>
      </c>
      <c r="D287" s="485" t="s">
        <v>12</v>
      </c>
      <c r="E287" s="485" t="s">
        <v>13</v>
      </c>
      <c r="F287" s="485" t="s">
        <v>14</v>
      </c>
      <c r="G287" s="485" t="s">
        <v>15</v>
      </c>
      <c r="H287" s="485" t="s">
        <v>16</v>
      </c>
      <c r="I287" s="485" t="s">
        <v>17</v>
      </c>
      <c r="J287" s="485" t="s">
        <v>18</v>
      </c>
      <c r="K287" s="485" t="s">
        <v>19</v>
      </c>
      <c r="L287" s="485" t="s">
        <v>20</v>
      </c>
      <c r="M287" s="485" t="s">
        <v>21</v>
      </c>
      <c r="N287" s="485" t="s">
        <v>22</v>
      </c>
      <c r="O287" s="485" t="s">
        <v>23</v>
      </c>
      <c r="P287" s="485" t="s">
        <v>24</v>
      </c>
      <c r="Q287" s="485" t="s">
        <v>25</v>
      </c>
      <c r="R287" s="485" t="s">
        <v>26</v>
      </c>
      <c r="S287" s="485" t="s">
        <v>27</v>
      </c>
    </row>
    <row r="288" spans="1:19" customFormat="1" x14ac:dyDescent="0.25">
      <c r="A288" s="433" t="s">
        <v>61</v>
      </c>
      <c r="B288" s="376">
        <f t="shared" ref="B288:B308" si="53">SUM(C288:S288)</f>
        <v>0</v>
      </c>
      <c r="C288" s="44">
        <v>0</v>
      </c>
      <c r="D288" s="44">
        <v>0</v>
      </c>
      <c r="E288" s="44">
        <v>0</v>
      </c>
      <c r="F288" s="44">
        <v>0</v>
      </c>
      <c r="G288" s="44">
        <v>0</v>
      </c>
      <c r="H288" s="44">
        <v>0</v>
      </c>
      <c r="I288" s="44">
        <v>0</v>
      </c>
      <c r="J288" s="44">
        <v>0</v>
      </c>
      <c r="K288" s="44">
        <v>0</v>
      </c>
      <c r="L288" s="44">
        <v>0</v>
      </c>
      <c r="M288" s="44">
        <v>0</v>
      </c>
      <c r="N288" s="44">
        <v>0</v>
      </c>
      <c r="O288" s="44">
        <v>0</v>
      </c>
      <c r="P288" s="44">
        <v>0</v>
      </c>
      <c r="Q288" s="44">
        <v>0</v>
      </c>
      <c r="R288" s="44">
        <v>0</v>
      </c>
      <c r="S288" s="40">
        <v>0</v>
      </c>
    </row>
    <row r="289" spans="1:19" customFormat="1" x14ac:dyDescent="0.25">
      <c r="A289" s="161" t="s">
        <v>66</v>
      </c>
      <c r="B289" s="376">
        <f t="shared" si="53"/>
        <v>0</v>
      </c>
      <c r="C289" s="55">
        <v>0</v>
      </c>
      <c r="D289" s="55">
        <v>0</v>
      </c>
      <c r="E289" s="55">
        <v>0</v>
      </c>
      <c r="F289" s="55">
        <v>0</v>
      </c>
      <c r="G289" s="55">
        <v>0</v>
      </c>
      <c r="H289" s="55">
        <v>0</v>
      </c>
      <c r="I289" s="55">
        <v>0</v>
      </c>
      <c r="J289" s="55">
        <v>0</v>
      </c>
      <c r="K289" s="55">
        <v>0</v>
      </c>
      <c r="L289" s="55">
        <v>0</v>
      </c>
      <c r="M289" s="55">
        <v>0</v>
      </c>
      <c r="N289" s="55">
        <v>0</v>
      </c>
      <c r="O289" s="55">
        <v>0</v>
      </c>
      <c r="P289" s="55">
        <v>0</v>
      </c>
      <c r="Q289" s="55">
        <v>0</v>
      </c>
      <c r="R289" s="55">
        <v>0</v>
      </c>
      <c r="S289" s="56">
        <v>0</v>
      </c>
    </row>
    <row r="290" spans="1:19" customFormat="1" x14ac:dyDescent="0.25">
      <c r="A290" s="348" t="s">
        <v>62</v>
      </c>
      <c r="B290" s="376">
        <f t="shared" si="53"/>
        <v>0</v>
      </c>
      <c r="C290" s="55">
        <v>0</v>
      </c>
      <c r="D290" s="55">
        <v>0</v>
      </c>
      <c r="E290" s="55">
        <v>0</v>
      </c>
      <c r="F290" s="55">
        <v>0</v>
      </c>
      <c r="G290" s="55">
        <v>0</v>
      </c>
      <c r="H290" s="55">
        <v>0</v>
      </c>
      <c r="I290" s="55">
        <v>0</v>
      </c>
      <c r="J290" s="55">
        <v>0</v>
      </c>
      <c r="K290" s="55">
        <v>0</v>
      </c>
      <c r="L290" s="55">
        <v>0</v>
      </c>
      <c r="M290" s="55">
        <v>0</v>
      </c>
      <c r="N290" s="55">
        <v>0</v>
      </c>
      <c r="O290" s="55">
        <v>0</v>
      </c>
      <c r="P290" s="55">
        <v>0</v>
      </c>
      <c r="Q290" s="55">
        <v>0</v>
      </c>
      <c r="R290" s="55">
        <v>0</v>
      </c>
      <c r="S290" s="56">
        <v>0</v>
      </c>
    </row>
    <row r="291" spans="1:19" customFormat="1" x14ac:dyDescent="0.25">
      <c r="A291" s="348" t="s">
        <v>60</v>
      </c>
      <c r="B291" s="376">
        <f t="shared" si="53"/>
        <v>0</v>
      </c>
      <c r="C291" s="55">
        <v>0</v>
      </c>
      <c r="D291" s="55">
        <v>0</v>
      </c>
      <c r="E291" s="55">
        <v>0</v>
      </c>
      <c r="F291" s="55">
        <v>0</v>
      </c>
      <c r="G291" s="55">
        <v>0</v>
      </c>
      <c r="H291" s="55">
        <v>0</v>
      </c>
      <c r="I291" s="55">
        <v>0</v>
      </c>
      <c r="J291" s="55">
        <v>0</v>
      </c>
      <c r="K291" s="55">
        <v>0</v>
      </c>
      <c r="L291" s="55">
        <v>0</v>
      </c>
      <c r="M291" s="55">
        <v>0</v>
      </c>
      <c r="N291" s="55">
        <v>0</v>
      </c>
      <c r="O291" s="55">
        <v>0</v>
      </c>
      <c r="P291" s="55">
        <v>0</v>
      </c>
      <c r="Q291" s="55">
        <v>0</v>
      </c>
      <c r="R291" s="55">
        <v>0</v>
      </c>
      <c r="S291" s="56">
        <v>0</v>
      </c>
    </row>
    <row r="292" spans="1:19" customFormat="1" x14ac:dyDescent="0.25">
      <c r="A292" s="161" t="s">
        <v>169</v>
      </c>
      <c r="B292" s="376">
        <f t="shared" si="53"/>
        <v>0</v>
      </c>
      <c r="C292" s="55">
        <v>0</v>
      </c>
      <c r="D292" s="55">
        <v>0</v>
      </c>
      <c r="E292" s="55">
        <v>0</v>
      </c>
      <c r="F292" s="55">
        <v>0</v>
      </c>
      <c r="G292" s="55">
        <v>0</v>
      </c>
      <c r="H292" s="55">
        <v>0</v>
      </c>
      <c r="I292" s="55">
        <v>0</v>
      </c>
      <c r="J292" s="55">
        <v>0</v>
      </c>
      <c r="K292" s="55">
        <v>0</v>
      </c>
      <c r="L292" s="55">
        <v>0</v>
      </c>
      <c r="M292" s="55">
        <v>0</v>
      </c>
      <c r="N292" s="55">
        <v>0</v>
      </c>
      <c r="O292" s="55">
        <v>0</v>
      </c>
      <c r="P292" s="55">
        <v>0</v>
      </c>
      <c r="Q292" s="55">
        <v>0</v>
      </c>
      <c r="R292" s="55">
        <v>0</v>
      </c>
      <c r="S292" s="56">
        <v>0</v>
      </c>
    </row>
    <row r="293" spans="1:19" customFormat="1" x14ac:dyDescent="0.25">
      <c r="A293" s="163" t="s">
        <v>63</v>
      </c>
      <c r="B293" s="376">
        <f t="shared" si="53"/>
        <v>0</v>
      </c>
      <c r="C293" s="55">
        <v>0</v>
      </c>
      <c r="D293" s="55">
        <v>0</v>
      </c>
      <c r="E293" s="55">
        <v>0</v>
      </c>
      <c r="F293" s="55">
        <v>0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0</v>
      </c>
      <c r="Q293" s="55">
        <v>0</v>
      </c>
      <c r="R293" s="55">
        <v>0</v>
      </c>
      <c r="S293" s="56">
        <v>0</v>
      </c>
    </row>
    <row r="294" spans="1:19" customFormat="1" x14ac:dyDescent="0.25">
      <c r="A294" s="163" t="s">
        <v>255</v>
      </c>
      <c r="B294" s="376">
        <f t="shared" si="53"/>
        <v>0</v>
      </c>
      <c r="C294" s="55">
        <v>0</v>
      </c>
      <c r="D294" s="55">
        <v>0</v>
      </c>
      <c r="E294" s="55">
        <v>0</v>
      </c>
      <c r="F294" s="55">
        <v>0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0</v>
      </c>
      <c r="Q294" s="55">
        <v>0</v>
      </c>
      <c r="R294" s="55">
        <v>0</v>
      </c>
      <c r="S294" s="56">
        <v>0</v>
      </c>
    </row>
    <row r="295" spans="1:19" customFormat="1" x14ac:dyDescent="0.25">
      <c r="A295" s="163" t="s">
        <v>167</v>
      </c>
      <c r="B295" s="376">
        <f t="shared" si="53"/>
        <v>0</v>
      </c>
      <c r="C295" s="55">
        <v>0</v>
      </c>
      <c r="D295" s="55">
        <v>0</v>
      </c>
      <c r="E295" s="55">
        <v>0</v>
      </c>
      <c r="F295" s="55">
        <v>0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0</v>
      </c>
      <c r="Q295" s="55">
        <v>0</v>
      </c>
      <c r="R295" s="55">
        <v>0</v>
      </c>
      <c r="S295" s="56">
        <v>0</v>
      </c>
    </row>
    <row r="296" spans="1:19" customFormat="1" x14ac:dyDescent="0.25">
      <c r="A296" s="161" t="s">
        <v>174</v>
      </c>
      <c r="B296" s="376">
        <f t="shared" si="53"/>
        <v>0</v>
      </c>
      <c r="C296" s="55">
        <v>0</v>
      </c>
      <c r="D296" s="55">
        <v>0</v>
      </c>
      <c r="E296" s="55">
        <v>0</v>
      </c>
      <c r="F296" s="55">
        <v>0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0</v>
      </c>
      <c r="Q296" s="55">
        <v>0</v>
      </c>
      <c r="R296" s="55">
        <v>0</v>
      </c>
      <c r="S296" s="56">
        <v>0</v>
      </c>
    </row>
    <row r="297" spans="1:19" customFormat="1" x14ac:dyDescent="0.25">
      <c r="A297" s="163" t="s">
        <v>256</v>
      </c>
      <c r="B297" s="376">
        <f t="shared" si="53"/>
        <v>0</v>
      </c>
      <c r="C297" s="55">
        <v>0</v>
      </c>
      <c r="D297" s="55">
        <v>0</v>
      </c>
      <c r="E297" s="55">
        <v>0</v>
      </c>
      <c r="F297" s="55">
        <v>0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0</v>
      </c>
      <c r="Q297" s="55">
        <v>0</v>
      </c>
      <c r="R297" s="55">
        <v>0</v>
      </c>
      <c r="S297" s="56">
        <v>0</v>
      </c>
    </row>
    <row r="298" spans="1:19" customFormat="1" x14ac:dyDescent="0.25">
      <c r="A298" s="161" t="s">
        <v>68</v>
      </c>
      <c r="B298" s="376">
        <f t="shared" si="53"/>
        <v>1</v>
      </c>
      <c r="C298" s="55">
        <v>0</v>
      </c>
      <c r="D298" s="55">
        <v>0</v>
      </c>
      <c r="E298" s="55">
        <v>0</v>
      </c>
      <c r="F298" s="55">
        <v>0</v>
      </c>
      <c r="G298" s="55">
        <v>0</v>
      </c>
      <c r="H298" s="55">
        <v>0</v>
      </c>
      <c r="I298" s="55">
        <v>0</v>
      </c>
      <c r="J298" s="55">
        <v>0</v>
      </c>
      <c r="K298" s="55">
        <v>0</v>
      </c>
      <c r="L298" s="55">
        <v>0</v>
      </c>
      <c r="M298" s="55">
        <v>0</v>
      </c>
      <c r="N298" s="55">
        <v>0</v>
      </c>
      <c r="O298" s="55">
        <v>0</v>
      </c>
      <c r="P298" s="55">
        <v>1</v>
      </c>
      <c r="Q298" s="55">
        <v>0</v>
      </c>
      <c r="R298" s="55">
        <v>0</v>
      </c>
      <c r="S298" s="56">
        <v>0</v>
      </c>
    </row>
    <row r="299" spans="1:19" customFormat="1" x14ac:dyDescent="0.25">
      <c r="A299" s="163" t="s">
        <v>178</v>
      </c>
      <c r="B299" s="376">
        <f t="shared" si="53"/>
        <v>3</v>
      </c>
      <c r="C299" s="55">
        <v>0</v>
      </c>
      <c r="D299" s="55">
        <v>0</v>
      </c>
      <c r="E299" s="55">
        <v>0</v>
      </c>
      <c r="F299" s="55">
        <v>0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0</v>
      </c>
      <c r="Q299" s="55">
        <v>0</v>
      </c>
      <c r="R299" s="55">
        <v>1</v>
      </c>
      <c r="S299" s="56">
        <v>2</v>
      </c>
    </row>
    <row r="300" spans="1:19" customFormat="1" x14ac:dyDescent="0.25">
      <c r="A300" s="161" t="s">
        <v>69</v>
      </c>
      <c r="B300" s="376">
        <f t="shared" si="53"/>
        <v>0</v>
      </c>
      <c r="C300" s="44">
        <v>0</v>
      </c>
      <c r="D300" s="44">
        <v>0</v>
      </c>
      <c r="E300" s="44">
        <v>0</v>
      </c>
      <c r="F300" s="44">
        <v>0</v>
      </c>
      <c r="G300" s="44">
        <v>0</v>
      </c>
      <c r="H300" s="44">
        <v>0</v>
      </c>
      <c r="I300" s="44">
        <v>0</v>
      </c>
      <c r="J300" s="44">
        <v>0</v>
      </c>
      <c r="K300" s="44">
        <v>0</v>
      </c>
      <c r="L300" s="44">
        <v>0</v>
      </c>
      <c r="M300" s="44">
        <v>0</v>
      </c>
      <c r="N300" s="44">
        <v>0</v>
      </c>
      <c r="O300" s="44">
        <v>0</v>
      </c>
      <c r="P300" s="44">
        <v>0</v>
      </c>
      <c r="Q300" s="44">
        <v>0</v>
      </c>
      <c r="R300" s="44">
        <v>0</v>
      </c>
      <c r="S300" s="40">
        <v>0</v>
      </c>
    </row>
    <row r="301" spans="1:19" customFormat="1" x14ac:dyDescent="0.25">
      <c r="A301" s="163" t="s">
        <v>257</v>
      </c>
      <c r="B301" s="376">
        <f t="shared" si="53"/>
        <v>22</v>
      </c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>
        <v>4</v>
      </c>
      <c r="Q301" s="44">
        <v>1</v>
      </c>
      <c r="R301" s="44">
        <v>9</v>
      </c>
      <c r="S301" s="40">
        <v>8</v>
      </c>
    </row>
    <row r="302" spans="1:19" customFormat="1" x14ac:dyDescent="0.25">
      <c r="A302" s="163" t="s">
        <v>258</v>
      </c>
      <c r="B302" s="376">
        <f t="shared" si="53"/>
        <v>390</v>
      </c>
      <c r="C302" s="44">
        <v>2</v>
      </c>
      <c r="D302" s="44">
        <v>13</v>
      </c>
      <c r="E302" s="44">
        <v>18</v>
      </c>
      <c r="F302" s="44">
        <v>4</v>
      </c>
      <c r="G302" s="44">
        <v>2</v>
      </c>
      <c r="H302" s="44"/>
      <c r="I302" s="44"/>
      <c r="J302" s="44"/>
      <c r="K302" s="44"/>
      <c r="L302" s="44">
        <v>4</v>
      </c>
      <c r="M302" s="44">
        <v>3</v>
      </c>
      <c r="N302" s="44">
        <v>4</v>
      </c>
      <c r="O302" s="44">
        <v>2</v>
      </c>
      <c r="P302" s="44">
        <v>131</v>
      </c>
      <c r="Q302" s="44">
        <v>88</v>
      </c>
      <c r="R302" s="44">
        <v>71</v>
      </c>
      <c r="S302" s="40">
        <v>48</v>
      </c>
    </row>
    <row r="303" spans="1:19" customFormat="1" x14ac:dyDescent="0.25">
      <c r="A303" s="161" t="s">
        <v>70</v>
      </c>
      <c r="B303" s="376">
        <f t="shared" si="53"/>
        <v>0</v>
      </c>
      <c r="C303" s="55">
        <v>0</v>
      </c>
      <c r="D303" s="55">
        <v>0</v>
      </c>
      <c r="E303" s="55">
        <v>0</v>
      </c>
      <c r="F303" s="55">
        <v>0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v>0</v>
      </c>
      <c r="R303" s="55">
        <v>0</v>
      </c>
      <c r="S303" s="56">
        <v>0</v>
      </c>
    </row>
    <row r="304" spans="1:19" customFormat="1" x14ac:dyDescent="0.25">
      <c r="A304" s="327" t="s">
        <v>171</v>
      </c>
      <c r="B304" s="376">
        <f t="shared" si="53"/>
        <v>0</v>
      </c>
      <c r="C304" s="55">
        <v>0</v>
      </c>
      <c r="D304" s="55">
        <v>0</v>
      </c>
      <c r="E304" s="55">
        <v>0</v>
      </c>
      <c r="F304" s="55">
        <v>0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0</v>
      </c>
      <c r="Q304" s="55">
        <v>0</v>
      </c>
      <c r="R304" s="55">
        <v>0</v>
      </c>
      <c r="S304" s="56">
        <v>0</v>
      </c>
    </row>
    <row r="305" spans="1:113" x14ac:dyDescent="0.25">
      <c r="A305" s="265" t="s">
        <v>259</v>
      </c>
      <c r="B305" s="376">
        <f t="shared" si="53"/>
        <v>1</v>
      </c>
      <c r="C305" s="55">
        <v>0</v>
      </c>
      <c r="D305" s="55">
        <v>0</v>
      </c>
      <c r="E305" s="55">
        <v>0</v>
      </c>
      <c r="F305" s="55">
        <v>0</v>
      </c>
      <c r="G305" s="55">
        <v>0</v>
      </c>
      <c r="H305" s="55">
        <v>0</v>
      </c>
      <c r="I305" s="55">
        <v>0</v>
      </c>
      <c r="J305" s="55">
        <v>0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0</v>
      </c>
      <c r="Q305" s="55">
        <v>0</v>
      </c>
      <c r="R305" s="55">
        <v>0</v>
      </c>
      <c r="S305" s="56">
        <v>1</v>
      </c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</row>
    <row r="306" spans="1:113" x14ac:dyDescent="0.25">
      <c r="A306" s="265" t="s">
        <v>58</v>
      </c>
      <c r="B306" s="376">
        <f t="shared" si="53"/>
        <v>0</v>
      </c>
      <c r="C306" s="55">
        <v>0</v>
      </c>
      <c r="D306" s="55">
        <v>0</v>
      </c>
      <c r="E306" s="55">
        <v>0</v>
      </c>
      <c r="F306" s="55">
        <v>0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v>0</v>
      </c>
      <c r="R306" s="55">
        <v>0</v>
      </c>
      <c r="S306" s="56">
        <v>0</v>
      </c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</row>
    <row r="307" spans="1:113" x14ac:dyDescent="0.25">
      <c r="A307" s="265" t="s">
        <v>175</v>
      </c>
      <c r="B307" s="385">
        <f t="shared" si="53"/>
        <v>0</v>
      </c>
      <c r="C307" s="93">
        <v>0</v>
      </c>
      <c r="D307" s="93">
        <v>0</v>
      </c>
      <c r="E307" s="93">
        <v>0</v>
      </c>
      <c r="F307" s="93">
        <v>0</v>
      </c>
      <c r="G307" s="93">
        <v>0</v>
      </c>
      <c r="H307" s="93">
        <v>0</v>
      </c>
      <c r="I307" s="93">
        <v>0</v>
      </c>
      <c r="J307" s="93">
        <v>0</v>
      </c>
      <c r="K307" s="93">
        <v>0</v>
      </c>
      <c r="L307" s="93">
        <v>0</v>
      </c>
      <c r="M307" s="93">
        <v>0</v>
      </c>
      <c r="N307" s="93">
        <v>0</v>
      </c>
      <c r="O307" s="93">
        <v>0</v>
      </c>
      <c r="P307" s="93">
        <v>0</v>
      </c>
      <c r="Q307" s="93">
        <v>0</v>
      </c>
      <c r="R307" s="93">
        <v>0</v>
      </c>
      <c r="S307" s="89">
        <v>0</v>
      </c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</row>
    <row r="308" spans="1:113" x14ac:dyDescent="0.25">
      <c r="A308" s="738" t="s">
        <v>260</v>
      </c>
      <c r="B308" s="387">
        <f t="shared" si="53"/>
        <v>5</v>
      </c>
      <c r="C308" s="238">
        <v>0</v>
      </c>
      <c r="D308" s="238">
        <v>0</v>
      </c>
      <c r="E308" s="238">
        <v>0</v>
      </c>
      <c r="F308" s="238">
        <v>0</v>
      </c>
      <c r="G308" s="238">
        <v>0</v>
      </c>
      <c r="H308" s="238">
        <v>0</v>
      </c>
      <c r="I308" s="238">
        <v>0</v>
      </c>
      <c r="J308" s="238">
        <v>0</v>
      </c>
      <c r="K308" s="238">
        <v>0</v>
      </c>
      <c r="L308" s="238">
        <v>0</v>
      </c>
      <c r="M308" s="238">
        <v>0</v>
      </c>
      <c r="N308" s="238">
        <v>0</v>
      </c>
      <c r="O308" s="238">
        <v>0</v>
      </c>
      <c r="P308" s="238">
        <v>0</v>
      </c>
      <c r="Q308" s="238">
        <v>1</v>
      </c>
      <c r="R308" s="238">
        <v>0</v>
      </c>
      <c r="S308" s="77">
        <v>4</v>
      </c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</row>
    <row r="349" spans="1:113" x14ac:dyDescent="0.25">
      <c r="A349" s="388">
        <f>SUM(B13:B24,C29:C50,B59,B67,B75,B95:E95,B103:E103,B111:E111,B115:B116,B120:B122,C126:L141,B147:B175,B176:B181,B193,B204,B213,B216:B219,B247,B252:B254,B258:B284,B288:B308)</f>
        <v>11898</v>
      </c>
      <c r="B349" s="388">
        <f>SUM(CG13:CM212)</f>
        <v>0</v>
      </c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</row>
  </sheetData>
  <mergeCells count="141">
    <mergeCell ref="A286:A287"/>
    <mergeCell ref="B286:B287"/>
    <mergeCell ref="C286:S286"/>
    <mergeCell ref="A250:A251"/>
    <mergeCell ref="B250:B251"/>
    <mergeCell ref="C250:S250"/>
    <mergeCell ref="A256:A257"/>
    <mergeCell ref="B256:B257"/>
    <mergeCell ref="C256:S256"/>
    <mergeCell ref="A206:A208"/>
    <mergeCell ref="B206:B208"/>
    <mergeCell ref="C206:S207"/>
    <mergeCell ref="T206:X206"/>
    <mergeCell ref="T207:V207"/>
    <mergeCell ref="W207:X207"/>
    <mergeCell ref="A195:A197"/>
    <mergeCell ref="B195:B197"/>
    <mergeCell ref="C195:S196"/>
    <mergeCell ref="T195:X195"/>
    <mergeCell ref="T196:V196"/>
    <mergeCell ref="W196:X196"/>
    <mergeCell ref="A183:A185"/>
    <mergeCell ref="B183:B185"/>
    <mergeCell ref="C183:S184"/>
    <mergeCell ref="T183:X183"/>
    <mergeCell ref="T184:V184"/>
    <mergeCell ref="W184:X184"/>
    <mergeCell ref="AC145:AD145"/>
    <mergeCell ref="AE145:AF145"/>
    <mergeCell ref="AG145:AH145"/>
    <mergeCell ref="AM144:AO144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AN145:AO145"/>
    <mergeCell ref="AI145:AJ145"/>
    <mergeCell ref="AK145:AL145"/>
    <mergeCell ref="AM145:AM146"/>
    <mergeCell ref="K124:L124"/>
    <mergeCell ref="A126:A129"/>
    <mergeCell ref="A130:A134"/>
    <mergeCell ref="A135:A140"/>
    <mergeCell ref="A144:A146"/>
    <mergeCell ref="B144:D145"/>
    <mergeCell ref="E144:AL144"/>
    <mergeCell ref="W145:X145"/>
    <mergeCell ref="Y145:Z145"/>
    <mergeCell ref="AA145:AB145"/>
    <mergeCell ref="A124:A125"/>
    <mergeCell ref="B124:B125"/>
    <mergeCell ref="C124:D124"/>
    <mergeCell ref="E124:F124"/>
    <mergeCell ref="G124:H124"/>
    <mergeCell ref="I124:J124"/>
    <mergeCell ref="A113:A114"/>
    <mergeCell ref="B113:B114"/>
    <mergeCell ref="C113:F113"/>
    <mergeCell ref="G113:H113"/>
    <mergeCell ref="A118:A119"/>
    <mergeCell ref="B118:B119"/>
    <mergeCell ref="C118:E118"/>
    <mergeCell ref="F118:F119"/>
    <mergeCell ref="G118:G119"/>
    <mergeCell ref="H118:K118"/>
    <mergeCell ref="A61:A62"/>
    <mergeCell ref="B61:B62"/>
    <mergeCell ref="C61:S61"/>
    <mergeCell ref="T61:W61"/>
    <mergeCell ref="X61:Z61"/>
    <mergeCell ref="A69:A70"/>
    <mergeCell ref="B69:B70"/>
    <mergeCell ref="C69:S69"/>
    <mergeCell ref="T69:W69"/>
    <mergeCell ref="X69:Z69"/>
    <mergeCell ref="A29:B29"/>
    <mergeCell ref="A30:A48"/>
    <mergeCell ref="A52:A53"/>
    <mergeCell ref="B52:B53"/>
    <mergeCell ref="C52:F52"/>
    <mergeCell ref="G52:H52"/>
    <mergeCell ref="AH27:AI27"/>
    <mergeCell ref="AJ27:AK27"/>
    <mergeCell ref="AL27:AM27"/>
    <mergeCell ref="V27:W27"/>
    <mergeCell ref="X27:Y27"/>
    <mergeCell ref="Z27:AA27"/>
    <mergeCell ref="AB27:AC27"/>
    <mergeCell ref="AD27:AE27"/>
    <mergeCell ref="AF27:AG27"/>
    <mergeCell ref="J27:K27"/>
    <mergeCell ref="L27:M27"/>
    <mergeCell ref="N27:O27"/>
    <mergeCell ref="P27:Q27"/>
    <mergeCell ref="R27:S27"/>
    <mergeCell ref="T27:U27"/>
    <mergeCell ref="A26:A28"/>
    <mergeCell ref="B26:B28"/>
    <mergeCell ref="C26:E27"/>
    <mergeCell ref="F26:AM26"/>
    <mergeCell ref="AN26:AQ26"/>
    <mergeCell ref="F27:G27"/>
    <mergeCell ref="H27:I27"/>
    <mergeCell ref="AC11:AD11"/>
    <mergeCell ref="AE11:AF11"/>
    <mergeCell ref="AG11:AH11"/>
    <mergeCell ref="AI11:AJ11"/>
    <mergeCell ref="AK11:AL11"/>
    <mergeCell ref="AM11:AM12"/>
    <mergeCell ref="AQ27:AQ28"/>
    <mergeCell ref="AN27:AN28"/>
    <mergeCell ref="AO27:AO28"/>
    <mergeCell ref="AP27:AP28"/>
    <mergeCell ref="AR10:AR12"/>
    <mergeCell ref="AS10:AS12"/>
    <mergeCell ref="E11:F11"/>
    <mergeCell ref="G11:H11"/>
    <mergeCell ref="I11:J11"/>
    <mergeCell ref="K11:L11"/>
    <mergeCell ref="M11:N11"/>
    <mergeCell ref="O11:P11"/>
    <mergeCell ref="Q11:R11"/>
    <mergeCell ref="S11:T11"/>
    <mergeCell ref="AN11:AN12"/>
    <mergeCell ref="AO11:AO12"/>
    <mergeCell ref="AP11:AP12"/>
    <mergeCell ref="A6:N6"/>
    <mergeCell ref="A10:A12"/>
    <mergeCell ref="B10:D11"/>
    <mergeCell ref="E10:AL10"/>
    <mergeCell ref="AM10:AP10"/>
    <mergeCell ref="AQ10:AQ12"/>
    <mergeCell ref="U11:V11"/>
    <mergeCell ref="W11:X11"/>
    <mergeCell ref="Y11:Z11"/>
    <mergeCell ref="AA11:AB11"/>
  </mergeCells>
  <dataValidations count="5">
    <dataValidation type="whole" allowBlank="1" showInputMessage="1" showErrorMessage="1" error="Valor no Permitido" sqref="CG6:CT6 F60 W61 F68 C177:D181 C144:D175 B142:B175 E146:AL146 CH29:CK51 CG28:CG51">
      <formula1>0</formula1>
      <formula2>1E+30</formula2>
    </dataValidation>
    <dataValidation allowBlank="1" sqref="CA6:CF6 CA29:CF51"/>
    <dataValidation type="whole" operator="greaterThanOrEqual" allowBlank="1" showInputMessage="1" showErrorMessage="1" error="Valor no Permitido" sqref="B13:AS24 C288:S308 C63:Z67 B78:E95 B98:E103 B106:E110 C115:H116 C120:K122 C126:L141 E147:AO181 C186:X193 C198:X204 C209:X212 B216:B219 B222:B246 C252:S254 C258:S284 C29:AQ50">
      <formula1>0</formula1>
    </dataValidation>
    <dataValidation type="whole" operator="greaterThanOrEqual" allowBlank="1" showInputMessage="1" showErrorMessage="1" sqref="C54:H59 C71:Z75">
      <formula1>0</formula1>
    </dataValidation>
    <dataValidation allowBlank="1" showInputMessage="1" showErrorMessage="1" error="Valor no Permitido" sqref="T62 T7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49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9.85546875" customWidth="1"/>
    <col min="2" max="2" width="35.140625" bestFit="1" customWidth="1"/>
    <col min="3" max="3" width="16.28515625" customWidth="1"/>
    <col min="4" max="38" width="19.28515625" customWidth="1"/>
    <col min="39" max="40" width="12.7109375" customWidth="1"/>
    <col min="41" max="41" width="14.42578125" customWidth="1"/>
    <col min="42" max="42" width="12.7109375" customWidth="1"/>
    <col min="43" max="43" width="14.42578125" customWidth="1"/>
    <col min="44" max="44" width="12.42578125" customWidth="1"/>
    <col min="46" max="46" width="13.28515625" customWidth="1"/>
    <col min="48" max="48" width="12.28515625" customWidth="1"/>
    <col min="74" max="77" width="11" customWidth="1"/>
    <col min="78" max="78" width="13.28515625" hidden="1" customWidth="1"/>
    <col min="79" max="97" width="11.42578125" style="2" hidden="1" customWidth="1"/>
    <col min="98" max="105" width="11.42578125" style="2" customWidth="1"/>
    <col min="106" max="113" width="11.42578125" style="2"/>
  </cols>
  <sheetData>
    <row r="1" spans="1:130" x14ac:dyDescent="0.25">
      <c r="A1" s="1" t="s">
        <v>0</v>
      </c>
    </row>
    <row r="2" spans="1:130" x14ac:dyDescent="0.25">
      <c r="A2" s="1" t="str">
        <f>CONCATENATE("COMUNA: ",[5]NOMBRE!B2," - ","( ",[5]NOMBRE!C2,[5]NOMBRE!D2,[5]NOMBRE!E2,[5]NOMBRE!F2,[5]NOMBRE!G2," )")</f>
        <v>COMUNA: LINARES - ( 07401 )</v>
      </c>
    </row>
    <row r="3" spans="1:130" x14ac:dyDescent="0.2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130" x14ac:dyDescent="0.25">
      <c r="A4" s="1" t="str">
        <f>CONCATENATE("MES: ",[5]NOMBRE!B6," - ","( ",[5]NOMBRE!C6,[5]NOMBRE!D6," )")</f>
        <v>MES: ABRIL - ( 04 )</v>
      </c>
    </row>
    <row r="5" spans="1:130" x14ac:dyDescent="0.25">
      <c r="A5" s="1" t="str">
        <f>CONCATENATE("AÑO: ",[5]NOMBRE!B7)</f>
        <v>AÑO: 2024</v>
      </c>
    </row>
    <row r="6" spans="1:130" s="10" customFormat="1" ht="18" customHeight="1" x14ac:dyDescent="0.25">
      <c r="A6" s="487" t="s">
        <v>1</v>
      </c>
      <c r="B6" s="487"/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3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6"/>
      <c r="BV6" s="6"/>
      <c r="BW6" s="6"/>
      <c r="BX6" s="6"/>
      <c r="BY6" s="6"/>
      <c r="BZ6" s="6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</row>
    <row r="8" spans="1:130" ht="18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</row>
    <row r="9" spans="1:130" ht="18" customHeight="1" x14ac:dyDescent="0.25">
      <c r="A9" s="13" t="s">
        <v>3</v>
      </c>
      <c r="B9" s="14"/>
      <c r="C9" s="12"/>
      <c r="D9" s="15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</row>
    <row r="10" spans="1:130" x14ac:dyDescent="0.25">
      <c r="A10" s="758" t="s">
        <v>4</v>
      </c>
      <c r="B10" s="491" t="s">
        <v>5</v>
      </c>
      <c r="C10" s="492"/>
      <c r="D10" s="493"/>
      <c r="E10" s="597" t="s">
        <v>6</v>
      </c>
      <c r="F10" s="759"/>
      <c r="G10" s="759"/>
      <c r="H10" s="759"/>
      <c r="I10" s="759"/>
      <c r="J10" s="759"/>
      <c r="K10" s="759"/>
      <c r="L10" s="759"/>
      <c r="M10" s="759"/>
      <c r="N10" s="759"/>
      <c r="O10" s="759"/>
      <c r="P10" s="759"/>
      <c r="Q10" s="759"/>
      <c r="R10" s="759"/>
      <c r="S10" s="759"/>
      <c r="T10" s="759"/>
      <c r="U10" s="759"/>
      <c r="V10" s="759"/>
      <c r="W10" s="759"/>
      <c r="X10" s="759"/>
      <c r="Y10" s="759"/>
      <c r="Z10" s="759"/>
      <c r="AA10" s="759"/>
      <c r="AB10" s="759"/>
      <c r="AC10" s="759"/>
      <c r="AD10" s="759"/>
      <c r="AE10" s="759"/>
      <c r="AF10" s="759"/>
      <c r="AG10" s="759"/>
      <c r="AH10" s="759"/>
      <c r="AI10" s="759"/>
      <c r="AJ10" s="759"/>
      <c r="AK10" s="759"/>
      <c r="AL10" s="601"/>
      <c r="AM10" s="584" t="s">
        <v>7</v>
      </c>
      <c r="AN10" s="759"/>
      <c r="AO10" s="759"/>
      <c r="AP10" s="585"/>
      <c r="AQ10" s="758" t="s">
        <v>8</v>
      </c>
      <c r="AR10" s="758" t="s">
        <v>9</v>
      </c>
      <c r="AS10" s="758" t="s">
        <v>10</v>
      </c>
    </row>
    <row r="11" spans="1:130" x14ac:dyDescent="0.25">
      <c r="A11" s="489"/>
      <c r="B11" s="494"/>
      <c r="C11" s="495"/>
      <c r="D11" s="496"/>
      <c r="E11" s="591" t="s">
        <v>11</v>
      </c>
      <c r="F11" s="592"/>
      <c r="G11" s="591" t="s">
        <v>12</v>
      </c>
      <c r="H11" s="592"/>
      <c r="I11" s="591" t="s">
        <v>13</v>
      </c>
      <c r="J11" s="592"/>
      <c r="K11" s="591" t="s">
        <v>14</v>
      </c>
      <c r="L11" s="592"/>
      <c r="M11" s="591" t="s">
        <v>15</v>
      </c>
      <c r="N11" s="592"/>
      <c r="O11" s="591" t="s">
        <v>16</v>
      </c>
      <c r="P11" s="592"/>
      <c r="Q11" s="591" t="s">
        <v>17</v>
      </c>
      <c r="R11" s="592"/>
      <c r="S11" s="591" t="s">
        <v>18</v>
      </c>
      <c r="T11" s="592"/>
      <c r="U11" s="591" t="s">
        <v>19</v>
      </c>
      <c r="V11" s="592"/>
      <c r="W11" s="591" t="s">
        <v>20</v>
      </c>
      <c r="X11" s="592"/>
      <c r="Y11" s="591" t="s">
        <v>21</v>
      </c>
      <c r="Z11" s="592"/>
      <c r="AA11" s="591" t="s">
        <v>22</v>
      </c>
      <c r="AB11" s="592"/>
      <c r="AC11" s="591" t="s">
        <v>23</v>
      </c>
      <c r="AD11" s="592"/>
      <c r="AE11" s="591" t="s">
        <v>24</v>
      </c>
      <c r="AF11" s="592"/>
      <c r="AG11" s="591" t="s">
        <v>25</v>
      </c>
      <c r="AH11" s="592"/>
      <c r="AI11" s="591" t="s">
        <v>26</v>
      </c>
      <c r="AJ11" s="592"/>
      <c r="AK11" s="597" t="s">
        <v>27</v>
      </c>
      <c r="AL11" s="601"/>
      <c r="AM11" s="782" t="s">
        <v>28</v>
      </c>
      <c r="AN11" s="783" t="s">
        <v>29</v>
      </c>
      <c r="AO11" s="506" t="s">
        <v>30</v>
      </c>
      <c r="AP11" s="495" t="s">
        <v>31</v>
      </c>
      <c r="AQ11" s="489"/>
      <c r="AR11" s="489"/>
      <c r="AS11" s="489"/>
    </row>
    <row r="12" spans="1:130" x14ac:dyDescent="0.25">
      <c r="A12" s="734"/>
      <c r="B12" s="477" t="s">
        <v>32</v>
      </c>
      <c r="C12" s="434" t="s">
        <v>33</v>
      </c>
      <c r="D12" s="480" t="s">
        <v>34</v>
      </c>
      <c r="E12" s="482" t="s">
        <v>33</v>
      </c>
      <c r="F12" s="480" t="s">
        <v>34</v>
      </c>
      <c r="G12" s="482" t="s">
        <v>33</v>
      </c>
      <c r="H12" s="480" t="s">
        <v>34</v>
      </c>
      <c r="I12" s="482" t="s">
        <v>33</v>
      </c>
      <c r="J12" s="480" t="s">
        <v>34</v>
      </c>
      <c r="K12" s="482" t="s">
        <v>33</v>
      </c>
      <c r="L12" s="480" t="s">
        <v>34</v>
      </c>
      <c r="M12" s="482" t="s">
        <v>33</v>
      </c>
      <c r="N12" s="480" t="s">
        <v>34</v>
      </c>
      <c r="O12" s="482" t="s">
        <v>33</v>
      </c>
      <c r="P12" s="480" t="s">
        <v>34</v>
      </c>
      <c r="Q12" s="482" t="s">
        <v>33</v>
      </c>
      <c r="R12" s="480" t="s">
        <v>34</v>
      </c>
      <c r="S12" s="482" t="s">
        <v>33</v>
      </c>
      <c r="T12" s="480" t="s">
        <v>34</v>
      </c>
      <c r="U12" s="482" t="s">
        <v>33</v>
      </c>
      <c r="V12" s="480" t="s">
        <v>34</v>
      </c>
      <c r="W12" s="482" t="s">
        <v>33</v>
      </c>
      <c r="X12" s="480" t="s">
        <v>34</v>
      </c>
      <c r="Y12" s="482" t="s">
        <v>33</v>
      </c>
      <c r="Z12" s="480" t="s">
        <v>34</v>
      </c>
      <c r="AA12" s="482" t="s">
        <v>33</v>
      </c>
      <c r="AB12" s="480" t="s">
        <v>34</v>
      </c>
      <c r="AC12" s="482" t="s">
        <v>33</v>
      </c>
      <c r="AD12" s="480" t="s">
        <v>34</v>
      </c>
      <c r="AE12" s="482" t="s">
        <v>33</v>
      </c>
      <c r="AF12" s="480" t="s">
        <v>34</v>
      </c>
      <c r="AG12" s="482" t="s">
        <v>33</v>
      </c>
      <c r="AH12" s="480" t="s">
        <v>34</v>
      </c>
      <c r="AI12" s="482" t="s">
        <v>33</v>
      </c>
      <c r="AJ12" s="480" t="s">
        <v>34</v>
      </c>
      <c r="AK12" s="482" t="s">
        <v>33</v>
      </c>
      <c r="AL12" s="481" t="s">
        <v>34</v>
      </c>
      <c r="AM12" s="509"/>
      <c r="AN12" s="505"/>
      <c r="AO12" s="505"/>
      <c r="AP12" s="620"/>
      <c r="AQ12" s="734"/>
      <c r="AR12" s="734"/>
      <c r="AS12" s="734"/>
    </row>
    <row r="13" spans="1:130" ht="15" customHeight="1" x14ac:dyDescent="0.25">
      <c r="A13" s="435" t="s">
        <v>35</v>
      </c>
      <c r="B13" s="415">
        <f t="shared" ref="B13:B24" si="0">SUM(C13:D13)</f>
        <v>0</v>
      </c>
      <c r="C13" s="436">
        <f t="shared" ref="C13:D24" si="1">SUM(E13,G13,I13,K13,M13,O13,Q13,S13,U13,W13,Y13,AA13,AC13,AE13,AG13,AI13,AK13)</f>
        <v>0</v>
      </c>
      <c r="D13" s="437">
        <f t="shared" si="1"/>
        <v>0</v>
      </c>
      <c r="E13" s="401"/>
      <c r="F13" s="402"/>
      <c r="G13" s="401"/>
      <c r="H13" s="405"/>
      <c r="I13" s="401"/>
      <c r="J13" s="405"/>
      <c r="K13" s="401"/>
      <c r="L13" s="405"/>
      <c r="M13" s="401"/>
      <c r="N13" s="405"/>
      <c r="O13" s="401"/>
      <c r="P13" s="405"/>
      <c r="Q13" s="401"/>
      <c r="R13" s="405"/>
      <c r="S13" s="401"/>
      <c r="T13" s="405"/>
      <c r="U13" s="401"/>
      <c r="V13" s="405"/>
      <c r="W13" s="401"/>
      <c r="X13" s="405"/>
      <c r="Y13" s="401"/>
      <c r="Z13" s="405"/>
      <c r="AA13" s="401"/>
      <c r="AB13" s="405"/>
      <c r="AC13" s="401"/>
      <c r="AD13" s="405"/>
      <c r="AE13" s="401"/>
      <c r="AF13" s="405"/>
      <c r="AG13" s="401"/>
      <c r="AH13" s="405"/>
      <c r="AI13" s="401"/>
      <c r="AJ13" s="405"/>
      <c r="AK13" s="401"/>
      <c r="AL13" s="438"/>
      <c r="AM13" s="404"/>
      <c r="AN13" s="439"/>
      <c r="AO13" s="439"/>
      <c r="AP13" s="402"/>
      <c r="AQ13" s="405"/>
      <c r="AR13" s="405"/>
      <c r="AS13" s="405"/>
      <c r="AT13" s="31" t="str">
        <f>CA13&amp;CB13&amp;CC13&amp;CD13</f>
        <v/>
      </c>
      <c r="BY13" s="32"/>
      <c r="BZ13" s="32"/>
      <c r="CA13" s="33" t="str">
        <f>IF(AM13+AN13+AO13+AP13&lt;&gt;$B13,"* El número de "&amp;AM$10&amp;""&amp;" no puede ser distinto del Total. ","")</f>
        <v/>
      </c>
      <c r="CB13" s="33" t="str">
        <f>IF(AND($B13&lt;&gt;0,AQ13=""),"* No olvide ingresar la variable Personas con discapacidad (con RND). Si no tiene digite CERO.  ",IF(AQ13&gt;$B13,"* La variable Personas con discapacidad (con RND) no puede superar el Total. ",""))</f>
        <v/>
      </c>
      <c r="CC13" s="33" t="str">
        <f>IF(AND($B13&lt;&gt;0,AR13=""),"* No olvide ingresar la variable Pueblos Originarios (Digite CERO si no tiene). ",IF(AR13&gt;$B13,"* La variable Pueblos Originarios no puede superar el Total. ",""))</f>
        <v/>
      </c>
      <c r="CD13" s="33" t="str">
        <f>IF(AND($B13&lt;&gt;0,AS13=""),"* No olvide ingresar la variable Migrantes. Si no tiene digite CERO.  ",IF(AS13&gt;$B13,"* La variable Migrantes no puede superar el Total. ",""))</f>
        <v/>
      </c>
      <c r="CE13" s="32"/>
      <c r="CF13" s="32"/>
      <c r="CG13" s="34">
        <f>IF(AM13+AN13+AO13+AP13&lt;&gt;$B13,1,0)</f>
        <v>0</v>
      </c>
      <c r="CH13" s="35"/>
      <c r="CI13" s="35"/>
      <c r="CJ13" s="35"/>
      <c r="CK13" s="34">
        <f>IF(AND($B13&lt;&gt;0,AQ13=""),1,IF(AQ13&gt;$B13,1,0))</f>
        <v>0</v>
      </c>
      <c r="CL13" s="34">
        <f t="shared" ref="CK13:CM18" si="2">IF(AND($B13&lt;&gt;0,AR13=""),1,IF(AR13&gt;$B13,1,0))</f>
        <v>0</v>
      </c>
      <c r="CM13" s="34">
        <f>IF(AND($B13&lt;&gt;0,AS13=""),1,IF(AS13&gt;$B13,1,0))</f>
        <v>0</v>
      </c>
      <c r="DJ13" s="2"/>
    </row>
    <row r="14" spans="1:130" ht="15" customHeight="1" x14ac:dyDescent="0.25">
      <c r="A14" s="36" t="s">
        <v>36</v>
      </c>
      <c r="B14" s="36">
        <f t="shared" si="0"/>
        <v>0</v>
      </c>
      <c r="C14" s="37">
        <f t="shared" si="1"/>
        <v>0</v>
      </c>
      <c r="D14" s="38">
        <f t="shared" si="1"/>
        <v>0</v>
      </c>
      <c r="E14" s="39"/>
      <c r="F14" s="40"/>
      <c r="G14" s="39"/>
      <c r="H14" s="41"/>
      <c r="I14" s="39"/>
      <c r="J14" s="41"/>
      <c r="K14" s="39"/>
      <c r="L14" s="41"/>
      <c r="M14" s="39"/>
      <c r="N14" s="41"/>
      <c r="O14" s="39"/>
      <c r="P14" s="41"/>
      <c r="Q14" s="39"/>
      <c r="R14" s="41"/>
      <c r="S14" s="39"/>
      <c r="T14" s="41"/>
      <c r="U14" s="39"/>
      <c r="V14" s="41"/>
      <c r="W14" s="39"/>
      <c r="X14" s="41"/>
      <c r="Y14" s="39"/>
      <c r="Z14" s="41"/>
      <c r="AA14" s="39"/>
      <c r="AB14" s="41"/>
      <c r="AC14" s="39"/>
      <c r="AD14" s="41"/>
      <c r="AE14" s="39"/>
      <c r="AF14" s="41"/>
      <c r="AG14" s="39"/>
      <c r="AH14" s="41"/>
      <c r="AI14" s="39"/>
      <c r="AJ14" s="41"/>
      <c r="AK14" s="39"/>
      <c r="AL14" s="42"/>
      <c r="AM14" s="43"/>
      <c r="AN14" s="44"/>
      <c r="AO14" s="44"/>
      <c r="AP14" s="40"/>
      <c r="AQ14" s="41"/>
      <c r="AR14" s="41"/>
      <c r="AS14" s="41"/>
      <c r="AT14" s="31" t="str">
        <f t="shared" ref="AT14:AT18" si="3">CA14&amp;CB14&amp;CC14&amp;CD14</f>
        <v/>
      </c>
      <c r="BY14" s="32"/>
      <c r="BZ14" s="32"/>
      <c r="CA14" s="33" t="str">
        <f t="shared" ref="CA14:CA18" si="4">IF(AM14+AN14+AO14+AP14&lt;&gt;$B14,"* El número de "&amp;AM$10&amp;""&amp;" no puede ser distinto del Total. ","")</f>
        <v/>
      </c>
      <c r="CB14" s="33" t="str">
        <f t="shared" ref="CB14:CB24" si="5">IF(AND($B14&lt;&gt;0,AQ14=""),"* No olvide ingresar la variable Personas con discapacidad (con RND). Si no tiene digite CERO.  ",IF(AQ14&gt;$B14,"* La variable Personas con discapacidad (con RND) no puede superar el Total. ",""))</f>
        <v/>
      </c>
      <c r="CC14" s="33" t="str">
        <f t="shared" ref="CC14:CC24" si="6">IF(AND($B14&lt;&gt;0,AR14=""),"* No olvide ingresar la variable Pueblos Originarios (Digite CERO si no tiene). ",IF(AR14&gt;$B14,"* La variable Pueblos Originarios no puede superar el Total. ",""))</f>
        <v/>
      </c>
      <c r="CD14" s="33" t="str">
        <f t="shared" ref="CD14:CD24" si="7">IF(AND($B14&lt;&gt;0,AS14=""),"* No olvide ingresar la variable Migrantes. Si no tiene digite CERO.  ",IF(AS14&gt;$B14,"* La variable Migrantes no puede superar el Total. ",""))</f>
        <v/>
      </c>
      <c r="CE14" s="32"/>
      <c r="CF14" s="32"/>
      <c r="CG14" s="34">
        <f t="shared" ref="CG14:CG24" si="8">IF(AM14+AN14+AO14+AP14&lt;&gt;$B14,1,0)</f>
        <v>0</v>
      </c>
      <c r="CH14" s="35"/>
      <c r="CI14" s="35"/>
      <c r="CJ14" s="35"/>
      <c r="CK14" s="34">
        <f t="shared" si="2"/>
        <v>0</v>
      </c>
      <c r="CL14" s="34">
        <f t="shared" si="2"/>
        <v>0</v>
      </c>
      <c r="CM14" s="34">
        <f t="shared" si="2"/>
        <v>0</v>
      </c>
    </row>
    <row r="15" spans="1:130" ht="19.5" customHeight="1" x14ac:dyDescent="0.25">
      <c r="A15" s="45" t="s">
        <v>37</v>
      </c>
      <c r="B15" s="45">
        <f t="shared" si="0"/>
        <v>0</v>
      </c>
      <c r="C15" s="46">
        <f t="shared" si="1"/>
        <v>0</v>
      </c>
      <c r="D15" s="47">
        <f t="shared" si="1"/>
        <v>0</v>
      </c>
      <c r="E15" s="48"/>
      <c r="F15" s="49"/>
      <c r="G15" s="48"/>
      <c r="H15" s="50"/>
      <c r="I15" s="48"/>
      <c r="J15" s="50"/>
      <c r="K15" s="48"/>
      <c r="L15" s="50"/>
      <c r="M15" s="39"/>
      <c r="N15" s="41"/>
      <c r="O15" s="39"/>
      <c r="P15" s="41"/>
      <c r="Q15" s="51"/>
      <c r="R15" s="52"/>
      <c r="S15" s="51"/>
      <c r="T15" s="52"/>
      <c r="U15" s="51"/>
      <c r="V15" s="52"/>
      <c r="W15" s="51"/>
      <c r="X15" s="52"/>
      <c r="Y15" s="51"/>
      <c r="Z15" s="52"/>
      <c r="AA15" s="51"/>
      <c r="AB15" s="52"/>
      <c r="AC15" s="51"/>
      <c r="AD15" s="52"/>
      <c r="AE15" s="51"/>
      <c r="AF15" s="52"/>
      <c r="AG15" s="51"/>
      <c r="AH15" s="52"/>
      <c r="AI15" s="51"/>
      <c r="AJ15" s="52"/>
      <c r="AK15" s="51"/>
      <c r="AL15" s="53"/>
      <c r="AM15" s="54"/>
      <c r="AN15" s="55"/>
      <c r="AO15" s="55"/>
      <c r="AP15" s="56"/>
      <c r="AQ15" s="52"/>
      <c r="AR15" s="52"/>
      <c r="AS15" s="52"/>
      <c r="AT15" s="31" t="str">
        <f>CA15&amp;CB15&amp;CC15&amp;CD15</f>
        <v/>
      </c>
      <c r="BY15" s="32"/>
      <c r="BZ15" s="32"/>
      <c r="CA15" s="33" t="str">
        <f t="shared" si="4"/>
        <v/>
      </c>
      <c r="CB15" s="33" t="str">
        <f t="shared" si="5"/>
        <v/>
      </c>
      <c r="CC15" s="33" t="str">
        <f t="shared" si="6"/>
        <v/>
      </c>
      <c r="CD15" s="33" t="str">
        <f t="shared" si="7"/>
        <v/>
      </c>
      <c r="CE15" s="32"/>
      <c r="CF15" s="32"/>
      <c r="CG15" s="34">
        <f t="shared" si="8"/>
        <v>0</v>
      </c>
      <c r="CH15" s="35"/>
      <c r="CI15" s="35"/>
      <c r="CJ15" s="35"/>
      <c r="CK15" s="34">
        <f t="shared" si="2"/>
        <v>0</v>
      </c>
      <c r="CL15" s="34">
        <f t="shared" si="2"/>
        <v>0</v>
      </c>
      <c r="CM15" s="34">
        <f t="shared" si="2"/>
        <v>0</v>
      </c>
    </row>
    <row r="16" spans="1:130" ht="15" customHeight="1" x14ac:dyDescent="0.25">
      <c r="A16" s="57" t="s">
        <v>38</v>
      </c>
      <c r="B16" s="57">
        <f t="shared" si="0"/>
        <v>0</v>
      </c>
      <c r="C16" s="58">
        <f t="shared" si="1"/>
        <v>0</v>
      </c>
      <c r="D16" s="59">
        <f t="shared" si="1"/>
        <v>0</v>
      </c>
      <c r="E16" s="51"/>
      <c r="F16" s="56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  <c r="S16" s="51"/>
      <c r="T16" s="52"/>
      <c r="U16" s="51"/>
      <c r="V16" s="52"/>
      <c r="W16" s="51"/>
      <c r="X16" s="52"/>
      <c r="Y16" s="51"/>
      <c r="Z16" s="52"/>
      <c r="AA16" s="51"/>
      <c r="AB16" s="52"/>
      <c r="AC16" s="51"/>
      <c r="AD16" s="52"/>
      <c r="AE16" s="51"/>
      <c r="AF16" s="52"/>
      <c r="AG16" s="51"/>
      <c r="AH16" s="52"/>
      <c r="AI16" s="51"/>
      <c r="AJ16" s="52"/>
      <c r="AK16" s="51"/>
      <c r="AL16" s="53"/>
      <c r="AM16" s="54"/>
      <c r="AN16" s="55"/>
      <c r="AO16" s="55"/>
      <c r="AP16" s="56"/>
      <c r="AQ16" s="52"/>
      <c r="AR16" s="52"/>
      <c r="AS16" s="52"/>
      <c r="AT16" s="31" t="str">
        <f t="shared" si="3"/>
        <v/>
      </c>
      <c r="BY16" s="32"/>
      <c r="BZ16" s="32"/>
      <c r="CA16" s="33" t="str">
        <f t="shared" si="4"/>
        <v/>
      </c>
      <c r="CB16" s="33" t="str">
        <f t="shared" si="5"/>
        <v/>
      </c>
      <c r="CC16" s="33" t="str">
        <f t="shared" si="6"/>
        <v/>
      </c>
      <c r="CD16" s="33" t="str">
        <f t="shared" si="7"/>
        <v/>
      </c>
      <c r="CE16" s="32"/>
      <c r="CF16" s="32"/>
      <c r="CG16" s="34">
        <f t="shared" si="8"/>
        <v>0</v>
      </c>
      <c r="CH16" s="35"/>
      <c r="CI16" s="35"/>
      <c r="CJ16" s="35"/>
      <c r="CK16" s="34">
        <f t="shared" si="2"/>
        <v>0</v>
      </c>
      <c r="CL16" s="34">
        <f t="shared" si="2"/>
        <v>0</v>
      </c>
      <c r="CM16" s="34">
        <f t="shared" si="2"/>
        <v>0</v>
      </c>
    </row>
    <row r="17" spans="1:113" x14ac:dyDescent="0.25">
      <c r="A17" s="45" t="s">
        <v>39</v>
      </c>
      <c r="B17" s="60">
        <f t="shared" si="0"/>
        <v>0</v>
      </c>
      <c r="C17" s="61">
        <f t="shared" si="1"/>
        <v>0</v>
      </c>
      <c r="D17" s="59">
        <f t="shared" si="1"/>
        <v>0</v>
      </c>
      <c r="E17" s="62"/>
      <c r="F17" s="52"/>
      <c r="G17" s="51"/>
      <c r="H17" s="52"/>
      <c r="I17" s="51"/>
      <c r="J17" s="52"/>
      <c r="K17" s="51"/>
      <c r="L17" s="52"/>
      <c r="M17" s="51"/>
      <c r="N17" s="52"/>
      <c r="O17" s="51"/>
      <c r="P17" s="52"/>
      <c r="Q17" s="51"/>
      <c r="R17" s="52"/>
      <c r="S17" s="51"/>
      <c r="T17" s="52"/>
      <c r="U17" s="51"/>
      <c r="V17" s="52"/>
      <c r="W17" s="51"/>
      <c r="X17" s="52"/>
      <c r="Y17" s="51"/>
      <c r="Z17" s="52"/>
      <c r="AA17" s="51"/>
      <c r="AB17" s="52"/>
      <c r="AC17" s="51"/>
      <c r="AD17" s="52"/>
      <c r="AE17" s="51"/>
      <c r="AF17" s="52"/>
      <c r="AG17" s="51"/>
      <c r="AH17" s="52"/>
      <c r="AI17" s="51"/>
      <c r="AJ17" s="52"/>
      <c r="AK17" s="51"/>
      <c r="AL17" s="53"/>
      <c r="AM17" s="63"/>
      <c r="AN17" s="55"/>
      <c r="AO17" s="55"/>
      <c r="AP17" s="56"/>
      <c r="AQ17" s="64"/>
      <c r="AR17" s="64"/>
      <c r="AS17" s="64"/>
      <c r="AT17" s="31" t="str">
        <f t="shared" si="3"/>
        <v/>
      </c>
      <c r="BY17" s="32"/>
      <c r="BZ17" s="32"/>
      <c r="CA17" s="33" t="str">
        <f>IF(AM17+AN17+AO17+AP17&lt;&gt;$B17,"* El número de "&amp;AM$10&amp;""&amp;" no puede ser distinto del Total. ","")</f>
        <v/>
      </c>
      <c r="CB17" s="33" t="str">
        <f t="shared" si="5"/>
        <v/>
      </c>
      <c r="CC17" s="33" t="str">
        <f t="shared" si="6"/>
        <v/>
      </c>
      <c r="CD17" s="33" t="str">
        <f t="shared" si="7"/>
        <v/>
      </c>
      <c r="CE17" s="32"/>
      <c r="CF17" s="32"/>
      <c r="CG17" s="34">
        <f t="shared" si="8"/>
        <v>0</v>
      </c>
      <c r="CH17" s="35"/>
      <c r="CI17" s="35"/>
      <c r="CJ17" s="35"/>
      <c r="CK17" s="34">
        <f t="shared" si="2"/>
        <v>0</v>
      </c>
      <c r="CL17" s="34">
        <f t="shared" si="2"/>
        <v>0</v>
      </c>
      <c r="CM17" s="34">
        <f t="shared" si="2"/>
        <v>0</v>
      </c>
    </row>
    <row r="18" spans="1:113" x14ac:dyDescent="0.25">
      <c r="A18" s="45" t="s">
        <v>40</v>
      </c>
      <c r="B18" s="65">
        <f t="shared" si="0"/>
        <v>0</v>
      </c>
      <c r="C18" s="631">
        <f t="shared" si="1"/>
        <v>0</v>
      </c>
      <c r="D18" s="67">
        <f t="shared" si="1"/>
        <v>0</v>
      </c>
      <c r="E18" s="68"/>
      <c r="F18" s="632"/>
      <c r="G18" s="784"/>
      <c r="H18" s="71"/>
      <c r="I18" s="784"/>
      <c r="J18" s="71"/>
      <c r="K18" s="51"/>
      <c r="L18" s="52"/>
      <c r="M18" s="51"/>
      <c r="N18" s="52"/>
      <c r="O18" s="778"/>
      <c r="P18" s="73"/>
      <c r="Q18" s="778"/>
      <c r="R18" s="73"/>
      <c r="S18" s="778"/>
      <c r="T18" s="73"/>
      <c r="U18" s="778"/>
      <c r="V18" s="73"/>
      <c r="W18" s="778"/>
      <c r="X18" s="73"/>
      <c r="Y18" s="778"/>
      <c r="Z18" s="73"/>
      <c r="AA18" s="778"/>
      <c r="AB18" s="73"/>
      <c r="AC18" s="778"/>
      <c r="AD18" s="73"/>
      <c r="AE18" s="778"/>
      <c r="AF18" s="73"/>
      <c r="AG18" s="778"/>
      <c r="AH18" s="73"/>
      <c r="AI18" s="778"/>
      <c r="AJ18" s="73"/>
      <c r="AK18" s="778"/>
      <c r="AL18" s="74"/>
      <c r="AM18" s="75"/>
      <c r="AN18" s="76"/>
      <c r="AO18" s="76"/>
      <c r="AP18" s="77"/>
      <c r="AQ18" s="78"/>
      <c r="AR18" s="78"/>
      <c r="AS18" s="78"/>
      <c r="AT18" s="31" t="str">
        <f t="shared" si="3"/>
        <v/>
      </c>
      <c r="BY18" s="32"/>
      <c r="BZ18" s="32"/>
      <c r="CA18" s="33" t="str">
        <f t="shared" si="4"/>
        <v/>
      </c>
      <c r="CB18" s="33" t="str">
        <f t="shared" si="5"/>
        <v/>
      </c>
      <c r="CC18" s="33" t="str">
        <f t="shared" si="6"/>
        <v/>
      </c>
      <c r="CD18" s="33" t="str">
        <f t="shared" si="7"/>
        <v/>
      </c>
      <c r="CE18" s="32"/>
      <c r="CF18" s="32"/>
      <c r="CG18" s="34">
        <f t="shared" si="8"/>
        <v>0</v>
      </c>
      <c r="CH18" s="35"/>
      <c r="CI18" s="35"/>
      <c r="CJ18" s="35"/>
      <c r="CK18" s="34">
        <f t="shared" si="2"/>
        <v>0</v>
      </c>
      <c r="CL18" s="34">
        <f t="shared" si="2"/>
        <v>0</v>
      </c>
      <c r="CM18" s="34">
        <f t="shared" si="2"/>
        <v>0</v>
      </c>
    </row>
    <row r="19" spans="1:113" x14ac:dyDescent="0.25">
      <c r="A19" s="435" t="s">
        <v>41</v>
      </c>
      <c r="B19" s="65">
        <f t="shared" si="0"/>
        <v>0</v>
      </c>
      <c r="C19" s="79">
        <f t="shared" si="1"/>
        <v>0</v>
      </c>
      <c r="D19" s="437">
        <f t="shared" si="1"/>
        <v>0</v>
      </c>
      <c r="E19" s="414">
        <f t="shared" ref="E19:AS19" si="9">SUM(E20:E24)</f>
        <v>0</v>
      </c>
      <c r="F19" s="437">
        <f t="shared" si="9"/>
        <v>0</v>
      </c>
      <c r="G19" s="414">
        <f t="shared" si="9"/>
        <v>0</v>
      </c>
      <c r="H19" s="420">
        <f t="shared" si="9"/>
        <v>0</v>
      </c>
      <c r="I19" s="414">
        <f t="shared" si="9"/>
        <v>0</v>
      </c>
      <c r="J19" s="420">
        <f t="shared" si="9"/>
        <v>0</v>
      </c>
      <c r="K19" s="414">
        <f t="shared" si="9"/>
        <v>0</v>
      </c>
      <c r="L19" s="420">
        <f t="shared" si="9"/>
        <v>0</v>
      </c>
      <c r="M19" s="414">
        <f t="shared" si="9"/>
        <v>0</v>
      </c>
      <c r="N19" s="420">
        <f t="shared" si="9"/>
        <v>0</v>
      </c>
      <c r="O19" s="414">
        <f t="shared" si="9"/>
        <v>0</v>
      </c>
      <c r="P19" s="420">
        <f t="shared" si="9"/>
        <v>0</v>
      </c>
      <c r="Q19" s="414">
        <f t="shared" si="9"/>
        <v>0</v>
      </c>
      <c r="R19" s="420">
        <f t="shared" si="9"/>
        <v>0</v>
      </c>
      <c r="S19" s="414">
        <f t="shared" si="9"/>
        <v>0</v>
      </c>
      <c r="T19" s="420">
        <f t="shared" si="9"/>
        <v>0</v>
      </c>
      <c r="U19" s="414">
        <f t="shared" si="9"/>
        <v>0</v>
      </c>
      <c r="V19" s="420">
        <f t="shared" si="9"/>
        <v>0</v>
      </c>
      <c r="W19" s="414">
        <f t="shared" si="9"/>
        <v>0</v>
      </c>
      <c r="X19" s="420">
        <f t="shared" si="9"/>
        <v>0</v>
      </c>
      <c r="Y19" s="414">
        <f t="shared" si="9"/>
        <v>0</v>
      </c>
      <c r="Z19" s="420">
        <f t="shared" si="9"/>
        <v>0</v>
      </c>
      <c r="AA19" s="414">
        <f t="shared" si="9"/>
        <v>0</v>
      </c>
      <c r="AB19" s="420">
        <f t="shared" si="9"/>
        <v>0</v>
      </c>
      <c r="AC19" s="414">
        <f t="shared" si="9"/>
        <v>0</v>
      </c>
      <c r="AD19" s="420">
        <f t="shared" si="9"/>
        <v>0</v>
      </c>
      <c r="AE19" s="414">
        <f t="shared" si="9"/>
        <v>0</v>
      </c>
      <c r="AF19" s="420">
        <f t="shared" si="9"/>
        <v>0</v>
      </c>
      <c r="AG19" s="414">
        <f t="shared" si="9"/>
        <v>0</v>
      </c>
      <c r="AH19" s="420">
        <f t="shared" si="9"/>
        <v>0</v>
      </c>
      <c r="AI19" s="414">
        <f t="shared" si="9"/>
        <v>0</v>
      </c>
      <c r="AJ19" s="420">
        <f t="shared" si="9"/>
        <v>0</v>
      </c>
      <c r="AK19" s="414">
        <f t="shared" si="9"/>
        <v>0</v>
      </c>
      <c r="AL19" s="440">
        <f t="shared" si="9"/>
        <v>0</v>
      </c>
      <c r="AM19" s="418">
        <f t="shared" si="9"/>
        <v>0</v>
      </c>
      <c r="AN19" s="419">
        <f t="shared" si="9"/>
        <v>0</v>
      </c>
      <c r="AO19" s="419">
        <f t="shared" si="9"/>
        <v>0</v>
      </c>
      <c r="AP19" s="437">
        <f t="shared" si="9"/>
        <v>0</v>
      </c>
      <c r="AQ19" s="420">
        <f t="shared" si="9"/>
        <v>0</v>
      </c>
      <c r="AR19" s="420">
        <f t="shared" si="9"/>
        <v>0</v>
      </c>
      <c r="AS19" s="420">
        <f t="shared" si="9"/>
        <v>0</v>
      </c>
      <c r="AT19" s="85"/>
      <c r="BY19" s="32"/>
      <c r="BZ19" s="32"/>
      <c r="CA19" s="32"/>
      <c r="CB19" s="32"/>
      <c r="CC19" s="32"/>
      <c r="CD19" s="32"/>
      <c r="CE19" s="32"/>
      <c r="CF19" s="32"/>
      <c r="CG19"/>
      <c r="CH19" s="35"/>
      <c r="CI19" s="35"/>
      <c r="CJ19" s="35"/>
      <c r="CK19"/>
      <c r="CL19"/>
      <c r="CM19"/>
    </row>
    <row r="20" spans="1:113" x14ac:dyDescent="0.25">
      <c r="A20" s="441" t="s">
        <v>42</v>
      </c>
      <c r="B20" s="60">
        <f t="shared" si="0"/>
        <v>0</v>
      </c>
      <c r="C20" s="58">
        <f t="shared" si="1"/>
        <v>0</v>
      </c>
      <c r="D20" s="87">
        <f t="shared" si="1"/>
        <v>0</v>
      </c>
      <c r="E20" s="88"/>
      <c r="F20" s="89"/>
      <c r="G20" s="88"/>
      <c r="H20" s="90"/>
      <c r="I20" s="88"/>
      <c r="J20" s="90"/>
      <c r="K20" s="88"/>
      <c r="L20" s="90"/>
      <c r="M20" s="88"/>
      <c r="N20" s="90"/>
      <c r="O20" s="88"/>
      <c r="P20" s="90"/>
      <c r="Q20" s="88"/>
      <c r="R20" s="90"/>
      <c r="S20" s="88"/>
      <c r="T20" s="90"/>
      <c r="U20" s="88"/>
      <c r="V20" s="90"/>
      <c r="W20" s="88"/>
      <c r="X20" s="90"/>
      <c r="Y20" s="88"/>
      <c r="Z20" s="90"/>
      <c r="AA20" s="88"/>
      <c r="AB20" s="90"/>
      <c r="AC20" s="88"/>
      <c r="AD20" s="90"/>
      <c r="AE20" s="88"/>
      <c r="AF20" s="90"/>
      <c r="AG20" s="88"/>
      <c r="AH20" s="90"/>
      <c r="AI20" s="88"/>
      <c r="AJ20" s="90"/>
      <c r="AK20" s="88"/>
      <c r="AL20" s="91"/>
      <c r="AM20" s="785"/>
      <c r="AN20" s="93"/>
      <c r="AO20" s="93"/>
      <c r="AP20" s="89"/>
      <c r="AQ20" s="786"/>
      <c r="AR20" s="786"/>
      <c r="AS20" s="786"/>
      <c r="AT20" s="31" t="str">
        <f>CA20&amp;CB20&amp;CC20&amp;CD20</f>
        <v/>
      </c>
      <c r="BY20" s="32"/>
      <c r="BZ20" s="32"/>
      <c r="CA20" s="33" t="str">
        <f t="shared" ref="CA20:CA24" si="10">IF(AM20+AN20+AO20+AP20&lt;&gt;$B20,"* El número de "&amp;AM$10&amp;""&amp;" no puede ser distinto del Total. ","")</f>
        <v/>
      </c>
      <c r="CB20" s="33" t="str">
        <f t="shared" si="5"/>
        <v/>
      </c>
      <c r="CC20" s="33" t="str">
        <f t="shared" si="6"/>
        <v/>
      </c>
      <c r="CD20" s="33" t="str">
        <f t="shared" si="7"/>
        <v/>
      </c>
      <c r="CE20" s="32"/>
      <c r="CF20" s="32"/>
      <c r="CG20" s="34">
        <f t="shared" si="8"/>
        <v>0</v>
      </c>
      <c r="CH20" s="35"/>
      <c r="CI20" s="35"/>
      <c r="CJ20" s="35"/>
      <c r="CK20" s="34">
        <f t="shared" ref="CK20:CM24" si="11">IF(AND($B20&lt;&gt;0,AQ20=""),1,IF(AQ20&gt;$B20,1,0))</f>
        <v>0</v>
      </c>
      <c r="CL20" s="34">
        <f t="shared" si="11"/>
        <v>0</v>
      </c>
      <c r="CM20" s="34">
        <f t="shared" si="11"/>
        <v>0</v>
      </c>
    </row>
    <row r="21" spans="1:113" x14ac:dyDescent="0.25">
      <c r="A21" s="45" t="s">
        <v>43</v>
      </c>
      <c r="B21" s="57">
        <f t="shared" si="0"/>
        <v>0</v>
      </c>
      <c r="C21" s="61">
        <f t="shared" si="1"/>
        <v>0</v>
      </c>
      <c r="D21" s="47">
        <f t="shared" si="1"/>
        <v>0</v>
      </c>
      <c r="E21" s="51"/>
      <c r="F21" s="56"/>
      <c r="G21" s="51"/>
      <c r="H21" s="52"/>
      <c r="I21" s="51"/>
      <c r="J21" s="52"/>
      <c r="K21" s="51"/>
      <c r="L21" s="52"/>
      <c r="M21" s="51"/>
      <c r="N21" s="52"/>
      <c r="O21" s="51"/>
      <c r="P21" s="52"/>
      <c r="Q21" s="51"/>
      <c r="R21" s="52"/>
      <c r="S21" s="51"/>
      <c r="T21" s="52"/>
      <c r="U21" s="51"/>
      <c r="V21" s="52"/>
      <c r="W21" s="51"/>
      <c r="X21" s="52"/>
      <c r="Y21" s="51"/>
      <c r="Z21" s="52"/>
      <c r="AA21" s="51"/>
      <c r="AB21" s="52"/>
      <c r="AC21" s="51"/>
      <c r="AD21" s="52"/>
      <c r="AE21" s="51"/>
      <c r="AF21" s="52"/>
      <c r="AG21" s="51"/>
      <c r="AH21" s="52"/>
      <c r="AI21" s="51"/>
      <c r="AJ21" s="52"/>
      <c r="AK21" s="51"/>
      <c r="AL21" s="53"/>
      <c r="AM21" s="54"/>
      <c r="AN21" s="55"/>
      <c r="AO21" s="55"/>
      <c r="AP21" s="56"/>
      <c r="AQ21" s="95"/>
      <c r="AR21" s="95"/>
      <c r="AS21" s="95"/>
      <c r="AT21" s="31" t="str">
        <f>CA21&amp;CB21&amp;CC21&amp;CD21</f>
        <v/>
      </c>
      <c r="BY21" s="32"/>
      <c r="BZ21" s="32"/>
      <c r="CA21" s="33" t="str">
        <f t="shared" si="10"/>
        <v/>
      </c>
      <c r="CB21" s="33" t="str">
        <f t="shared" si="5"/>
        <v/>
      </c>
      <c r="CC21" s="33" t="str">
        <f t="shared" si="6"/>
        <v/>
      </c>
      <c r="CD21" s="33" t="str">
        <f t="shared" si="7"/>
        <v/>
      </c>
      <c r="CE21" s="32"/>
      <c r="CF21" s="32"/>
      <c r="CG21" s="34">
        <f t="shared" si="8"/>
        <v>0</v>
      </c>
      <c r="CH21" s="35"/>
      <c r="CI21" s="35"/>
      <c r="CJ21" s="35"/>
      <c r="CK21" s="34">
        <f t="shared" si="11"/>
        <v>0</v>
      </c>
      <c r="CL21" s="34">
        <f t="shared" si="11"/>
        <v>0</v>
      </c>
      <c r="CM21" s="34">
        <f t="shared" si="11"/>
        <v>0</v>
      </c>
    </row>
    <row r="22" spans="1:113" x14ac:dyDescent="0.25">
      <c r="A22" s="96" t="s">
        <v>44</v>
      </c>
      <c r="B22" s="97">
        <f t="shared" si="0"/>
        <v>0</v>
      </c>
      <c r="C22" s="98">
        <f t="shared" si="1"/>
        <v>0</v>
      </c>
      <c r="D22" s="99">
        <f t="shared" si="1"/>
        <v>0</v>
      </c>
      <c r="E22" s="62"/>
      <c r="F22" s="100"/>
      <c r="G22" s="62"/>
      <c r="H22" s="101"/>
      <c r="I22" s="62"/>
      <c r="J22" s="101"/>
      <c r="K22" s="62"/>
      <c r="L22" s="101"/>
      <c r="M22" s="62"/>
      <c r="N22" s="101"/>
      <c r="O22" s="62"/>
      <c r="P22" s="101"/>
      <c r="Q22" s="62"/>
      <c r="R22" s="101"/>
      <c r="S22" s="62"/>
      <c r="T22" s="101"/>
      <c r="U22" s="62"/>
      <c r="V22" s="101"/>
      <c r="W22" s="62"/>
      <c r="X22" s="101"/>
      <c r="Y22" s="62"/>
      <c r="Z22" s="101"/>
      <c r="AA22" s="62"/>
      <c r="AB22" s="101"/>
      <c r="AC22" s="62"/>
      <c r="AD22" s="101"/>
      <c r="AE22" s="62"/>
      <c r="AF22" s="101"/>
      <c r="AG22" s="62"/>
      <c r="AH22" s="101"/>
      <c r="AI22" s="62"/>
      <c r="AJ22" s="101"/>
      <c r="AK22" s="62"/>
      <c r="AL22" s="102"/>
      <c r="AM22" s="103"/>
      <c r="AN22" s="104"/>
      <c r="AO22" s="104"/>
      <c r="AP22" s="100"/>
      <c r="AQ22" s="105"/>
      <c r="AR22" s="105"/>
      <c r="AS22" s="105"/>
      <c r="AT22" s="31" t="str">
        <f>CA22&amp;CB22&amp;CC22&amp;CD22</f>
        <v/>
      </c>
      <c r="BY22" s="32"/>
      <c r="BZ22" s="32"/>
      <c r="CA22" s="33" t="str">
        <f t="shared" si="10"/>
        <v/>
      </c>
      <c r="CB22" s="33" t="str">
        <f t="shared" si="5"/>
        <v/>
      </c>
      <c r="CC22" s="33" t="str">
        <f t="shared" si="6"/>
        <v/>
      </c>
      <c r="CD22" s="33" t="str">
        <f t="shared" si="7"/>
        <v/>
      </c>
      <c r="CE22" s="32"/>
      <c r="CF22" s="32"/>
      <c r="CG22" s="34">
        <f t="shared" si="8"/>
        <v>0</v>
      </c>
      <c r="CH22" s="35"/>
      <c r="CI22" s="35"/>
      <c r="CJ22" s="35"/>
      <c r="CK22" s="34">
        <f t="shared" si="11"/>
        <v>0</v>
      </c>
      <c r="CL22" s="34">
        <f t="shared" si="11"/>
        <v>0</v>
      </c>
      <c r="CM22" s="34">
        <f t="shared" si="11"/>
        <v>0</v>
      </c>
    </row>
    <row r="23" spans="1:113" x14ac:dyDescent="0.25">
      <c r="A23" s="106" t="s">
        <v>45</v>
      </c>
      <c r="B23" s="57">
        <f t="shared" si="0"/>
        <v>0</v>
      </c>
      <c r="C23" s="61">
        <f t="shared" si="1"/>
        <v>0</v>
      </c>
      <c r="D23" s="47">
        <f t="shared" si="1"/>
        <v>0</v>
      </c>
      <c r="E23" s="51"/>
      <c r="F23" s="56"/>
      <c r="G23" s="51"/>
      <c r="H23" s="52"/>
      <c r="I23" s="51"/>
      <c r="J23" s="52"/>
      <c r="K23" s="51"/>
      <c r="L23" s="52"/>
      <c r="M23" s="51"/>
      <c r="N23" s="52"/>
      <c r="O23" s="51"/>
      <c r="P23" s="52"/>
      <c r="Q23" s="51"/>
      <c r="R23" s="52"/>
      <c r="S23" s="51"/>
      <c r="T23" s="52"/>
      <c r="U23" s="51"/>
      <c r="V23" s="52"/>
      <c r="W23" s="51"/>
      <c r="X23" s="52"/>
      <c r="Y23" s="51"/>
      <c r="Z23" s="52"/>
      <c r="AA23" s="51"/>
      <c r="AB23" s="52"/>
      <c r="AC23" s="51"/>
      <c r="AD23" s="52"/>
      <c r="AE23" s="51"/>
      <c r="AF23" s="52"/>
      <c r="AG23" s="51"/>
      <c r="AH23" s="52"/>
      <c r="AI23" s="51"/>
      <c r="AJ23" s="52"/>
      <c r="AK23" s="51"/>
      <c r="AL23" s="53"/>
      <c r="AM23" s="54"/>
      <c r="AN23" s="55"/>
      <c r="AO23" s="55"/>
      <c r="AP23" s="56"/>
      <c r="AQ23" s="95"/>
      <c r="AR23" s="95"/>
      <c r="AS23" s="95"/>
      <c r="AT23" s="31" t="str">
        <f>CA23&amp;CB23&amp;CC23&amp;CD23</f>
        <v/>
      </c>
      <c r="BY23" s="32"/>
      <c r="BZ23" s="32"/>
      <c r="CA23" s="33" t="str">
        <f t="shared" si="10"/>
        <v/>
      </c>
      <c r="CB23" s="33" t="str">
        <f t="shared" si="5"/>
        <v/>
      </c>
      <c r="CC23" s="33" t="str">
        <f t="shared" si="6"/>
        <v/>
      </c>
      <c r="CD23" s="33" t="str">
        <f t="shared" si="7"/>
        <v/>
      </c>
      <c r="CE23" s="32"/>
      <c r="CF23" s="32"/>
      <c r="CG23" s="34">
        <f t="shared" si="8"/>
        <v>0</v>
      </c>
      <c r="CH23" s="35"/>
      <c r="CI23" s="35"/>
      <c r="CJ23" s="35"/>
      <c r="CK23" s="34">
        <f t="shared" si="11"/>
        <v>0</v>
      </c>
      <c r="CL23" s="34">
        <f t="shared" si="11"/>
        <v>0</v>
      </c>
      <c r="CM23" s="34">
        <f t="shared" si="11"/>
        <v>0</v>
      </c>
    </row>
    <row r="24" spans="1:113" x14ac:dyDescent="0.25">
      <c r="A24" s="107" t="s">
        <v>46</v>
      </c>
      <c r="B24" s="65">
        <f t="shared" si="0"/>
        <v>0</v>
      </c>
      <c r="C24" s="79">
        <f t="shared" si="1"/>
        <v>0</v>
      </c>
      <c r="D24" s="637">
        <f t="shared" si="1"/>
        <v>0</v>
      </c>
      <c r="E24" s="778"/>
      <c r="F24" s="638"/>
      <c r="G24" s="778"/>
      <c r="H24" s="73"/>
      <c r="I24" s="778"/>
      <c r="J24" s="73"/>
      <c r="K24" s="778"/>
      <c r="L24" s="73"/>
      <c r="M24" s="778"/>
      <c r="N24" s="73"/>
      <c r="O24" s="778"/>
      <c r="P24" s="73"/>
      <c r="Q24" s="778"/>
      <c r="R24" s="73"/>
      <c r="S24" s="778"/>
      <c r="T24" s="73"/>
      <c r="U24" s="778"/>
      <c r="V24" s="73"/>
      <c r="W24" s="778"/>
      <c r="X24" s="73"/>
      <c r="Y24" s="778"/>
      <c r="Z24" s="73"/>
      <c r="AA24" s="778"/>
      <c r="AB24" s="73"/>
      <c r="AC24" s="778"/>
      <c r="AD24" s="73"/>
      <c r="AE24" s="778"/>
      <c r="AF24" s="73"/>
      <c r="AG24" s="778"/>
      <c r="AH24" s="73"/>
      <c r="AI24" s="778"/>
      <c r="AJ24" s="73"/>
      <c r="AK24" s="778"/>
      <c r="AL24" s="74"/>
      <c r="AM24" s="110"/>
      <c r="AN24" s="76"/>
      <c r="AO24" s="76"/>
      <c r="AP24" s="638"/>
      <c r="AQ24" s="73"/>
      <c r="AR24" s="73"/>
      <c r="AS24" s="73"/>
      <c r="AT24" s="31" t="str">
        <f>CA24&amp;CB24&amp;CC24&amp;CD24</f>
        <v/>
      </c>
      <c r="BY24" s="32"/>
      <c r="BZ24" s="32"/>
      <c r="CA24" s="33" t="str">
        <f t="shared" si="10"/>
        <v/>
      </c>
      <c r="CB24" s="33" t="str">
        <f t="shared" si="5"/>
        <v/>
      </c>
      <c r="CC24" s="33" t="str">
        <f t="shared" si="6"/>
        <v/>
      </c>
      <c r="CD24" s="33" t="str">
        <f t="shared" si="7"/>
        <v/>
      </c>
      <c r="CE24" s="32"/>
      <c r="CF24" s="32"/>
      <c r="CG24" s="34">
        <f t="shared" si="8"/>
        <v>0</v>
      </c>
      <c r="CH24" s="35"/>
      <c r="CI24" s="35"/>
      <c r="CJ24" s="35"/>
      <c r="CK24" s="34">
        <f t="shared" si="11"/>
        <v>0</v>
      </c>
      <c r="CL24" s="34">
        <f t="shared" si="11"/>
        <v>0</v>
      </c>
      <c r="CM24" s="34">
        <f t="shared" si="11"/>
        <v>0</v>
      </c>
    </row>
    <row r="25" spans="1:113" x14ac:dyDescent="0.25">
      <c r="A25" s="13" t="s">
        <v>47</v>
      </c>
      <c r="B25" s="14"/>
      <c r="C25" s="12"/>
      <c r="D25" s="15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</row>
    <row r="26" spans="1:113" x14ac:dyDescent="0.25">
      <c r="A26" s="521" t="s">
        <v>48</v>
      </c>
      <c r="B26" s="758" t="s">
        <v>49</v>
      </c>
      <c r="C26" s="491" t="s">
        <v>5</v>
      </c>
      <c r="D26" s="492"/>
      <c r="E26" s="493"/>
      <c r="F26" s="597" t="s">
        <v>6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59"/>
      <c r="AI26" s="759"/>
      <c r="AJ26" s="759"/>
      <c r="AK26" s="759"/>
      <c r="AL26" s="759"/>
      <c r="AM26" s="601"/>
      <c r="AN26" s="584" t="s">
        <v>7</v>
      </c>
      <c r="AO26" s="759"/>
      <c r="AP26" s="759"/>
      <c r="AQ26" s="585"/>
    </row>
    <row r="27" spans="1:113" ht="15" customHeight="1" x14ac:dyDescent="0.25">
      <c r="A27" s="522"/>
      <c r="B27" s="489"/>
      <c r="C27" s="712"/>
      <c r="D27" s="620"/>
      <c r="E27" s="641"/>
      <c r="F27" s="591" t="s">
        <v>11</v>
      </c>
      <c r="G27" s="592"/>
      <c r="H27" s="591" t="s">
        <v>12</v>
      </c>
      <c r="I27" s="592"/>
      <c r="J27" s="591" t="s">
        <v>13</v>
      </c>
      <c r="K27" s="592"/>
      <c r="L27" s="591" t="s">
        <v>14</v>
      </c>
      <c r="M27" s="592"/>
      <c r="N27" s="591" t="s">
        <v>15</v>
      </c>
      <c r="O27" s="592"/>
      <c r="P27" s="591" t="s">
        <v>16</v>
      </c>
      <c r="Q27" s="592"/>
      <c r="R27" s="591" t="s">
        <v>17</v>
      </c>
      <c r="S27" s="592"/>
      <c r="T27" s="591" t="s">
        <v>18</v>
      </c>
      <c r="U27" s="592"/>
      <c r="V27" s="591" t="s">
        <v>19</v>
      </c>
      <c r="W27" s="592"/>
      <c r="X27" s="591" t="s">
        <v>20</v>
      </c>
      <c r="Y27" s="592"/>
      <c r="Z27" s="591" t="s">
        <v>21</v>
      </c>
      <c r="AA27" s="592"/>
      <c r="AB27" s="591" t="s">
        <v>22</v>
      </c>
      <c r="AC27" s="592"/>
      <c r="AD27" s="591" t="s">
        <v>23</v>
      </c>
      <c r="AE27" s="592"/>
      <c r="AF27" s="591" t="s">
        <v>24</v>
      </c>
      <c r="AG27" s="592"/>
      <c r="AH27" s="591" t="s">
        <v>25</v>
      </c>
      <c r="AI27" s="592"/>
      <c r="AJ27" s="591" t="s">
        <v>26</v>
      </c>
      <c r="AK27" s="592"/>
      <c r="AL27" s="597" t="s">
        <v>27</v>
      </c>
      <c r="AM27" s="601"/>
      <c r="AN27" s="782" t="s">
        <v>50</v>
      </c>
      <c r="AO27" s="783" t="s">
        <v>29</v>
      </c>
      <c r="AP27" s="506" t="s">
        <v>30</v>
      </c>
      <c r="AQ27" s="510" t="s">
        <v>31</v>
      </c>
    </row>
    <row r="28" spans="1:113" x14ac:dyDescent="0.25">
      <c r="A28" s="644"/>
      <c r="B28" s="734"/>
      <c r="C28" s="477" t="s">
        <v>32</v>
      </c>
      <c r="D28" s="482" t="s">
        <v>33</v>
      </c>
      <c r="E28" s="480" t="s">
        <v>34</v>
      </c>
      <c r="F28" s="482" t="s">
        <v>33</v>
      </c>
      <c r="G28" s="480" t="s">
        <v>34</v>
      </c>
      <c r="H28" s="482" t="s">
        <v>33</v>
      </c>
      <c r="I28" s="480" t="s">
        <v>34</v>
      </c>
      <c r="J28" s="482" t="s">
        <v>33</v>
      </c>
      <c r="K28" s="480" t="s">
        <v>34</v>
      </c>
      <c r="L28" s="482" t="s">
        <v>33</v>
      </c>
      <c r="M28" s="480" t="s">
        <v>34</v>
      </c>
      <c r="N28" s="434" t="s">
        <v>33</v>
      </c>
      <c r="O28" s="480" t="s">
        <v>34</v>
      </c>
      <c r="P28" s="482" t="s">
        <v>33</v>
      </c>
      <c r="Q28" s="480" t="s">
        <v>34</v>
      </c>
      <c r="R28" s="482" t="s">
        <v>33</v>
      </c>
      <c r="S28" s="480" t="s">
        <v>34</v>
      </c>
      <c r="T28" s="482" t="s">
        <v>33</v>
      </c>
      <c r="U28" s="480" t="s">
        <v>34</v>
      </c>
      <c r="V28" s="482" t="s">
        <v>33</v>
      </c>
      <c r="W28" s="480" t="s">
        <v>34</v>
      </c>
      <c r="X28" s="482" t="s">
        <v>33</v>
      </c>
      <c r="Y28" s="480" t="s">
        <v>34</v>
      </c>
      <c r="Z28" s="482" t="s">
        <v>33</v>
      </c>
      <c r="AA28" s="480" t="s">
        <v>34</v>
      </c>
      <c r="AB28" s="482" t="s">
        <v>33</v>
      </c>
      <c r="AC28" s="480" t="s">
        <v>34</v>
      </c>
      <c r="AD28" s="482" t="s">
        <v>33</v>
      </c>
      <c r="AE28" s="480" t="s">
        <v>34</v>
      </c>
      <c r="AF28" s="482" t="s">
        <v>33</v>
      </c>
      <c r="AG28" s="480" t="s">
        <v>34</v>
      </c>
      <c r="AH28" s="482" t="s">
        <v>33</v>
      </c>
      <c r="AI28" s="480" t="s">
        <v>34</v>
      </c>
      <c r="AJ28" s="482" t="s">
        <v>33</v>
      </c>
      <c r="AK28" s="480" t="s">
        <v>34</v>
      </c>
      <c r="AL28" s="482" t="s">
        <v>33</v>
      </c>
      <c r="AM28" s="787" t="s">
        <v>34</v>
      </c>
      <c r="AN28" s="509"/>
      <c r="AO28" s="505"/>
      <c r="AP28" s="505"/>
      <c r="AQ28" s="511"/>
      <c r="CG28" s="112">
        <f>IF(C29&lt;&gt;SUM(C30:C48),1,0)</f>
        <v>0</v>
      </c>
    </row>
    <row r="29" spans="1:113" x14ac:dyDescent="0.25">
      <c r="A29" s="602" t="s">
        <v>51</v>
      </c>
      <c r="B29" s="603"/>
      <c r="C29" s="442">
        <f t="shared" ref="C29:C50" si="12">SUM(D29:E29)</f>
        <v>0</v>
      </c>
      <c r="D29" s="788">
        <f t="shared" ref="D29:E50" si="13">+F29+H29+J29+L29+N29+P29+R29+T29+V29+X29+Z29+AB29+AD29+AF29+AH29+AJ29+AL29</f>
        <v>0</v>
      </c>
      <c r="E29" s="115">
        <f t="shared" si="13"/>
        <v>0</v>
      </c>
      <c r="F29" s="443"/>
      <c r="G29" s="444"/>
      <c r="H29" s="443"/>
      <c r="I29" s="445"/>
      <c r="J29" s="443"/>
      <c r="K29" s="445"/>
      <c r="L29" s="443"/>
      <c r="M29" s="444"/>
      <c r="N29" s="446"/>
      <c r="O29" s="445"/>
      <c r="P29" s="446"/>
      <c r="Q29" s="445"/>
      <c r="R29" s="446"/>
      <c r="S29" s="445"/>
      <c r="T29" s="446"/>
      <c r="U29" s="445"/>
      <c r="V29" s="446"/>
      <c r="W29" s="445"/>
      <c r="X29" s="446"/>
      <c r="Y29" s="445"/>
      <c r="Z29" s="446"/>
      <c r="AA29" s="445"/>
      <c r="AB29" s="446"/>
      <c r="AC29" s="445"/>
      <c r="AD29" s="446"/>
      <c r="AE29" s="445"/>
      <c r="AF29" s="446"/>
      <c r="AG29" s="445"/>
      <c r="AH29" s="446"/>
      <c r="AI29" s="445"/>
      <c r="AJ29" s="446"/>
      <c r="AK29" s="445"/>
      <c r="AL29" s="446"/>
      <c r="AM29" s="789"/>
      <c r="AN29" s="447"/>
      <c r="AO29" s="448"/>
      <c r="AP29" s="446"/>
      <c r="AQ29" s="445"/>
      <c r="AR29" s="31" t="str">
        <f>CA29&amp;CB29&amp;CC29&amp;CD29&amp;CE29&amp;CF29</f>
        <v/>
      </c>
      <c r="BW29" s="32"/>
      <c r="BX29" s="32"/>
      <c r="BY29" s="32"/>
      <c r="BZ29" s="32"/>
      <c r="CA29" s="123" t="str">
        <f>IF(CG29=1," * El total de Ingresos debe ser igual a la suma de los Tipos de Estrategia. ","")</f>
        <v/>
      </c>
      <c r="CB29" s="123" t="str">
        <f>IF(CG28=1,"* Existen patologías que son mayores al Total de Ingresos-Persona. ","")</f>
        <v/>
      </c>
      <c r="CC29" s="124"/>
      <c r="CD29" s="124"/>
      <c r="CE29" s="124"/>
      <c r="CF29" s="124"/>
      <c r="CG29" s="112">
        <f>IF(SUM(AN29:AQ29)=C29,0,1)</f>
        <v>0</v>
      </c>
      <c r="CH29" s="125"/>
      <c r="CI29" s="125"/>
      <c r="CJ29" s="125"/>
      <c r="CK29" s="125"/>
      <c r="DH29"/>
      <c r="DI29"/>
    </row>
    <row r="30" spans="1:113" x14ac:dyDescent="0.25">
      <c r="A30" s="790" t="s">
        <v>52</v>
      </c>
      <c r="B30" s="126" t="s">
        <v>53</v>
      </c>
      <c r="C30" s="127">
        <f t="shared" si="12"/>
        <v>0</v>
      </c>
      <c r="D30" s="449">
        <f t="shared" si="13"/>
        <v>0</v>
      </c>
      <c r="E30" s="450">
        <f t="shared" si="13"/>
        <v>0</v>
      </c>
      <c r="F30" s="130"/>
      <c r="G30" s="131"/>
      <c r="H30" s="130"/>
      <c r="I30" s="132"/>
      <c r="J30" s="130"/>
      <c r="K30" s="132"/>
      <c r="L30" s="130"/>
      <c r="M30" s="131"/>
      <c r="N30" s="133"/>
      <c r="O30" s="132"/>
      <c r="P30" s="133"/>
      <c r="Q30" s="132"/>
      <c r="R30" s="133"/>
      <c r="S30" s="132"/>
      <c r="T30" s="133"/>
      <c r="U30" s="132"/>
      <c r="V30" s="133"/>
      <c r="W30" s="132"/>
      <c r="X30" s="133"/>
      <c r="Y30" s="132"/>
      <c r="Z30" s="133"/>
      <c r="AA30" s="132"/>
      <c r="AB30" s="133"/>
      <c r="AC30" s="132"/>
      <c r="AD30" s="133"/>
      <c r="AE30" s="132"/>
      <c r="AF30" s="133"/>
      <c r="AG30" s="132"/>
      <c r="AH30" s="133"/>
      <c r="AI30" s="132"/>
      <c r="AJ30" s="133"/>
      <c r="AK30" s="132"/>
      <c r="AL30" s="133"/>
      <c r="AM30" s="134"/>
      <c r="AN30" s="135"/>
      <c r="AO30" s="136"/>
      <c r="AP30" s="133"/>
      <c r="AQ30" s="132"/>
      <c r="AR30" s="31" t="str">
        <f>CA30&amp;CB30&amp;CC30&amp;CD30&amp;CE30&amp;CF30</f>
        <v/>
      </c>
      <c r="BW30" s="32"/>
      <c r="BX30" s="32"/>
      <c r="BY30" s="32"/>
      <c r="BZ30" s="32"/>
      <c r="CA30" s="123" t="str">
        <f>IF(CG30=1," * El total de Ingresos debe ser igual a la suma de los Tipos de Estrategia. ","")</f>
        <v/>
      </c>
      <c r="CB30" s="123" t="str">
        <f>IF(CH30=1,"* EN Rehabilitación Infantil Existen Patologías que son Mayores a los Ingresos-Personas. ","")</f>
        <v/>
      </c>
      <c r="CC30" s="123" t="str">
        <f>IF(CI30=1,"* En RBC existen Patologías que son mayores a los Ingresos-Personas. ","")</f>
        <v/>
      </c>
      <c r="CD30" s="123" t="str">
        <f>IF(CJ30=1,"* En RI Existen Patologías que son mayores a los Ingresos-Personas. ","")</f>
        <v/>
      </c>
      <c r="CE30" s="123" t="str">
        <f>IF(CK30=1,"* En RR existen patologías que son mayores a los Ingresos-Persona. ","")</f>
        <v/>
      </c>
      <c r="CF30" s="123"/>
      <c r="CG30" s="112">
        <f>IF(SUM(AN30:AQ30)=C30,0,1)</f>
        <v>0</v>
      </c>
      <c r="CH30" s="112">
        <f>IF(AN29&lt;MAX(AN30:AN48),1,0)</f>
        <v>0</v>
      </c>
      <c r="CI30" s="112">
        <f>IF(AO29&lt;MAX(AO30:AO48),1,0)</f>
        <v>0</v>
      </c>
      <c r="CJ30" s="112">
        <f>IF(AP29&lt;MAX(AP30:AP48),1,0)</f>
        <v>0</v>
      </c>
      <c r="CK30" s="112">
        <f>IF(AQ29&lt;MAX(AQ30:AQ48),1,0)</f>
        <v>0</v>
      </c>
      <c r="DI30"/>
    </row>
    <row r="31" spans="1:113" x14ac:dyDescent="0.25">
      <c r="A31" s="515"/>
      <c r="B31" s="126" t="s">
        <v>54</v>
      </c>
      <c r="C31" s="137">
        <f t="shared" si="12"/>
        <v>0</v>
      </c>
      <c r="D31" s="138">
        <f t="shared" si="13"/>
        <v>0</v>
      </c>
      <c r="E31" s="139">
        <f t="shared" si="13"/>
        <v>0</v>
      </c>
      <c r="F31" s="140"/>
      <c r="G31" s="141"/>
      <c r="H31" s="140"/>
      <c r="I31" s="142"/>
      <c r="J31" s="140"/>
      <c r="K31" s="142"/>
      <c r="L31" s="140"/>
      <c r="M31" s="141"/>
      <c r="N31" s="143"/>
      <c r="O31" s="142"/>
      <c r="P31" s="143"/>
      <c r="Q31" s="142"/>
      <c r="R31" s="143"/>
      <c r="S31" s="142"/>
      <c r="T31" s="143"/>
      <c r="U31" s="142"/>
      <c r="V31" s="143"/>
      <c r="W31" s="142"/>
      <c r="X31" s="143"/>
      <c r="Y31" s="142"/>
      <c r="Z31" s="143"/>
      <c r="AA31" s="142"/>
      <c r="AB31" s="143"/>
      <c r="AC31" s="142"/>
      <c r="AD31" s="143"/>
      <c r="AE31" s="142"/>
      <c r="AF31" s="143"/>
      <c r="AG31" s="142"/>
      <c r="AH31" s="143"/>
      <c r="AI31" s="142"/>
      <c r="AJ31" s="143"/>
      <c r="AK31" s="142"/>
      <c r="AL31" s="143"/>
      <c r="AM31" s="144"/>
      <c r="AN31" s="145"/>
      <c r="AO31" s="146"/>
      <c r="AP31" s="143"/>
      <c r="AQ31" s="142"/>
      <c r="AR31" s="31" t="str">
        <f t="shared" ref="AR31:AR50" si="14">CA31&amp;CB31</f>
        <v/>
      </c>
      <c r="BW31" s="32"/>
      <c r="BX31" s="32"/>
      <c r="BY31" s="32"/>
      <c r="BZ31" s="32"/>
      <c r="CA31" s="123" t="str">
        <f>IF(CG31=1," * El total de Ingresos debe ser igual a la suma de los Tipos de Estrategia. ","")</f>
        <v/>
      </c>
      <c r="CB31" s="124"/>
      <c r="CC31" s="124"/>
      <c r="CD31" s="124"/>
      <c r="CE31" s="124"/>
      <c r="CF31" s="124"/>
      <c r="CG31" s="112">
        <f>IF(SUM(AN31:AQ31)=C31,0,1)</f>
        <v>0</v>
      </c>
      <c r="CH31" s="125"/>
      <c r="CI31" s="125"/>
      <c r="CJ31" s="125"/>
      <c r="CK31" s="125"/>
    </row>
    <row r="32" spans="1:113" x14ac:dyDescent="0.25">
      <c r="A32" s="515"/>
      <c r="B32" s="147" t="s">
        <v>55</v>
      </c>
      <c r="C32" s="148">
        <f t="shared" si="12"/>
        <v>0</v>
      </c>
      <c r="D32" s="138">
        <f t="shared" si="13"/>
        <v>0</v>
      </c>
      <c r="E32" s="139">
        <f t="shared" si="13"/>
        <v>0</v>
      </c>
      <c r="F32" s="140"/>
      <c r="G32" s="141"/>
      <c r="H32" s="140"/>
      <c r="I32" s="142"/>
      <c r="J32" s="140"/>
      <c r="K32" s="142"/>
      <c r="L32" s="140"/>
      <c r="M32" s="141"/>
      <c r="N32" s="143"/>
      <c r="O32" s="142"/>
      <c r="P32" s="143"/>
      <c r="Q32" s="142"/>
      <c r="R32" s="143"/>
      <c r="S32" s="142"/>
      <c r="T32" s="143"/>
      <c r="U32" s="142"/>
      <c r="V32" s="143"/>
      <c r="W32" s="142"/>
      <c r="X32" s="143"/>
      <c r="Y32" s="142"/>
      <c r="Z32" s="143"/>
      <c r="AA32" s="142"/>
      <c r="AB32" s="143"/>
      <c r="AC32" s="142"/>
      <c r="AD32" s="143"/>
      <c r="AE32" s="142"/>
      <c r="AF32" s="143"/>
      <c r="AG32" s="142"/>
      <c r="AH32" s="143"/>
      <c r="AI32" s="142"/>
      <c r="AJ32" s="143"/>
      <c r="AK32" s="142"/>
      <c r="AL32" s="143"/>
      <c r="AM32" s="144"/>
      <c r="AN32" s="145"/>
      <c r="AO32" s="146"/>
      <c r="AP32" s="143"/>
      <c r="AQ32" s="142"/>
      <c r="AR32" s="31" t="str">
        <f t="shared" si="14"/>
        <v/>
      </c>
      <c r="BW32" s="32"/>
      <c r="BX32" s="32"/>
      <c r="BY32" s="32"/>
      <c r="BZ32" s="32"/>
      <c r="CA32" s="123" t="str">
        <f t="shared" ref="CA32:CA50" si="15">IF(CG32=1," * El total de Ingresos debe ser igual a la suma de los Tipos de Estrategia. ","")</f>
        <v/>
      </c>
      <c r="CB32" s="124"/>
      <c r="CC32" s="124"/>
      <c r="CD32" s="124"/>
      <c r="CE32" s="124"/>
      <c r="CF32" s="124"/>
      <c r="CG32" s="112">
        <f t="shared" ref="CG32:CG48" si="16">IF(SUM(AN32:AQ32)=C32,0,1)</f>
        <v>0</v>
      </c>
      <c r="CH32" s="125"/>
      <c r="CI32" s="125"/>
      <c r="CJ32" s="125"/>
      <c r="CK32" s="125"/>
    </row>
    <row r="33" spans="1:89" customFormat="1" x14ac:dyDescent="0.25">
      <c r="A33" s="515"/>
      <c r="B33" s="147" t="s">
        <v>56</v>
      </c>
      <c r="C33" s="148">
        <f t="shared" si="12"/>
        <v>0</v>
      </c>
      <c r="D33" s="138">
        <f t="shared" si="13"/>
        <v>0</v>
      </c>
      <c r="E33" s="139">
        <f t="shared" si="13"/>
        <v>0</v>
      </c>
      <c r="F33" s="140"/>
      <c r="G33" s="141"/>
      <c r="H33" s="140"/>
      <c r="I33" s="142"/>
      <c r="J33" s="140"/>
      <c r="K33" s="142"/>
      <c r="L33" s="140"/>
      <c r="M33" s="141"/>
      <c r="N33" s="143"/>
      <c r="O33" s="142"/>
      <c r="P33" s="143"/>
      <c r="Q33" s="142"/>
      <c r="R33" s="143"/>
      <c r="S33" s="142"/>
      <c r="T33" s="143"/>
      <c r="U33" s="142"/>
      <c r="V33" s="143"/>
      <c r="W33" s="142"/>
      <c r="X33" s="143"/>
      <c r="Y33" s="142"/>
      <c r="Z33" s="143"/>
      <c r="AA33" s="142"/>
      <c r="AB33" s="143"/>
      <c r="AC33" s="142"/>
      <c r="AD33" s="143"/>
      <c r="AE33" s="142"/>
      <c r="AF33" s="143"/>
      <c r="AG33" s="142"/>
      <c r="AH33" s="143"/>
      <c r="AI33" s="142"/>
      <c r="AJ33" s="143"/>
      <c r="AK33" s="142"/>
      <c r="AL33" s="143"/>
      <c r="AM33" s="144"/>
      <c r="AN33" s="145"/>
      <c r="AO33" s="146"/>
      <c r="AP33" s="143"/>
      <c r="AQ33" s="142"/>
      <c r="AR33" s="31" t="str">
        <f t="shared" si="14"/>
        <v/>
      </c>
      <c r="BW33" s="32"/>
      <c r="BX33" s="32"/>
      <c r="BY33" s="32"/>
      <c r="BZ33" s="32"/>
      <c r="CA33" s="123" t="str">
        <f t="shared" si="15"/>
        <v/>
      </c>
      <c r="CB33" s="124"/>
      <c r="CC33" s="124"/>
      <c r="CD33" s="124"/>
      <c r="CE33" s="124"/>
      <c r="CF33" s="124"/>
      <c r="CG33" s="112">
        <f t="shared" si="16"/>
        <v>0</v>
      </c>
      <c r="CH33" s="125"/>
      <c r="CI33" s="125"/>
      <c r="CJ33" s="125"/>
      <c r="CK33" s="125"/>
    </row>
    <row r="34" spans="1:89" customFormat="1" x14ac:dyDescent="0.25">
      <c r="A34" s="515"/>
      <c r="B34" s="147" t="s">
        <v>57</v>
      </c>
      <c r="C34" s="148">
        <f t="shared" si="12"/>
        <v>0</v>
      </c>
      <c r="D34" s="138">
        <f t="shared" si="13"/>
        <v>0</v>
      </c>
      <c r="E34" s="139">
        <f t="shared" si="13"/>
        <v>0</v>
      </c>
      <c r="F34" s="140"/>
      <c r="G34" s="141"/>
      <c r="H34" s="140"/>
      <c r="I34" s="142"/>
      <c r="J34" s="140"/>
      <c r="K34" s="142"/>
      <c r="L34" s="140"/>
      <c r="M34" s="141"/>
      <c r="N34" s="143"/>
      <c r="O34" s="142"/>
      <c r="P34" s="143"/>
      <c r="Q34" s="142"/>
      <c r="R34" s="143"/>
      <c r="S34" s="142"/>
      <c r="T34" s="143"/>
      <c r="U34" s="142"/>
      <c r="V34" s="143"/>
      <c r="W34" s="142"/>
      <c r="X34" s="143"/>
      <c r="Y34" s="142"/>
      <c r="Z34" s="143"/>
      <c r="AA34" s="142"/>
      <c r="AB34" s="143"/>
      <c r="AC34" s="142"/>
      <c r="AD34" s="143"/>
      <c r="AE34" s="142"/>
      <c r="AF34" s="143"/>
      <c r="AG34" s="142"/>
      <c r="AH34" s="143"/>
      <c r="AI34" s="142"/>
      <c r="AJ34" s="143"/>
      <c r="AK34" s="142"/>
      <c r="AL34" s="143"/>
      <c r="AM34" s="144"/>
      <c r="AN34" s="145"/>
      <c r="AO34" s="146"/>
      <c r="AP34" s="143"/>
      <c r="AQ34" s="142"/>
      <c r="AR34" s="31" t="str">
        <f t="shared" si="14"/>
        <v/>
      </c>
      <c r="BW34" s="32"/>
      <c r="BX34" s="32"/>
      <c r="BY34" s="32"/>
      <c r="BZ34" s="32"/>
      <c r="CA34" s="123" t="str">
        <f t="shared" si="15"/>
        <v/>
      </c>
      <c r="CB34" s="124"/>
      <c r="CC34" s="124"/>
      <c r="CD34" s="124"/>
      <c r="CE34" s="124"/>
      <c r="CF34" s="124"/>
      <c r="CG34" s="112">
        <f t="shared" si="16"/>
        <v>0</v>
      </c>
      <c r="CH34" s="125"/>
      <c r="CI34" s="125"/>
      <c r="CJ34" s="125"/>
      <c r="CK34" s="125"/>
    </row>
    <row r="35" spans="1:89" customFormat="1" x14ac:dyDescent="0.25">
      <c r="A35" s="515"/>
      <c r="B35" s="147" t="s">
        <v>58</v>
      </c>
      <c r="C35" s="148">
        <f t="shared" si="12"/>
        <v>0</v>
      </c>
      <c r="D35" s="138">
        <f t="shared" si="13"/>
        <v>0</v>
      </c>
      <c r="E35" s="139">
        <f t="shared" si="13"/>
        <v>0</v>
      </c>
      <c r="F35" s="140"/>
      <c r="G35" s="141"/>
      <c r="H35" s="140"/>
      <c r="I35" s="142"/>
      <c r="J35" s="140"/>
      <c r="K35" s="142"/>
      <c r="L35" s="140"/>
      <c r="M35" s="141"/>
      <c r="N35" s="143"/>
      <c r="O35" s="142"/>
      <c r="P35" s="143"/>
      <c r="Q35" s="142"/>
      <c r="R35" s="143"/>
      <c r="S35" s="142"/>
      <c r="T35" s="143"/>
      <c r="U35" s="142"/>
      <c r="V35" s="143"/>
      <c r="W35" s="142"/>
      <c r="X35" s="143"/>
      <c r="Y35" s="142"/>
      <c r="Z35" s="143"/>
      <c r="AA35" s="142"/>
      <c r="AB35" s="143"/>
      <c r="AC35" s="142"/>
      <c r="AD35" s="143"/>
      <c r="AE35" s="142"/>
      <c r="AF35" s="143"/>
      <c r="AG35" s="142"/>
      <c r="AH35" s="143"/>
      <c r="AI35" s="142"/>
      <c r="AJ35" s="143"/>
      <c r="AK35" s="142"/>
      <c r="AL35" s="143"/>
      <c r="AM35" s="144"/>
      <c r="AN35" s="145"/>
      <c r="AO35" s="146"/>
      <c r="AP35" s="143"/>
      <c r="AQ35" s="142"/>
      <c r="AR35" s="31" t="str">
        <f t="shared" si="14"/>
        <v/>
      </c>
      <c r="BW35" s="32"/>
      <c r="BX35" s="32"/>
      <c r="BY35" s="32"/>
      <c r="BZ35" s="32"/>
      <c r="CA35" s="123" t="str">
        <f t="shared" si="15"/>
        <v/>
      </c>
      <c r="CB35" s="124"/>
      <c r="CC35" s="124"/>
      <c r="CD35" s="124"/>
      <c r="CE35" s="124"/>
      <c r="CF35" s="124"/>
      <c r="CG35" s="112">
        <f t="shared" si="16"/>
        <v>0</v>
      </c>
      <c r="CH35" s="125"/>
      <c r="CI35" s="125"/>
      <c r="CJ35" s="125"/>
      <c r="CK35" s="125"/>
    </row>
    <row r="36" spans="1:89" customFormat="1" x14ac:dyDescent="0.25">
      <c r="A36" s="515"/>
      <c r="B36" s="149" t="s">
        <v>59</v>
      </c>
      <c r="C36" s="150">
        <f t="shared" si="12"/>
        <v>0</v>
      </c>
      <c r="D36" s="138">
        <f t="shared" si="13"/>
        <v>0</v>
      </c>
      <c r="E36" s="139">
        <f t="shared" si="13"/>
        <v>0</v>
      </c>
      <c r="F36" s="140"/>
      <c r="G36" s="141"/>
      <c r="H36" s="140"/>
      <c r="I36" s="142"/>
      <c r="J36" s="140"/>
      <c r="K36" s="142"/>
      <c r="L36" s="140"/>
      <c r="M36" s="141"/>
      <c r="N36" s="143"/>
      <c r="O36" s="142"/>
      <c r="P36" s="143"/>
      <c r="Q36" s="142"/>
      <c r="R36" s="143"/>
      <c r="S36" s="142"/>
      <c r="T36" s="143"/>
      <c r="U36" s="142"/>
      <c r="V36" s="143"/>
      <c r="W36" s="142"/>
      <c r="X36" s="143"/>
      <c r="Y36" s="142"/>
      <c r="Z36" s="143"/>
      <c r="AA36" s="142"/>
      <c r="AB36" s="143"/>
      <c r="AC36" s="142"/>
      <c r="AD36" s="143"/>
      <c r="AE36" s="142"/>
      <c r="AF36" s="143"/>
      <c r="AG36" s="142"/>
      <c r="AH36" s="143"/>
      <c r="AI36" s="142"/>
      <c r="AJ36" s="143"/>
      <c r="AK36" s="142"/>
      <c r="AL36" s="143"/>
      <c r="AM36" s="144"/>
      <c r="AN36" s="145"/>
      <c r="AO36" s="146"/>
      <c r="AP36" s="143"/>
      <c r="AQ36" s="142"/>
      <c r="AR36" s="31" t="str">
        <f t="shared" si="14"/>
        <v/>
      </c>
      <c r="BW36" s="32"/>
      <c r="BX36" s="32"/>
      <c r="BY36" s="32"/>
      <c r="BZ36" s="32"/>
      <c r="CA36" s="123" t="str">
        <f t="shared" si="15"/>
        <v/>
      </c>
      <c r="CB36" s="124"/>
      <c r="CC36" s="124"/>
      <c r="CD36" s="124"/>
      <c r="CE36" s="124"/>
      <c r="CF36" s="124"/>
      <c r="CG36" s="112">
        <f t="shared" si="16"/>
        <v>0</v>
      </c>
      <c r="CH36" s="125"/>
      <c r="CI36" s="125"/>
      <c r="CJ36" s="125"/>
      <c r="CK36" s="125"/>
    </row>
    <row r="37" spans="1:89" customFormat="1" x14ac:dyDescent="0.25">
      <c r="A37" s="515"/>
      <c r="B37" s="151" t="s">
        <v>60</v>
      </c>
      <c r="C37" s="152">
        <f t="shared" si="12"/>
        <v>0</v>
      </c>
      <c r="D37" s="138">
        <f t="shared" si="13"/>
        <v>0</v>
      </c>
      <c r="E37" s="139">
        <f t="shared" si="13"/>
        <v>0</v>
      </c>
      <c r="F37" s="140"/>
      <c r="G37" s="141"/>
      <c r="H37" s="140"/>
      <c r="I37" s="142"/>
      <c r="J37" s="140"/>
      <c r="K37" s="142"/>
      <c r="L37" s="140"/>
      <c r="M37" s="141"/>
      <c r="N37" s="143"/>
      <c r="O37" s="142"/>
      <c r="P37" s="143"/>
      <c r="Q37" s="142"/>
      <c r="R37" s="143"/>
      <c r="S37" s="142"/>
      <c r="T37" s="143"/>
      <c r="U37" s="142"/>
      <c r="V37" s="143"/>
      <c r="W37" s="142"/>
      <c r="X37" s="143"/>
      <c r="Y37" s="142"/>
      <c r="Z37" s="143"/>
      <c r="AA37" s="142"/>
      <c r="AB37" s="143"/>
      <c r="AC37" s="142"/>
      <c r="AD37" s="143"/>
      <c r="AE37" s="142"/>
      <c r="AF37" s="143"/>
      <c r="AG37" s="142"/>
      <c r="AH37" s="143"/>
      <c r="AI37" s="142"/>
      <c r="AJ37" s="143"/>
      <c r="AK37" s="142"/>
      <c r="AL37" s="143"/>
      <c r="AM37" s="144"/>
      <c r="AN37" s="145"/>
      <c r="AO37" s="146"/>
      <c r="AP37" s="143"/>
      <c r="AQ37" s="142"/>
      <c r="AR37" s="31" t="str">
        <f t="shared" si="14"/>
        <v/>
      </c>
      <c r="BW37" s="32"/>
      <c r="BX37" s="32"/>
      <c r="BY37" s="32"/>
      <c r="BZ37" s="32"/>
      <c r="CA37" s="123" t="str">
        <f t="shared" si="15"/>
        <v/>
      </c>
      <c r="CB37" s="124"/>
      <c r="CC37" s="124"/>
      <c r="CD37" s="124"/>
      <c r="CE37" s="124"/>
      <c r="CF37" s="124"/>
      <c r="CG37" s="112">
        <f t="shared" si="16"/>
        <v>0</v>
      </c>
      <c r="CH37" s="125"/>
      <c r="CI37" s="125"/>
      <c r="CJ37" s="125"/>
      <c r="CK37" s="125"/>
    </row>
    <row r="38" spans="1:89" customFormat="1" x14ac:dyDescent="0.25">
      <c r="A38" s="515"/>
      <c r="B38" s="153" t="s">
        <v>61</v>
      </c>
      <c r="C38" s="154">
        <f t="shared" si="12"/>
        <v>0</v>
      </c>
      <c r="D38" s="138">
        <f t="shared" si="13"/>
        <v>0</v>
      </c>
      <c r="E38" s="139">
        <f t="shared" si="13"/>
        <v>0</v>
      </c>
      <c r="F38" s="140"/>
      <c r="G38" s="141"/>
      <c r="H38" s="140"/>
      <c r="I38" s="142"/>
      <c r="J38" s="140"/>
      <c r="K38" s="142"/>
      <c r="L38" s="140"/>
      <c r="M38" s="141"/>
      <c r="N38" s="143"/>
      <c r="O38" s="142"/>
      <c r="P38" s="143"/>
      <c r="Q38" s="142"/>
      <c r="R38" s="143"/>
      <c r="S38" s="142"/>
      <c r="T38" s="143"/>
      <c r="U38" s="142"/>
      <c r="V38" s="143"/>
      <c r="W38" s="142"/>
      <c r="X38" s="143"/>
      <c r="Y38" s="142"/>
      <c r="Z38" s="143"/>
      <c r="AA38" s="142"/>
      <c r="AB38" s="143"/>
      <c r="AC38" s="142"/>
      <c r="AD38" s="143"/>
      <c r="AE38" s="142"/>
      <c r="AF38" s="143"/>
      <c r="AG38" s="142"/>
      <c r="AH38" s="143"/>
      <c r="AI38" s="142"/>
      <c r="AJ38" s="143"/>
      <c r="AK38" s="142"/>
      <c r="AL38" s="143"/>
      <c r="AM38" s="144"/>
      <c r="AN38" s="145"/>
      <c r="AO38" s="146"/>
      <c r="AP38" s="143"/>
      <c r="AQ38" s="142"/>
      <c r="AR38" s="31" t="str">
        <f t="shared" si="14"/>
        <v/>
      </c>
      <c r="BW38" s="32"/>
      <c r="BX38" s="32"/>
      <c r="BY38" s="32"/>
      <c r="BZ38" s="32"/>
      <c r="CA38" s="123" t="str">
        <f t="shared" si="15"/>
        <v/>
      </c>
      <c r="CB38" s="124"/>
      <c r="CC38" s="124"/>
      <c r="CD38" s="124"/>
      <c r="CE38" s="124"/>
      <c r="CF38" s="124"/>
      <c r="CG38" s="112">
        <f t="shared" si="16"/>
        <v>0</v>
      </c>
      <c r="CH38" s="125"/>
      <c r="CI38" s="125"/>
      <c r="CJ38" s="125"/>
      <c r="CK38" s="125"/>
    </row>
    <row r="39" spans="1:89" customFormat="1" x14ac:dyDescent="0.25">
      <c r="A39" s="515"/>
      <c r="B39" s="151" t="s">
        <v>62</v>
      </c>
      <c r="C39" s="152">
        <f t="shared" si="12"/>
        <v>0</v>
      </c>
      <c r="D39" s="138">
        <f t="shared" si="13"/>
        <v>0</v>
      </c>
      <c r="E39" s="139">
        <f t="shared" si="13"/>
        <v>0</v>
      </c>
      <c r="F39" s="140"/>
      <c r="G39" s="141"/>
      <c r="H39" s="140"/>
      <c r="I39" s="142"/>
      <c r="J39" s="140"/>
      <c r="K39" s="142"/>
      <c r="L39" s="140"/>
      <c r="M39" s="141"/>
      <c r="N39" s="143"/>
      <c r="O39" s="142"/>
      <c r="P39" s="143"/>
      <c r="Q39" s="142"/>
      <c r="R39" s="143"/>
      <c r="S39" s="142"/>
      <c r="T39" s="143"/>
      <c r="U39" s="142"/>
      <c r="V39" s="143"/>
      <c r="W39" s="142"/>
      <c r="X39" s="143"/>
      <c r="Y39" s="142"/>
      <c r="Z39" s="143"/>
      <c r="AA39" s="142"/>
      <c r="AB39" s="143"/>
      <c r="AC39" s="142"/>
      <c r="AD39" s="143"/>
      <c r="AE39" s="142"/>
      <c r="AF39" s="143"/>
      <c r="AG39" s="142"/>
      <c r="AH39" s="143"/>
      <c r="AI39" s="142"/>
      <c r="AJ39" s="143"/>
      <c r="AK39" s="142"/>
      <c r="AL39" s="143"/>
      <c r="AM39" s="144"/>
      <c r="AN39" s="145"/>
      <c r="AO39" s="146"/>
      <c r="AP39" s="143"/>
      <c r="AQ39" s="142"/>
      <c r="AR39" s="31" t="str">
        <f t="shared" si="14"/>
        <v/>
      </c>
      <c r="BW39" s="32"/>
      <c r="BX39" s="32"/>
      <c r="BY39" s="32"/>
      <c r="BZ39" s="32"/>
      <c r="CA39" s="123" t="str">
        <f t="shared" si="15"/>
        <v/>
      </c>
      <c r="CB39" s="124"/>
      <c r="CC39" s="124"/>
      <c r="CD39" s="124"/>
      <c r="CE39" s="124"/>
      <c r="CF39" s="124"/>
      <c r="CG39" s="112">
        <f t="shared" si="16"/>
        <v>0</v>
      </c>
      <c r="CH39" s="125"/>
      <c r="CI39" s="125"/>
      <c r="CJ39" s="125"/>
      <c r="CK39" s="125"/>
    </row>
    <row r="40" spans="1:89" customFormat="1" x14ac:dyDescent="0.25">
      <c r="A40" s="515"/>
      <c r="B40" s="151" t="s">
        <v>63</v>
      </c>
      <c r="C40" s="152">
        <f t="shared" si="12"/>
        <v>0</v>
      </c>
      <c r="D40" s="138">
        <f t="shared" si="13"/>
        <v>0</v>
      </c>
      <c r="E40" s="139">
        <f t="shared" si="13"/>
        <v>0</v>
      </c>
      <c r="F40" s="140"/>
      <c r="G40" s="141"/>
      <c r="H40" s="140"/>
      <c r="I40" s="142"/>
      <c r="J40" s="140"/>
      <c r="K40" s="142"/>
      <c r="L40" s="140"/>
      <c r="M40" s="141"/>
      <c r="N40" s="143"/>
      <c r="O40" s="142"/>
      <c r="P40" s="143"/>
      <c r="Q40" s="142"/>
      <c r="R40" s="143"/>
      <c r="S40" s="142"/>
      <c r="T40" s="143"/>
      <c r="U40" s="142"/>
      <c r="V40" s="143"/>
      <c r="W40" s="142"/>
      <c r="X40" s="143"/>
      <c r="Y40" s="142"/>
      <c r="Z40" s="143"/>
      <c r="AA40" s="142"/>
      <c r="AB40" s="143"/>
      <c r="AC40" s="142"/>
      <c r="AD40" s="143"/>
      <c r="AE40" s="142"/>
      <c r="AF40" s="143"/>
      <c r="AG40" s="142"/>
      <c r="AH40" s="143"/>
      <c r="AI40" s="142"/>
      <c r="AJ40" s="143"/>
      <c r="AK40" s="142"/>
      <c r="AL40" s="143"/>
      <c r="AM40" s="144"/>
      <c r="AN40" s="145"/>
      <c r="AO40" s="146"/>
      <c r="AP40" s="143"/>
      <c r="AQ40" s="142"/>
      <c r="AR40" s="31" t="str">
        <f t="shared" si="14"/>
        <v/>
      </c>
      <c r="BW40" s="32"/>
      <c r="BX40" s="32"/>
      <c r="BY40" s="32"/>
      <c r="BZ40" s="32"/>
      <c r="CA40" s="123" t="str">
        <f t="shared" si="15"/>
        <v/>
      </c>
      <c r="CB40" s="124"/>
      <c r="CC40" s="124"/>
      <c r="CD40" s="124"/>
      <c r="CE40" s="124"/>
      <c r="CF40" s="124"/>
      <c r="CG40" s="112">
        <f t="shared" si="16"/>
        <v>0</v>
      </c>
      <c r="CH40" s="125"/>
      <c r="CI40" s="125"/>
      <c r="CJ40" s="125"/>
      <c r="CK40" s="125"/>
    </row>
    <row r="41" spans="1:89" customFormat="1" x14ac:dyDescent="0.25">
      <c r="A41" s="515"/>
      <c r="B41" s="155" t="s">
        <v>64</v>
      </c>
      <c r="C41" s="156">
        <f t="shared" si="12"/>
        <v>0</v>
      </c>
      <c r="D41" s="138">
        <f t="shared" si="13"/>
        <v>0</v>
      </c>
      <c r="E41" s="139">
        <f t="shared" si="13"/>
        <v>0</v>
      </c>
      <c r="F41" s="140"/>
      <c r="G41" s="141"/>
      <c r="H41" s="140"/>
      <c r="I41" s="142"/>
      <c r="J41" s="140"/>
      <c r="K41" s="142"/>
      <c r="L41" s="140"/>
      <c r="M41" s="141"/>
      <c r="N41" s="143"/>
      <c r="O41" s="142"/>
      <c r="P41" s="143"/>
      <c r="Q41" s="142"/>
      <c r="R41" s="143"/>
      <c r="S41" s="142"/>
      <c r="T41" s="143"/>
      <c r="U41" s="142"/>
      <c r="V41" s="143"/>
      <c r="W41" s="142"/>
      <c r="X41" s="143"/>
      <c r="Y41" s="142"/>
      <c r="Z41" s="143"/>
      <c r="AA41" s="142"/>
      <c r="AB41" s="143"/>
      <c r="AC41" s="142"/>
      <c r="AD41" s="143"/>
      <c r="AE41" s="142"/>
      <c r="AF41" s="143"/>
      <c r="AG41" s="142"/>
      <c r="AH41" s="143"/>
      <c r="AI41" s="142"/>
      <c r="AJ41" s="143"/>
      <c r="AK41" s="142"/>
      <c r="AL41" s="143"/>
      <c r="AM41" s="144"/>
      <c r="AN41" s="145"/>
      <c r="AO41" s="146"/>
      <c r="AP41" s="143"/>
      <c r="AQ41" s="142"/>
      <c r="AR41" s="31" t="str">
        <f t="shared" si="14"/>
        <v/>
      </c>
      <c r="BW41" s="32"/>
      <c r="BX41" s="32"/>
      <c r="BY41" s="32"/>
      <c r="BZ41" s="32"/>
      <c r="CA41" s="123" t="str">
        <f t="shared" si="15"/>
        <v/>
      </c>
      <c r="CB41" s="124"/>
      <c r="CC41" s="124"/>
      <c r="CD41" s="124"/>
      <c r="CE41" s="124"/>
      <c r="CF41" s="124"/>
      <c r="CG41" s="112">
        <f t="shared" si="16"/>
        <v>0</v>
      </c>
      <c r="CH41" s="125"/>
      <c r="CI41" s="125"/>
      <c r="CJ41" s="125"/>
      <c r="CK41" s="125"/>
    </row>
    <row r="42" spans="1:89" customFormat="1" x14ac:dyDescent="0.25">
      <c r="A42" s="515"/>
      <c r="B42" s="149" t="s">
        <v>65</v>
      </c>
      <c r="C42" s="157">
        <f t="shared" si="12"/>
        <v>0</v>
      </c>
      <c r="D42" s="158">
        <f t="shared" si="13"/>
        <v>0</v>
      </c>
      <c r="E42" s="159">
        <f t="shared" si="13"/>
        <v>0</v>
      </c>
      <c r="F42" s="140"/>
      <c r="G42" s="141"/>
      <c r="H42" s="140"/>
      <c r="I42" s="141"/>
      <c r="J42" s="140"/>
      <c r="K42" s="142"/>
      <c r="L42" s="140"/>
      <c r="M42" s="141"/>
      <c r="N42" s="143"/>
      <c r="O42" s="141"/>
      <c r="P42" s="146"/>
      <c r="Q42" s="141"/>
      <c r="R42" s="146"/>
      <c r="S42" s="141"/>
      <c r="T42" s="146"/>
      <c r="U42" s="141"/>
      <c r="V42" s="146"/>
      <c r="W42" s="141"/>
      <c r="X42" s="146"/>
      <c r="Y42" s="141"/>
      <c r="Z42" s="146"/>
      <c r="AA42" s="141"/>
      <c r="AB42" s="146"/>
      <c r="AC42" s="141"/>
      <c r="AD42" s="146"/>
      <c r="AE42" s="141"/>
      <c r="AF42" s="146"/>
      <c r="AG42" s="141"/>
      <c r="AH42" s="146"/>
      <c r="AI42" s="141"/>
      <c r="AJ42" s="146"/>
      <c r="AK42" s="141"/>
      <c r="AL42" s="146"/>
      <c r="AM42" s="160"/>
      <c r="AN42" s="145"/>
      <c r="AO42" s="146"/>
      <c r="AP42" s="146"/>
      <c r="AQ42" s="141"/>
      <c r="AR42" s="31" t="str">
        <f t="shared" si="14"/>
        <v/>
      </c>
      <c r="BW42" s="32"/>
      <c r="BX42" s="32"/>
      <c r="BY42" s="32"/>
      <c r="BZ42" s="32"/>
      <c r="CA42" s="123" t="str">
        <f t="shared" si="15"/>
        <v/>
      </c>
      <c r="CB42" s="124"/>
      <c r="CC42" s="124"/>
      <c r="CD42" s="124"/>
      <c r="CE42" s="124"/>
      <c r="CF42" s="124"/>
      <c r="CG42" s="112">
        <f t="shared" si="16"/>
        <v>0</v>
      </c>
      <c r="CH42" s="125"/>
      <c r="CI42" s="125"/>
      <c r="CJ42" s="125"/>
      <c r="CK42" s="125"/>
    </row>
    <row r="43" spans="1:89" customFormat="1" x14ac:dyDescent="0.25">
      <c r="A43" s="515"/>
      <c r="B43" s="161" t="s">
        <v>66</v>
      </c>
      <c r="C43" s="162">
        <f t="shared" si="12"/>
        <v>0</v>
      </c>
      <c r="D43" s="158">
        <f t="shared" si="13"/>
        <v>0</v>
      </c>
      <c r="E43" s="159">
        <f t="shared" si="13"/>
        <v>0</v>
      </c>
      <c r="F43" s="140"/>
      <c r="G43" s="141"/>
      <c r="H43" s="140"/>
      <c r="I43" s="141"/>
      <c r="J43" s="140"/>
      <c r="K43" s="142"/>
      <c r="L43" s="140"/>
      <c r="M43" s="141"/>
      <c r="N43" s="143"/>
      <c r="O43" s="141"/>
      <c r="P43" s="146"/>
      <c r="Q43" s="141"/>
      <c r="R43" s="146"/>
      <c r="S43" s="141"/>
      <c r="T43" s="146"/>
      <c r="U43" s="141"/>
      <c r="V43" s="146"/>
      <c r="W43" s="141"/>
      <c r="X43" s="146"/>
      <c r="Y43" s="141"/>
      <c r="Z43" s="146"/>
      <c r="AA43" s="141"/>
      <c r="AB43" s="146"/>
      <c r="AC43" s="141"/>
      <c r="AD43" s="146"/>
      <c r="AE43" s="141"/>
      <c r="AF43" s="146"/>
      <c r="AG43" s="141"/>
      <c r="AH43" s="146"/>
      <c r="AI43" s="141"/>
      <c r="AJ43" s="146"/>
      <c r="AK43" s="141"/>
      <c r="AL43" s="146"/>
      <c r="AM43" s="160"/>
      <c r="AN43" s="145"/>
      <c r="AO43" s="146"/>
      <c r="AP43" s="146"/>
      <c r="AQ43" s="141"/>
      <c r="AR43" s="31" t="str">
        <f t="shared" si="14"/>
        <v/>
      </c>
      <c r="BW43" s="32"/>
      <c r="BX43" s="32"/>
      <c r="BY43" s="32"/>
      <c r="BZ43" s="32"/>
      <c r="CA43" s="123" t="str">
        <f t="shared" si="15"/>
        <v/>
      </c>
      <c r="CB43" s="124"/>
      <c r="CC43" s="124"/>
      <c r="CD43" s="124"/>
      <c r="CE43" s="124"/>
      <c r="CF43" s="124"/>
      <c r="CG43" s="112">
        <f t="shared" si="16"/>
        <v>0</v>
      </c>
      <c r="CH43" s="125"/>
      <c r="CI43" s="125"/>
      <c r="CJ43" s="125"/>
      <c r="CK43" s="125"/>
    </row>
    <row r="44" spans="1:89" customFormat="1" x14ac:dyDescent="0.25">
      <c r="A44" s="515"/>
      <c r="B44" s="163" t="s">
        <v>67</v>
      </c>
      <c r="C44" s="162">
        <f t="shared" si="12"/>
        <v>0</v>
      </c>
      <c r="D44" s="158">
        <f t="shared" si="13"/>
        <v>0</v>
      </c>
      <c r="E44" s="159">
        <f t="shared" si="13"/>
        <v>0</v>
      </c>
      <c r="F44" s="140"/>
      <c r="G44" s="141"/>
      <c r="H44" s="140"/>
      <c r="I44" s="141"/>
      <c r="J44" s="140"/>
      <c r="K44" s="142"/>
      <c r="L44" s="140"/>
      <c r="M44" s="141"/>
      <c r="N44" s="143"/>
      <c r="O44" s="141"/>
      <c r="P44" s="146"/>
      <c r="Q44" s="141"/>
      <c r="R44" s="146"/>
      <c r="S44" s="141"/>
      <c r="T44" s="146"/>
      <c r="U44" s="141"/>
      <c r="V44" s="146"/>
      <c r="W44" s="141"/>
      <c r="X44" s="146"/>
      <c r="Y44" s="141"/>
      <c r="Z44" s="146"/>
      <c r="AA44" s="141"/>
      <c r="AB44" s="146"/>
      <c r="AC44" s="141"/>
      <c r="AD44" s="146"/>
      <c r="AE44" s="141"/>
      <c r="AF44" s="146"/>
      <c r="AG44" s="141"/>
      <c r="AH44" s="146"/>
      <c r="AI44" s="141"/>
      <c r="AJ44" s="146"/>
      <c r="AK44" s="141"/>
      <c r="AL44" s="146"/>
      <c r="AM44" s="160"/>
      <c r="AN44" s="145"/>
      <c r="AO44" s="146"/>
      <c r="AP44" s="146"/>
      <c r="AQ44" s="141"/>
      <c r="AR44" s="31" t="str">
        <f t="shared" si="14"/>
        <v/>
      </c>
      <c r="BW44" s="32"/>
      <c r="BX44" s="32"/>
      <c r="BY44" s="32"/>
      <c r="BZ44" s="32"/>
      <c r="CA44" s="123" t="str">
        <f t="shared" si="15"/>
        <v/>
      </c>
      <c r="CB44" s="124"/>
      <c r="CC44" s="124"/>
      <c r="CD44" s="124"/>
      <c r="CE44" s="124"/>
      <c r="CF44" s="124"/>
      <c r="CG44" s="112">
        <f t="shared" si="16"/>
        <v>0</v>
      </c>
      <c r="CH44" s="125"/>
      <c r="CI44" s="125"/>
      <c r="CJ44" s="125"/>
      <c r="CK44" s="125"/>
    </row>
    <row r="45" spans="1:89" customFormat="1" x14ac:dyDescent="0.25">
      <c r="A45" s="515"/>
      <c r="B45" s="161" t="s">
        <v>68</v>
      </c>
      <c r="C45" s="162">
        <f t="shared" si="12"/>
        <v>0</v>
      </c>
      <c r="D45" s="158">
        <f t="shared" si="13"/>
        <v>0</v>
      </c>
      <c r="E45" s="159">
        <f t="shared" si="13"/>
        <v>0</v>
      </c>
      <c r="F45" s="140"/>
      <c r="G45" s="141"/>
      <c r="H45" s="140"/>
      <c r="I45" s="141"/>
      <c r="J45" s="140"/>
      <c r="K45" s="142"/>
      <c r="L45" s="140"/>
      <c r="M45" s="141"/>
      <c r="N45" s="143"/>
      <c r="O45" s="141"/>
      <c r="P45" s="146"/>
      <c r="Q45" s="141"/>
      <c r="R45" s="146"/>
      <c r="S45" s="141"/>
      <c r="T45" s="146"/>
      <c r="U45" s="141"/>
      <c r="V45" s="146"/>
      <c r="W45" s="141"/>
      <c r="X45" s="146"/>
      <c r="Y45" s="141"/>
      <c r="Z45" s="146"/>
      <c r="AA45" s="141"/>
      <c r="AB45" s="146"/>
      <c r="AC45" s="141"/>
      <c r="AD45" s="146"/>
      <c r="AE45" s="141"/>
      <c r="AF45" s="146"/>
      <c r="AG45" s="141"/>
      <c r="AH45" s="146"/>
      <c r="AI45" s="141"/>
      <c r="AJ45" s="146"/>
      <c r="AK45" s="141"/>
      <c r="AL45" s="146"/>
      <c r="AM45" s="160"/>
      <c r="AN45" s="145"/>
      <c r="AO45" s="146"/>
      <c r="AP45" s="146"/>
      <c r="AQ45" s="141"/>
      <c r="AR45" s="31" t="str">
        <f t="shared" si="14"/>
        <v/>
      </c>
      <c r="BW45" s="32"/>
      <c r="BX45" s="32"/>
      <c r="BY45" s="32"/>
      <c r="BZ45" s="32"/>
      <c r="CA45" s="123" t="str">
        <f t="shared" si="15"/>
        <v/>
      </c>
      <c r="CB45" s="124"/>
      <c r="CC45" s="124"/>
      <c r="CD45" s="124"/>
      <c r="CE45" s="124"/>
      <c r="CF45" s="124"/>
      <c r="CG45" s="112">
        <f t="shared" si="16"/>
        <v>0</v>
      </c>
      <c r="CH45" s="125"/>
      <c r="CI45" s="125"/>
      <c r="CJ45" s="125"/>
      <c r="CK45" s="125"/>
    </row>
    <row r="46" spans="1:89" customFormat="1" x14ac:dyDescent="0.25">
      <c r="A46" s="515"/>
      <c r="B46" s="161" t="s">
        <v>69</v>
      </c>
      <c r="C46" s="162">
        <f t="shared" si="12"/>
        <v>0</v>
      </c>
      <c r="D46" s="158">
        <f t="shared" si="13"/>
        <v>0</v>
      </c>
      <c r="E46" s="159">
        <f t="shared" si="13"/>
        <v>0</v>
      </c>
      <c r="F46" s="140"/>
      <c r="G46" s="141"/>
      <c r="H46" s="140"/>
      <c r="I46" s="141"/>
      <c r="J46" s="140"/>
      <c r="K46" s="142"/>
      <c r="L46" s="140"/>
      <c r="M46" s="141"/>
      <c r="N46" s="143"/>
      <c r="O46" s="141"/>
      <c r="P46" s="146"/>
      <c r="Q46" s="141"/>
      <c r="R46" s="146"/>
      <c r="S46" s="141"/>
      <c r="T46" s="146"/>
      <c r="U46" s="141"/>
      <c r="V46" s="146"/>
      <c r="W46" s="141"/>
      <c r="X46" s="146"/>
      <c r="Y46" s="141"/>
      <c r="Z46" s="146"/>
      <c r="AA46" s="141"/>
      <c r="AB46" s="146"/>
      <c r="AC46" s="141"/>
      <c r="AD46" s="146"/>
      <c r="AE46" s="141"/>
      <c r="AF46" s="146"/>
      <c r="AG46" s="141"/>
      <c r="AH46" s="146"/>
      <c r="AI46" s="141"/>
      <c r="AJ46" s="146"/>
      <c r="AK46" s="141"/>
      <c r="AL46" s="146"/>
      <c r="AM46" s="160"/>
      <c r="AN46" s="145"/>
      <c r="AO46" s="146"/>
      <c r="AP46" s="146"/>
      <c r="AQ46" s="141"/>
      <c r="AR46" s="31" t="str">
        <f t="shared" si="14"/>
        <v/>
      </c>
      <c r="BW46" s="32"/>
      <c r="BX46" s="32"/>
      <c r="BY46" s="32"/>
      <c r="BZ46" s="32"/>
      <c r="CA46" s="123" t="str">
        <f t="shared" si="15"/>
        <v/>
      </c>
      <c r="CB46" s="124"/>
      <c r="CC46" s="124"/>
      <c r="CD46" s="124"/>
      <c r="CE46" s="124"/>
      <c r="CF46" s="124"/>
      <c r="CG46" s="112">
        <f t="shared" si="16"/>
        <v>0</v>
      </c>
      <c r="CH46" s="125"/>
      <c r="CI46" s="125"/>
      <c r="CJ46" s="125"/>
      <c r="CK46" s="125"/>
    </row>
    <row r="47" spans="1:89" customFormat="1" x14ac:dyDescent="0.25">
      <c r="A47" s="515"/>
      <c r="B47" s="161" t="s">
        <v>70</v>
      </c>
      <c r="C47" s="164">
        <f t="shared" si="12"/>
        <v>0</v>
      </c>
      <c r="D47" s="165">
        <f t="shared" si="13"/>
        <v>0</v>
      </c>
      <c r="E47" s="166">
        <f t="shared" si="13"/>
        <v>0</v>
      </c>
      <c r="F47" s="167"/>
      <c r="G47" s="168"/>
      <c r="H47" s="167"/>
      <c r="I47" s="168"/>
      <c r="J47" s="167"/>
      <c r="K47" s="169"/>
      <c r="L47" s="167"/>
      <c r="M47" s="168"/>
      <c r="N47" s="170"/>
      <c r="O47" s="168"/>
      <c r="P47" s="171"/>
      <c r="Q47" s="168"/>
      <c r="R47" s="171"/>
      <c r="S47" s="168"/>
      <c r="T47" s="171"/>
      <c r="U47" s="168"/>
      <c r="V47" s="171"/>
      <c r="W47" s="168"/>
      <c r="X47" s="171"/>
      <c r="Y47" s="168"/>
      <c r="Z47" s="171"/>
      <c r="AA47" s="168"/>
      <c r="AB47" s="171"/>
      <c r="AC47" s="168"/>
      <c r="AD47" s="171"/>
      <c r="AE47" s="168"/>
      <c r="AF47" s="171"/>
      <c r="AG47" s="168"/>
      <c r="AH47" s="171"/>
      <c r="AI47" s="168"/>
      <c r="AJ47" s="171"/>
      <c r="AK47" s="168"/>
      <c r="AL47" s="171"/>
      <c r="AM47" s="172"/>
      <c r="AN47" s="173"/>
      <c r="AO47" s="171"/>
      <c r="AP47" s="171"/>
      <c r="AQ47" s="168"/>
      <c r="AR47" s="31" t="str">
        <f t="shared" si="14"/>
        <v/>
      </c>
      <c r="BW47" s="32"/>
      <c r="BX47" s="32"/>
      <c r="BY47" s="32"/>
      <c r="BZ47" s="32"/>
      <c r="CA47" s="123" t="str">
        <f>IF(CG47=1," * El total de Ingresos debe ser igual a la suma de los Tipos de Estrategia. ","")</f>
        <v/>
      </c>
      <c r="CB47" s="124"/>
      <c r="CC47" s="124"/>
      <c r="CD47" s="124"/>
      <c r="CE47" s="124"/>
      <c r="CF47" s="124"/>
      <c r="CG47" s="112">
        <f t="shared" si="16"/>
        <v>0</v>
      </c>
      <c r="CH47" s="125"/>
      <c r="CI47" s="125"/>
      <c r="CJ47" s="125"/>
      <c r="CK47" s="125"/>
    </row>
    <row r="48" spans="1:89" customFormat="1" x14ac:dyDescent="0.25">
      <c r="A48" s="747"/>
      <c r="B48" s="174" t="s">
        <v>71</v>
      </c>
      <c r="C48" s="175">
        <f t="shared" si="12"/>
        <v>0</v>
      </c>
      <c r="D48" s="176">
        <f t="shared" si="13"/>
        <v>0</v>
      </c>
      <c r="E48" s="177">
        <f t="shared" si="13"/>
        <v>0</v>
      </c>
      <c r="F48" s="178"/>
      <c r="G48" s="179"/>
      <c r="H48" s="178"/>
      <c r="I48" s="179"/>
      <c r="J48" s="178"/>
      <c r="K48" s="180"/>
      <c r="L48" s="178"/>
      <c r="M48" s="179"/>
      <c r="N48" s="181"/>
      <c r="O48" s="179"/>
      <c r="P48" s="182"/>
      <c r="Q48" s="179"/>
      <c r="R48" s="182"/>
      <c r="S48" s="179"/>
      <c r="T48" s="182"/>
      <c r="U48" s="179"/>
      <c r="V48" s="182"/>
      <c r="W48" s="179"/>
      <c r="X48" s="182"/>
      <c r="Y48" s="179"/>
      <c r="Z48" s="182"/>
      <c r="AA48" s="179"/>
      <c r="AB48" s="182"/>
      <c r="AC48" s="179"/>
      <c r="AD48" s="182"/>
      <c r="AE48" s="179"/>
      <c r="AF48" s="182"/>
      <c r="AG48" s="179"/>
      <c r="AH48" s="182"/>
      <c r="AI48" s="179"/>
      <c r="AJ48" s="182"/>
      <c r="AK48" s="179"/>
      <c r="AL48" s="182"/>
      <c r="AM48" s="183"/>
      <c r="AN48" s="184"/>
      <c r="AO48" s="182"/>
      <c r="AP48" s="182"/>
      <c r="AQ48" s="179"/>
      <c r="AR48" s="31" t="str">
        <f t="shared" si="14"/>
        <v/>
      </c>
      <c r="BW48" s="32"/>
      <c r="BX48" s="32"/>
      <c r="BY48" s="32"/>
      <c r="BZ48" s="32"/>
      <c r="CA48" s="123" t="str">
        <f t="shared" si="15"/>
        <v/>
      </c>
      <c r="CB48" s="124"/>
      <c r="CC48" s="124"/>
      <c r="CD48" s="124"/>
      <c r="CE48" s="124"/>
      <c r="CF48" s="124"/>
      <c r="CG48" s="112">
        <f t="shared" si="16"/>
        <v>0</v>
      </c>
      <c r="CH48" s="125"/>
      <c r="CI48" s="125"/>
      <c r="CJ48" s="125"/>
      <c r="CK48" s="125"/>
    </row>
    <row r="49" spans="1:130" x14ac:dyDescent="0.25">
      <c r="A49" s="451" t="s">
        <v>72</v>
      </c>
      <c r="B49" s="186"/>
      <c r="C49" s="187">
        <f t="shared" si="12"/>
        <v>0</v>
      </c>
      <c r="D49" s="158">
        <f t="shared" si="13"/>
        <v>0</v>
      </c>
      <c r="E49" s="159">
        <f t="shared" si="13"/>
        <v>0</v>
      </c>
      <c r="F49" s="130"/>
      <c r="G49" s="131"/>
      <c r="H49" s="130"/>
      <c r="I49" s="132"/>
      <c r="J49" s="130"/>
      <c r="K49" s="132"/>
      <c r="L49" s="130"/>
      <c r="M49" s="131"/>
      <c r="N49" s="133"/>
      <c r="O49" s="132"/>
      <c r="P49" s="133"/>
      <c r="Q49" s="132"/>
      <c r="R49" s="133"/>
      <c r="S49" s="132"/>
      <c r="T49" s="133"/>
      <c r="U49" s="132"/>
      <c r="V49" s="133"/>
      <c r="W49" s="132"/>
      <c r="X49" s="133"/>
      <c r="Y49" s="132"/>
      <c r="Z49" s="133"/>
      <c r="AA49" s="132"/>
      <c r="AB49" s="133"/>
      <c r="AC49" s="132"/>
      <c r="AD49" s="133"/>
      <c r="AE49" s="132"/>
      <c r="AF49" s="133"/>
      <c r="AG49" s="132"/>
      <c r="AH49" s="133"/>
      <c r="AI49" s="132"/>
      <c r="AJ49" s="133"/>
      <c r="AK49" s="132"/>
      <c r="AL49" s="133"/>
      <c r="AM49" s="134"/>
      <c r="AN49" s="135"/>
      <c r="AO49" s="136"/>
      <c r="AP49" s="133"/>
      <c r="AQ49" s="132"/>
      <c r="AR49" s="31" t="str">
        <f t="shared" si="14"/>
        <v/>
      </c>
      <c r="BW49" s="32"/>
      <c r="BX49" s="32"/>
      <c r="BY49" s="32"/>
      <c r="BZ49" s="32"/>
      <c r="CA49" s="123" t="str">
        <f t="shared" si="15"/>
        <v/>
      </c>
      <c r="CB49" s="124"/>
      <c r="CC49" s="124"/>
      <c r="CD49" s="124"/>
      <c r="CE49" s="124"/>
      <c r="CF49" s="124"/>
      <c r="CG49" s="112">
        <f>IF(SUM(AN49:AQ49)=C49,0,1)</f>
        <v>0</v>
      </c>
      <c r="CH49" s="125"/>
      <c r="CI49" s="125"/>
      <c r="CJ49" s="125"/>
      <c r="CK49" s="125"/>
    </row>
    <row r="50" spans="1:130" x14ac:dyDescent="0.25">
      <c r="A50" s="188" t="s">
        <v>73</v>
      </c>
      <c r="B50" s="189"/>
      <c r="C50" s="190">
        <f t="shared" si="12"/>
        <v>0</v>
      </c>
      <c r="D50" s="176">
        <f t="shared" si="13"/>
        <v>0</v>
      </c>
      <c r="E50" s="177">
        <f t="shared" si="13"/>
        <v>0</v>
      </c>
      <c r="F50" s="178"/>
      <c r="G50" s="179"/>
      <c r="H50" s="178"/>
      <c r="I50" s="180"/>
      <c r="J50" s="178"/>
      <c r="K50" s="180"/>
      <c r="L50" s="178"/>
      <c r="M50" s="179"/>
      <c r="N50" s="181"/>
      <c r="O50" s="180"/>
      <c r="P50" s="181"/>
      <c r="Q50" s="180"/>
      <c r="R50" s="181"/>
      <c r="S50" s="180"/>
      <c r="T50" s="181"/>
      <c r="U50" s="180"/>
      <c r="V50" s="181"/>
      <c r="W50" s="180"/>
      <c r="X50" s="181"/>
      <c r="Y50" s="180"/>
      <c r="Z50" s="181"/>
      <c r="AA50" s="180"/>
      <c r="AB50" s="181"/>
      <c r="AC50" s="180"/>
      <c r="AD50" s="181"/>
      <c r="AE50" s="180"/>
      <c r="AF50" s="181"/>
      <c r="AG50" s="180"/>
      <c r="AH50" s="181"/>
      <c r="AI50" s="180"/>
      <c r="AJ50" s="181"/>
      <c r="AK50" s="180"/>
      <c r="AL50" s="181"/>
      <c r="AM50" s="191"/>
      <c r="AN50" s="184"/>
      <c r="AO50" s="182"/>
      <c r="AP50" s="181"/>
      <c r="AQ50" s="180"/>
      <c r="AR50" s="31" t="str">
        <f t="shared" si="14"/>
        <v/>
      </c>
      <c r="BW50" s="32"/>
      <c r="BX50" s="32"/>
      <c r="BY50" s="32"/>
      <c r="BZ50" s="32"/>
      <c r="CA50" s="123" t="str">
        <f t="shared" si="15"/>
        <v/>
      </c>
      <c r="CB50" s="124"/>
      <c r="CC50" s="124"/>
      <c r="CD50" s="124"/>
      <c r="CE50" s="124"/>
      <c r="CF50" s="124"/>
      <c r="CG50" s="112">
        <f>IF(SUM(AN50:AQ50)=C50,0,1)</f>
        <v>0</v>
      </c>
      <c r="CH50" s="125"/>
      <c r="CI50" s="125"/>
      <c r="CJ50" s="125"/>
      <c r="CK50" s="125"/>
    </row>
    <row r="51" spans="1:130" ht="18" customHeight="1" x14ac:dyDescent="0.25">
      <c r="A51" s="192" t="s">
        <v>74</v>
      </c>
      <c r="B51" s="193"/>
      <c r="C51" s="194"/>
      <c r="D51" s="193"/>
      <c r="E51" s="193"/>
      <c r="F51" s="193"/>
      <c r="G51" s="193"/>
      <c r="H51" s="193"/>
      <c r="CA51" s="195"/>
      <c r="CB51" s="196"/>
      <c r="CC51" s="196"/>
      <c r="CD51" s="196"/>
      <c r="CE51" s="196"/>
      <c r="CF51" s="196"/>
      <c r="CG51" s="195"/>
      <c r="CH51" s="196"/>
      <c r="CI51" s="196"/>
      <c r="CJ51" s="196"/>
      <c r="CK51" s="196"/>
    </row>
    <row r="52" spans="1:130" x14ac:dyDescent="0.25">
      <c r="A52" s="757" t="s">
        <v>75</v>
      </c>
      <c r="B52" s="758" t="s">
        <v>76</v>
      </c>
      <c r="C52" s="759" t="s">
        <v>77</v>
      </c>
      <c r="D52" s="759"/>
      <c r="E52" s="759"/>
      <c r="F52" s="601"/>
      <c r="G52" s="586" t="s">
        <v>78</v>
      </c>
      <c r="H52" s="587"/>
    </row>
    <row r="53" spans="1:130" ht="21" x14ac:dyDescent="0.25">
      <c r="A53" s="725"/>
      <c r="B53" s="734"/>
      <c r="C53" s="482" t="s">
        <v>50</v>
      </c>
      <c r="D53" s="483" t="s">
        <v>29</v>
      </c>
      <c r="E53" s="483" t="s">
        <v>30</v>
      </c>
      <c r="F53" s="484" t="s">
        <v>31</v>
      </c>
      <c r="G53" s="421" t="s">
        <v>79</v>
      </c>
      <c r="H53" s="423" t="s">
        <v>80</v>
      </c>
    </row>
    <row r="54" spans="1:130" x14ac:dyDescent="0.25">
      <c r="A54" s="201" t="s">
        <v>81</v>
      </c>
      <c r="B54" s="202">
        <f>SUM(C54:F54)</f>
        <v>0</v>
      </c>
      <c r="C54" s="203"/>
      <c r="D54" s="204"/>
      <c r="E54" s="204"/>
      <c r="F54" s="205"/>
      <c r="G54" s="206"/>
      <c r="H54" s="207"/>
    </row>
    <row r="55" spans="1:130" x14ac:dyDescent="0.25">
      <c r="A55" s="163" t="s">
        <v>82</v>
      </c>
      <c r="B55" s="202">
        <f>SUM(C55:F55)</f>
        <v>0</v>
      </c>
      <c r="C55" s="208"/>
      <c r="D55" s="209"/>
      <c r="E55" s="209"/>
      <c r="F55" s="210"/>
      <c r="G55" s="211"/>
      <c r="H55" s="212"/>
    </row>
    <row r="56" spans="1:130" x14ac:dyDescent="0.25">
      <c r="A56" s="163" t="s">
        <v>83</v>
      </c>
      <c r="B56" s="202">
        <f>SUM(C56:F56)</f>
        <v>0</v>
      </c>
      <c r="C56" s="208"/>
      <c r="D56" s="209"/>
      <c r="E56" s="209"/>
      <c r="F56" s="210"/>
      <c r="G56" s="211"/>
      <c r="H56" s="212"/>
    </row>
    <row r="57" spans="1:130" x14ac:dyDescent="0.25">
      <c r="A57" s="163" t="s">
        <v>84</v>
      </c>
      <c r="B57" s="202">
        <f>SUM(C57:F57)</f>
        <v>0</v>
      </c>
      <c r="C57" s="208"/>
      <c r="D57" s="209"/>
      <c r="E57" s="209"/>
      <c r="F57" s="210"/>
      <c r="G57" s="211"/>
      <c r="H57" s="212"/>
    </row>
    <row r="58" spans="1:130" x14ac:dyDescent="0.25">
      <c r="A58" s="163" t="s">
        <v>85</v>
      </c>
      <c r="B58" s="202">
        <f>SUM(C58:F58)</f>
        <v>0</v>
      </c>
      <c r="C58" s="213"/>
      <c r="D58" s="214"/>
      <c r="E58" s="214"/>
      <c r="F58" s="215"/>
      <c r="G58" s="216"/>
      <c r="H58" s="217"/>
    </row>
    <row r="59" spans="1:130" x14ac:dyDescent="0.25">
      <c r="A59" s="428" t="s">
        <v>5</v>
      </c>
      <c r="B59" s="452">
        <f t="shared" ref="B59:H59" si="17">SUM(B54:B58)</f>
        <v>0</v>
      </c>
      <c r="C59" s="220">
        <f t="shared" si="17"/>
        <v>0</v>
      </c>
      <c r="D59" s="221">
        <f t="shared" si="17"/>
        <v>0</v>
      </c>
      <c r="E59" s="221">
        <f t="shared" si="17"/>
        <v>0</v>
      </c>
      <c r="F59" s="222">
        <f t="shared" si="17"/>
        <v>0</v>
      </c>
      <c r="G59" s="223">
        <f t="shared" si="17"/>
        <v>0</v>
      </c>
      <c r="H59" s="224">
        <f t="shared" si="17"/>
        <v>0</v>
      </c>
    </row>
    <row r="60" spans="1:130" ht="18" customHeight="1" x14ac:dyDescent="0.25">
      <c r="A60" s="192" t="s">
        <v>86</v>
      </c>
      <c r="B60" s="12"/>
      <c r="C60" s="12"/>
      <c r="D60" s="11"/>
      <c r="E60" s="11"/>
      <c r="F60" s="11"/>
      <c r="G60" s="11"/>
      <c r="H60" s="11"/>
      <c r="I60" s="11"/>
      <c r="J60" s="11"/>
      <c r="K60" s="11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130" x14ac:dyDescent="0.25">
      <c r="A61" s="757" t="s">
        <v>75</v>
      </c>
      <c r="B61" s="493" t="s">
        <v>76</v>
      </c>
      <c r="C61" s="604" t="s">
        <v>87</v>
      </c>
      <c r="D61" s="604"/>
      <c r="E61" s="604"/>
      <c r="F61" s="604"/>
      <c r="G61" s="604"/>
      <c r="H61" s="604"/>
      <c r="I61" s="604"/>
      <c r="J61" s="604"/>
      <c r="K61" s="604"/>
      <c r="L61" s="604"/>
      <c r="M61" s="604"/>
      <c r="N61" s="604"/>
      <c r="O61" s="604"/>
      <c r="P61" s="604"/>
      <c r="Q61" s="604"/>
      <c r="R61" s="604"/>
      <c r="S61" s="605"/>
      <c r="T61" s="584" t="s">
        <v>7</v>
      </c>
      <c r="U61" s="759"/>
      <c r="V61" s="759"/>
      <c r="W61" s="601"/>
      <c r="X61" s="791" t="s">
        <v>88</v>
      </c>
      <c r="Y61" s="791"/>
      <c r="Z61" s="587"/>
    </row>
    <row r="62" spans="1:130" ht="21" x14ac:dyDescent="0.25">
      <c r="A62" s="725"/>
      <c r="B62" s="641"/>
      <c r="C62" s="485" t="s">
        <v>11</v>
      </c>
      <c r="D62" s="485" t="s">
        <v>12</v>
      </c>
      <c r="E62" s="485" t="s">
        <v>13</v>
      </c>
      <c r="F62" s="485" t="s">
        <v>14</v>
      </c>
      <c r="G62" s="485" t="s">
        <v>15</v>
      </c>
      <c r="H62" s="485" t="s">
        <v>16</v>
      </c>
      <c r="I62" s="485" t="s">
        <v>17</v>
      </c>
      <c r="J62" s="485" t="s">
        <v>18</v>
      </c>
      <c r="K62" s="485" t="s">
        <v>19</v>
      </c>
      <c r="L62" s="485" t="s">
        <v>20</v>
      </c>
      <c r="M62" s="485" t="s">
        <v>21</v>
      </c>
      <c r="N62" s="485" t="s">
        <v>22</v>
      </c>
      <c r="O62" s="485" t="s">
        <v>23</v>
      </c>
      <c r="P62" s="485" t="s">
        <v>24</v>
      </c>
      <c r="Q62" s="485" t="s">
        <v>25</v>
      </c>
      <c r="R62" s="485" t="s">
        <v>26</v>
      </c>
      <c r="S62" s="486" t="s">
        <v>27</v>
      </c>
      <c r="T62" s="394" t="s">
        <v>50</v>
      </c>
      <c r="U62" s="434" t="s">
        <v>29</v>
      </c>
      <c r="V62" s="483" t="s">
        <v>89</v>
      </c>
      <c r="W62" s="484" t="s">
        <v>31</v>
      </c>
      <c r="X62" s="421" t="s">
        <v>90</v>
      </c>
      <c r="Y62" s="483" t="s">
        <v>91</v>
      </c>
      <c r="Z62" s="395" t="s">
        <v>80</v>
      </c>
    </row>
    <row r="63" spans="1:130" x14ac:dyDescent="0.25">
      <c r="A63" s="163" t="s">
        <v>82</v>
      </c>
      <c r="B63" s="229">
        <f>SUM(C63:S63)</f>
        <v>0</v>
      </c>
      <c r="C63" s="230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2"/>
      <c r="T63" s="43"/>
      <c r="U63" s="44"/>
      <c r="V63" s="44"/>
      <c r="W63" s="233"/>
      <c r="X63" s="43"/>
      <c r="Y63" s="44"/>
      <c r="Z63" s="41"/>
      <c r="AA63" s="31" t="str">
        <f>CA63&amp;CB63&amp;CC63&amp;CD63</f>
        <v/>
      </c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234"/>
      <c r="CB63" s="234"/>
      <c r="CC63" s="33" t="str">
        <f>IF(T63+U63+V63+W63&lt;&gt;$B63,"* El número de "&amp;T$61&amp;""&amp;" no debe ser distinto del Total. ","")</f>
        <v/>
      </c>
      <c r="CD63" s="33" t="str">
        <f>IF(X63+Y63+Z63&gt;$B63,"* El número de "&amp;X$61&amp;""&amp;" no puede superar el Total. ","")</f>
        <v/>
      </c>
      <c r="CE63" s="32"/>
      <c r="CF63" s="32"/>
      <c r="CG63" s="34">
        <f>IF(T63+U63+V63+W63&lt;&gt;$B63,1,0)</f>
        <v>0</v>
      </c>
      <c r="CH63" s="34">
        <f>IF(X63+Y63+Z63&gt;$B63,1,0)</f>
        <v>0</v>
      </c>
      <c r="CI63" s="35"/>
      <c r="CJ63" s="35"/>
      <c r="CK63" s="35"/>
      <c r="CL63" s="35"/>
      <c r="CM63" s="35"/>
      <c r="CN63"/>
      <c r="CO63"/>
      <c r="CP63"/>
      <c r="CQ63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5">
      <c r="A64" s="163" t="s">
        <v>83</v>
      </c>
      <c r="B64" s="235">
        <f>SUM(C64:S64)</f>
        <v>0</v>
      </c>
      <c r="C64" s="230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2"/>
      <c r="T64" s="54"/>
      <c r="U64" s="55"/>
      <c r="V64" s="55"/>
      <c r="W64" s="236"/>
      <c r="X64" s="54"/>
      <c r="Y64" s="55"/>
      <c r="Z64" s="52"/>
      <c r="AA64" s="31" t="str">
        <f t="shared" ref="AA64:AA66" si="18">CA64&amp;CB64&amp;CC64&amp;CD64</f>
        <v/>
      </c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234"/>
      <c r="CB64" s="234"/>
      <c r="CC64" s="33" t="str">
        <f t="shared" ref="CC64:CC66" si="19">IF(T64+U64+V64+W64&lt;&gt;$B64,"* El número de "&amp;T$61&amp;""&amp;" no debe ser distinto del Total. ","")</f>
        <v/>
      </c>
      <c r="CD64" s="33" t="str">
        <f t="shared" ref="CD64:CD66" si="20">IF(X64+Y64+Z64&gt;$B64,"* El número de "&amp;X$61&amp;""&amp;" no puede superar el Total. ","")</f>
        <v/>
      </c>
      <c r="CE64" s="32"/>
      <c r="CF64" s="32"/>
      <c r="CG64" s="34">
        <f t="shared" ref="CG64:CG66" si="21">IF(T64+U64+V64+W64&lt;&gt;$B64,1,0)</f>
        <v>0</v>
      </c>
      <c r="CH64" s="34">
        <f t="shared" ref="CH64:CH66" si="22">IF(X64+Y64+Z64&gt;$B64,1,0)</f>
        <v>0</v>
      </c>
      <c r="CI64" s="35"/>
      <c r="CJ64" s="35"/>
      <c r="CK64" s="35"/>
      <c r="CL64" s="35"/>
      <c r="CM64" s="35"/>
    </row>
    <row r="65" spans="1:91" customFormat="1" x14ac:dyDescent="0.25">
      <c r="A65" s="163" t="s">
        <v>84</v>
      </c>
      <c r="B65" s="235">
        <f>SUM(C65:S65)</f>
        <v>0</v>
      </c>
      <c r="C65" s="230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2"/>
      <c r="T65" s="54"/>
      <c r="U65" s="55"/>
      <c r="V65" s="55"/>
      <c r="W65" s="236"/>
      <c r="X65" s="54"/>
      <c r="Y65" s="55"/>
      <c r="Z65" s="52"/>
      <c r="AA65" s="31" t="str">
        <f t="shared" si="18"/>
        <v/>
      </c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234"/>
      <c r="CB65" s="234"/>
      <c r="CC65" s="33" t="str">
        <f t="shared" si="19"/>
        <v/>
      </c>
      <c r="CD65" s="33" t="str">
        <f t="shared" si="20"/>
        <v/>
      </c>
      <c r="CE65" s="32"/>
      <c r="CF65" s="32"/>
      <c r="CG65" s="34">
        <f t="shared" si="21"/>
        <v>0</v>
      </c>
      <c r="CH65" s="34">
        <f t="shared" si="22"/>
        <v>0</v>
      </c>
      <c r="CI65" s="35"/>
      <c r="CJ65" s="35"/>
      <c r="CK65" s="35"/>
      <c r="CL65" s="35"/>
      <c r="CM65" s="35"/>
    </row>
    <row r="66" spans="1:91" customFormat="1" x14ac:dyDescent="0.25">
      <c r="A66" s="163" t="s">
        <v>85</v>
      </c>
      <c r="B66" s="237">
        <f>SUM(C66:S66)</f>
        <v>0</v>
      </c>
      <c r="C66" s="230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2"/>
      <c r="T66" s="75"/>
      <c r="U66" s="238"/>
      <c r="V66" s="238"/>
      <c r="W66" s="239"/>
      <c r="X66" s="75"/>
      <c r="Y66" s="238"/>
      <c r="Z66" s="240"/>
      <c r="AA66" s="31" t="str">
        <f t="shared" si="18"/>
        <v/>
      </c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234"/>
      <c r="CB66" s="234"/>
      <c r="CC66" s="33" t="str">
        <f t="shared" si="19"/>
        <v/>
      </c>
      <c r="CD66" s="33" t="str">
        <f t="shared" si="20"/>
        <v/>
      </c>
      <c r="CE66" s="32"/>
      <c r="CF66" s="32"/>
      <c r="CG66" s="34">
        <f t="shared" si="21"/>
        <v>0</v>
      </c>
      <c r="CH66" s="34">
        <f t="shared" si="22"/>
        <v>0</v>
      </c>
      <c r="CI66" s="35"/>
      <c r="CJ66" s="35"/>
      <c r="CK66" s="35"/>
      <c r="CL66" s="35"/>
      <c r="CM66" s="35"/>
    </row>
    <row r="67" spans="1:91" customFormat="1" x14ac:dyDescent="0.25">
      <c r="A67" s="428" t="s">
        <v>5</v>
      </c>
      <c r="B67" s="453">
        <f t="shared" ref="B67:Z67" si="23">SUM(B63:B66)</f>
        <v>0</v>
      </c>
      <c r="C67" s="425">
        <f t="shared" si="23"/>
        <v>0</v>
      </c>
      <c r="D67" s="425">
        <f t="shared" si="23"/>
        <v>0</v>
      </c>
      <c r="E67" s="425">
        <f t="shared" si="23"/>
        <v>0</v>
      </c>
      <c r="F67" s="425">
        <f t="shared" si="23"/>
        <v>0</v>
      </c>
      <c r="G67" s="425">
        <f t="shared" si="23"/>
        <v>0</v>
      </c>
      <c r="H67" s="425">
        <f t="shared" si="23"/>
        <v>0</v>
      </c>
      <c r="I67" s="425">
        <f t="shared" si="23"/>
        <v>0</v>
      </c>
      <c r="J67" s="425">
        <f t="shared" si="23"/>
        <v>0</v>
      </c>
      <c r="K67" s="425">
        <f t="shared" si="23"/>
        <v>0</v>
      </c>
      <c r="L67" s="425">
        <f t="shared" si="23"/>
        <v>0</v>
      </c>
      <c r="M67" s="425">
        <f t="shared" si="23"/>
        <v>0</v>
      </c>
      <c r="N67" s="425">
        <f t="shared" si="23"/>
        <v>0</v>
      </c>
      <c r="O67" s="425">
        <f t="shared" si="23"/>
        <v>0</v>
      </c>
      <c r="P67" s="425">
        <f t="shared" si="23"/>
        <v>0</v>
      </c>
      <c r="Q67" s="425">
        <f t="shared" si="23"/>
        <v>0</v>
      </c>
      <c r="R67" s="425">
        <f t="shared" si="23"/>
        <v>0</v>
      </c>
      <c r="S67" s="426">
        <f t="shared" si="23"/>
        <v>0</v>
      </c>
      <c r="T67" s="454">
        <f t="shared" si="23"/>
        <v>0</v>
      </c>
      <c r="U67" s="425">
        <f t="shared" si="23"/>
        <v>0</v>
      </c>
      <c r="V67" s="425">
        <f t="shared" si="23"/>
        <v>0</v>
      </c>
      <c r="W67" s="426">
        <f t="shared" si="23"/>
        <v>0</v>
      </c>
      <c r="X67" s="455">
        <f t="shared" si="23"/>
        <v>0</v>
      </c>
      <c r="Y67" s="456">
        <f t="shared" si="23"/>
        <v>0</v>
      </c>
      <c r="Z67" s="457">
        <f t="shared" si="23"/>
        <v>0</v>
      </c>
      <c r="CA67" s="248"/>
      <c r="CB67" s="248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</row>
    <row r="68" spans="1:91" customFormat="1" x14ac:dyDescent="0.25">
      <c r="A68" s="192" t="s">
        <v>92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CA68" s="248"/>
      <c r="CB68" s="248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</row>
    <row r="69" spans="1:91" customFormat="1" x14ac:dyDescent="0.25">
      <c r="A69" s="757" t="s">
        <v>75</v>
      </c>
      <c r="B69" s="758" t="s">
        <v>76</v>
      </c>
      <c r="C69" s="604" t="s">
        <v>87</v>
      </c>
      <c r="D69" s="604"/>
      <c r="E69" s="604"/>
      <c r="F69" s="604"/>
      <c r="G69" s="604"/>
      <c r="H69" s="604"/>
      <c r="I69" s="604"/>
      <c r="J69" s="604"/>
      <c r="K69" s="604"/>
      <c r="L69" s="604"/>
      <c r="M69" s="604"/>
      <c r="N69" s="604"/>
      <c r="O69" s="604"/>
      <c r="P69" s="604"/>
      <c r="Q69" s="604"/>
      <c r="R69" s="604"/>
      <c r="S69" s="605"/>
      <c r="T69" s="584" t="s">
        <v>7</v>
      </c>
      <c r="U69" s="759"/>
      <c r="V69" s="759"/>
      <c r="W69" s="601"/>
      <c r="X69" s="791" t="s">
        <v>88</v>
      </c>
      <c r="Y69" s="791"/>
      <c r="Z69" s="587"/>
      <c r="CA69" s="248"/>
      <c r="CB69" s="248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</row>
    <row r="70" spans="1:91" customFormat="1" ht="21" x14ac:dyDescent="0.25">
      <c r="A70" s="725"/>
      <c r="B70" s="734"/>
      <c r="C70" s="485" t="s">
        <v>11</v>
      </c>
      <c r="D70" s="485" t="s">
        <v>12</v>
      </c>
      <c r="E70" s="485" t="s">
        <v>13</v>
      </c>
      <c r="F70" s="485" t="s">
        <v>14</v>
      </c>
      <c r="G70" s="485" t="s">
        <v>15</v>
      </c>
      <c r="H70" s="485" t="s">
        <v>16</v>
      </c>
      <c r="I70" s="485" t="s">
        <v>17</v>
      </c>
      <c r="J70" s="485" t="s">
        <v>18</v>
      </c>
      <c r="K70" s="485" t="s">
        <v>19</v>
      </c>
      <c r="L70" s="485" t="s">
        <v>20</v>
      </c>
      <c r="M70" s="485" t="s">
        <v>21</v>
      </c>
      <c r="N70" s="485" t="s">
        <v>22</v>
      </c>
      <c r="O70" s="485" t="s">
        <v>23</v>
      </c>
      <c r="P70" s="485" t="s">
        <v>24</v>
      </c>
      <c r="Q70" s="485" t="s">
        <v>25</v>
      </c>
      <c r="R70" s="485" t="s">
        <v>26</v>
      </c>
      <c r="S70" s="486" t="s">
        <v>27</v>
      </c>
      <c r="T70" s="394" t="s">
        <v>50</v>
      </c>
      <c r="U70" s="434" t="s">
        <v>29</v>
      </c>
      <c r="V70" s="483" t="s">
        <v>89</v>
      </c>
      <c r="W70" s="484" t="s">
        <v>31</v>
      </c>
      <c r="X70" s="421" t="s">
        <v>90</v>
      </c>
      <c r="Y70" s="483" t="s">
        <v>91</v>
      </c>
      <c r="Z70" s="395" t="s">
        <v>80</v>
      </c>
      <c r="CA70" s="248"/>
      <c r="CB70" s="248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</row>
    <row r="71" spans="1:91" customFormat="1" x14ac:dyDescent="0.25">
      <c r="A71" s="163" t="s">
        <v>82</v>
      </c>
      <c r="B71" s="229">
        <f>SUM(C71:S71)</f>
        <v>0</v>
      </c>
      <c r="C71" s="230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2"/>
      <c r="T71" s="43"/>
      <c r="U71" s="249"/>
      <c r="V71" s="44"/>
      <c r="W71" s="42"/>
      <c r="X71" s="43"/>
      <c r="Y71" s="44"/>
      <c r="Z71" s="41"/>
      <c r="AA71" s="31" t="str">
        <f>CA71&amp;CB71&amp;CC71&amp;CD71</f>
        <v/>
      </c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234"/>
      <c r="CB71" s="234"/>
      <c r="CC71" s="33" t="str">
        <f t="shared" ref="CC71:CC74" si="24">IF(T71+U71+V71+W71&lt;&gt;$B71,"* El número de "&amp;T$61&amp;""&amp;" no debe ser distinto del Total. ","")</f>
        <v/>
      </c>
      <c r="CD71" s="33" t="str">
        <f>IF(X71+Y71+Z71&gt;$B71,"* El número de "&amp;X$61&amp;""&amp;" no puede superar el Total. ","")</f>
        <v/>
      </c>
      <c r="CE71" s="32"/>
      <c r="CF71" s="32"/>
      <c r="CG71" s="34">
        <f t="shared" ref="CG71:CG74" si="25">IF(T71+U71+V71+W71&lt;&gt;$B71,1,0)</f>
        <v>0</v>
      </c>
      <c r="CH71" s="34">
        <f t="shared" ref="CH71:CH74" si="26">IF(X71+Y71+Z71&gt;$B71,1,0)</f>
        <v>0</v>
      </c>
      <c r="CI71" s="35"/>
      <c r="CJ71" s="35"/>
      <c r="CK71" s="35"/>
      <c r="CL71" s="35"/>
      <c r="CM71" s="35"/>
    </row>
    <row r="72" spans="1:91" customFormat="1" x14ac:dyDescent="0.25">
      <c r="A72" s="163" t="s">
        <v>83</v>
      </c>
      <c r="B72" s="235">
        <f>SUM(C72:S72)</f>
        <v>0</v>
      </c>
      <c r="C72" s="230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2"/>
      <c r="T72" s="54"/>
      <c r="U72" s="250"/>
      <c r="V72" s="55"/>
      <c r="W72" s="53"/>
      <c r="X72" s="54"/>
      <c r="Y72" s="55"/>
      <c r="Z72" s="52"/>
      <c r="AA72" s="31" t="str">
        <f t="shared" ref="AA72:AA74" si="27">CA72&amp;CB72&amp;CC72&amp;CD72</f>
        <v/>
      </c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234"/>
      <c r="CB72" s="234"/>
      <c r="CC72" s="33" t="str">
        <f t="shared" si="24"/>
        <v/>
      </c>
      <c r="CD72" s="33" t="str">
        <f t="shared" ref="CD72:CD74" si="28">IF(X72+Y72+Z72&gt;$B72,"* El número de "&amp;X$61&amp;""&amp;" no puede superar el Total. ","")</f>
        <v/>
      </c>
      <c r="CE72" s="32"/>
      <c r="CF72" s="32"/>
      <c r="CG72" s="34">
        <f t="shared" si="25"/>
        <v>0</v>
      </c>
      <c r="CH72" s="34">
        <f t="shared" si="26"/>
        <v>0</v>
      </c>
      <c r="CI72" s="35"/>
      <c r="CJ72" s="35"/>
      <c r="CK72" s="35"/>
      <c r="CL72" s="35"/>
      <c r="CM72" s="35"/>
    </row>
    <row r="73" spans="1:91" customFormat="1" x14ac:dyDescent="0.25">
      <c r="A73" s="163" t="s">
        <v>84</v>
      </c>
      <c r="B73" s="235">
        <f>SUM(C73:S73)</f>
        <v>0</v>
      </c>
      <c r="C73" s="230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2"/>
      <c r="T73" s="54"/>
      <c r="U73" s="250"/>
      <c r="V73" s="55"/>
      <c r="W73" s="53"/>
      <c r="X73" s="54"/>
      <c r="Y73" s="55"/>
      <c r="Z73" s="52"/>
      <c r="AA73" s="31" t="str">
        <f t="shared" si="27"/>
        <v/>
      </c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234"/>
      <c r="CB73" s="234"/>
      <c r="CC73" s="33" t="str">
        <f t="shared" si="24"/>
        <v/>
      </c>
      <c r="CD73" s="33" t="str">
        <f t="shared" si="28"/>
        <v/>
      </c>
      <c r="CE73" s="32"/>
      <c r="CF73" s="32"/>
      <c r="CG73" s="34">
        <f t="shared" si="25"/>
        <v>0</v>
      </c>
      <c r="CH73" s="34">
        <f t="shared" si="26"/>
        <v>0</v>
      </c>
      <c r="CI73" s="35"/>
      <c r="CJ73" s="35"/>
      <c r="CK73" s="35"/>
      <c r="CL73" s="35"/>
      <c r="CM73" s="35"/>
    </row>
    <row r="74" spans="1:91" customFormat="1" x14ac:dyDescent="0.25">
      <c r="A74" s="163" t="s">
        <v>85</v>
      </c>
      <c r="B74" s="237">
        <f>SUM(C74:S74)</f>
        <v>0</v>
      </c>
      <c r="C74" s="230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2"/>
      <c r="T74" s="75"/>
      <c r="U74" s="251"/>
      <c r="V74" s="238"/>
      <c r="W74" s="252"/>
      <c r="X74" s="75"/>
      <c r="Y74" s="238"/>
      <c r="Z74" s="240"/>
      <c r="AA74" s="31" t="str">
        <f t="shared" si="27"/>
        <v/>
      </c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234"/>
      <c r="CB74" s="234"/>
      <c r="CC74" s="33" t="str">
        <f t="shared" si="24"/>
        <v/>
      </c>
      <c r="CD74" s="33" t="str">
        <f t="shared" si="28"/>
        <v/>
      </c>
      <c r="CE74" s="32"/>
      <c r="CF74" s="32"/>
      <c r="CG74" s="34">
        <f t="shared" si="25"/>
        <v>0</v>
      </c>
      <c r="CH74" s="34">
        <f t="shared" si="26"/>
        <v>0</v>
      </c>
      <c r="CI74" s="35"/>
      <c r="CJ74" s="35"/>
      <c r="CK74" s="35"/>
      <c r="CL74" s="35"/>
      <c r="CM74" s="35"/>
    </row>
    <row r="75" spans="1:91" customFormat="1" x14ac:dyDescent="0.25">
      <c r="A75" s="428" t="s">
        <v>5</v>
      </c>
      <c r="B75" s="453">
        <f t="shared" ref="B75:Z75" si="29">SUM(B71:B74)</f>
        <v>0</v>
      </c>
      <c r="C75" s="425">
        <f t="shared" si="29"/>
        <v>0</v>
      </c>
      <c r="D75" s="425">
        <f t="shared" si="29"/>
        <v>0</v>
      </c>
      <c r="E75" s="425">
        <f t="shared" si="29"/>
        <v>0</v>
      </c>
      <c r="F75" s="425">
        <f t="shared" si="29"/>
        <v>0</v>
      </c>
      <c r="G75" s="425">
        <f t="shared" si="29"/>
        <v>0</v>
      </c>
      <c r="H75" s="425">
        <f t="shared" si="29"/>
        <v>0</v>
      </c>
      <c r="I75" s="425">
        <f t="shared" si="29"/>
        <v>0</v>
      </c>
      <c r="J75" s="425">
        <f t="shared" si="29"/>
        <v>0</v>
      </c>
      <c r="K75" s="425">
        <f t="shared" si="29"/>
        <v>0</v>
      </c>
      <c r="L75" s="425">
        <f t="shared" si="29"/>
        <v>0</v>
      </c>
      <c r="M75" s="425">
        <f t="shared" si="29"/>
        <v>0</v>
      </c>
      <c r="N75" s="425">
        <f t="shared" si="29"/>
        <v>0</v>
      </c>
      <c r="O75" s="425">
        <f t="shared" si="29"/>
        <v>0</v>
      </c>
      <c r="P75" s="425">
        <f t="shared" si="29"/>
        <v>0</v>
      </c>
      <c r="Q75" s="425">
        <f t="shared" si="29"/>
        <v>0</v>
      </c>
      <c r="R75" s="425">
        <f t="shared" si="29"/>
        <v>0</v>
      </c>
      <c r="S75" s="426">
        <f t="shared" si="29"/>
        <v>0</v>
      </c>
      <c r="T75" s="458">
        <f t="shared" si="29"/>
        <v>0</v>
      </c>
      <c r="U75" s="459">
        <f t="shared" si="29"/>
        <v>0</v>
      </c>
      <c r="V75" s="459">
        <f t="shared" si="29"/>
        <v>0</v>
      </c>
      <c r="W75" s="460">
        <f t="shared" si="29"/>
        <v>0</v>
      </c>
      <c r="X75" s="461">
        <f t="shared" si="29"/>
        <v>0</v>
      </c>
      <c r="Y75" s="459">
        <f t="shared" si="29"/>
        <v>0</v>
      </c>
      <c r="Z75" s="453">
        <f t="shared" si="29"/>
        <v>0</v>
      </c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</row>
    <row r="76" spans="1:91" customFormat="1" x14ac:dyDescent="0.25">
      <c r="A76" s="257" t="s">
        <v>93</v>
      </c>
      <c r="B76" s="258"/>
      <c r="C76" s="12"/>
      <c r="D76" s="259"/>
      <c r="E76" s="1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</row>
    <row r="77" spans="1:91" customFormat="1" ht="31.5" x14ac:dyDescent="0.25">
      <c r="A77" s="429" t="s">
        <v>94</v>
      </c>
      <c r="B77" s="482" t="s">
        <v>50</v>
      </c>
      <c r="C77" s="462" t="s">
        <v>95</v>
      </c>
      <c r="D77" s="463" t="s">
        <v>96</v>
      </c>
      <c r="E77" s="464" t="s">
        <v>97</v>
      </c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</row>
    <row r="78" spans="1:91" customFormat="1" x14ac:dyDescent="0.25">
      <c r="A78" s="264" t="s">
        <v>98</v>
      </c>
      <c r="B78" s="39"/>
      <c r="C78" s="249"/>
      <c r="D78" s="44"/>
      <c r="E78" s="41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</row>
    <row r="79" spans="1:91" customFormat="1" x14ac:dyDescent="0.25">
      <c r="A79" s="264" t="s">
        <v>99</v>
      </c>
      <c r="B79" s="51"/>
      <c r="C79" s="250"/>
      <c r="D79" s="55"/>
      <c r="E79" s="5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</row>
    <row r="80" spans="1:91" customFormat="1" x14ac:dyDescent="0.25">
      <c r="A80" s="264" t="s">
        <v>100</v>
      </c>
      <c r="B80" s="51"/>
      <c r="C80" s="250"/>
      <c r="D80" s="55"/>
      <c r="E80" s="5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</row>
    <row r="81" spans="1:5" customFormat="1" ht="21" x14ac:dyDescent="0.25">
      <c r="A81" s="265" t="s">
        <v>101</v>
      </c>
      <c r="B81" s="51"/>
      <c r="C81" s="250"/>
      <c r="D81" s="55"/>
      <c r="E81" s="52"/>
    </row>
    <row r="82" spans="1:5" customFormat="1" x14ac:dyDescent="0.25">
      <c r="A82" s="264" t="s">
        <v>102</v>
      </c>
      <c r="B82" s="88"/>
      <c r="C82" s="266"/>
      <c r="D82" s="93"/>
      <c r="E82" s="90"/>
    </row>
    <row r="83" spans="1:5" customFormat="1" x14ac:dyDescent="0.25">
      <c r="A83" s="264" t="s">
        <v>103</v>
      </c>
      <c r="B83" s="88"/>
      <c r="C83" s="250"/>
      <c r="D83" s="93"/>
      <c r="E83" s="90"/>
    </row>
    <row r="84" spans="1:5" customFormat="1" x14ac:dyDescent="0.25">
      <c r="A84" s="264" t="s">
        <v>104</v>
      </c>
      <c r="B84" s="88"/>
      <c r="C84" s="250"/>
      <c r="D84" s="93"/>
      <c r="E84" s="90"/>
    </row>
    <row r="85" spans="1:5" customFormat="1" x14ac:dyDescent="0.25">
      <c r="A85" s="264" t="s">
        <v>105</v>
      </c>
      <c r="B85" s="88"/>
      <c r="C85" s="250"/>
      <c r="D85" s="93"/>
      <c r="E85" s="90"/>
    </row>
    <row r="86" spans="1:5" customFormat="1" x14ac:dyDescent="0.25">
      <c r="A86" s="264" t="s">
        <v>106</v>
      </c>
      <c r="B86" s="88"/>
      <c r="C86" s="250"/>
      <c r="D86" s="93"/>
      <c r="E86" s="90"/>
    </row>
    <row r="87" spans="1:5" customFormat="1" x14ac:dyDescent="0.25">
      <c r="A87" s="267" t="s">
        <v>107</v>
      </c>
      <c r="B87" s="88"/>
      <c r="C87" s="250"/>
      <c r="D87" s="93"/>
      <c r="E87" s="90"/>
    </row>
    <row r="88" spans="1:5" customFormat="1" x14ac:dyDescent="0.25">
      <c r="A88" s="264" t="s">
        <v>108</v>
      </c>
      <c r="B88" s="88"/>
      <c r="C88" s="250"/>
      <c r="D88" s="93"/>
      <c r="E88" s="90"/>
    </row>
    <row r="89" spans="1:5" customFormat="1" x14ac:dyDescent="0.25">
      <c r="A89" s="264" t="s">
        <v>109</v>
      </c>
      <c r="B89" s="88"/>
      <c r="C89" s="250"/>
      <c r="D89" s="93"/>
      <c r="E89" s="90"/>
    </row>
    <row r="90" spans="1:5" customFormat="1" x14ac:dyDescent="0.25">
      <c r="A90" s="265" t="s">
        <v>110</v>
      </c>
      <c r="B90" s="88"/>
      <c r="C90" s="250"/>
      <c r="D90" s="93"/>
      <c r="E90" s="90"/>
    </row>
    <row r="91" spans="1:5" customFormat="1" x14ac:dyDescent="0.25">
      <c r="A91" s="268" t="s">
        <v>111</v>
      </c>
      <c r="B91" s="88"/>
      <c r="C91" s="250"/>
      <c r="D91" s="93"/>
      <c r="E91" s="90"/>
    </row>
    <row r="92" spans="1:5" customFormat="1" x14ac:dyDescent="0.25">
      <c r="A92" s="269" t="s">
        <v>112</v>
      </c>
      <c r="B92" s="88"/>
      <c r="C92" s="250"/>
      <c r="D92" s="93"/>
      <c r="E92" s="90"/>
    </row>
    <row r="93" spans="1:5" customFormat="1" x14ac:dyDescent="0.25">
      <c r="A93" s="264" t="s">
        <v>113</v>
      </c>
      <c r="B93" s="88"/>
      <c r="C93" s="250"/>
      <c r="D93" s="93"/>
      <c r="E93" s="90"/>
    </row>
    <row r="94" spans="1:5" customFormat="1" x14ac:dyDescent="0.25">
      <c r="A94" s="264" t="s">
        <v>114</v>
      </c>
      <c r="B94" s="88"/>
      <c r="C94" s="250"/>
      <c r="D94" s="93"/>
      <c r="E94" s="90"/>
    </row>
    <row r="95" spans="1:5" customFormat="1" x14ac:dyDescent="0.25">
      <c r="A95" s="429" t="s">
        <v>5</v>
      </c>
      <c r="B95" s="459">
        <f>SUM(B78:B94)</f>
        <v>0</v>
      </c>
      <c r="C95" s="461">
        <f>SUM(C78:C94)</f>
        <v>0</v>
      </c>
      <c r="D95" s="465">
        <f>SUM(D78:D94)</f>
        <v>0</v>
      </c>
      <c r="E95" s="466">
        <f>SUM(E78:E94)</f>
        <v>0</v>
      </c>
    </row>
    <row r="96" spans="1:5" customFormat="1" x14ac:dyDescent="0.25">
      <c r="A96" s="272" t="s">
        <v>115</v>
      </c>
      <c r="B96" s="12"/>
      <c r="C96" s="12"/>
      <c r="D96" s="12"/>
      <c r="E96" s="12"/>
    </row>
    <row r="97" spans="1:8" customFormat="1" ht="31.5" x14ac:dyDescent="0.25">
      <c r="A97" s="467" t="s">
        <v>75</v>
      </c>
      <c r="B97" s="483" t="s">
        <v>50</v>
      </c>
      <c r="C97" s="462" t="s">
        <v>95</v>
      </c>
      <c r="D97" s="463" t="s">
        <v>96</v>
      </c>
      <c r="E97" s="464" t="s">
        <v>97</v>
      </c>
    </row>
    <row r="98" spans="1:8" customFormat="1" x14ac:dyDescent="0.25">
      <c r="A98" s="163" t="s">
        <v>82</v>
      </c>
      <c r="B98" s="55"/>
      <c r="C98" s="250"/>
      <c r="D98" s="55"/>
      <c r="E98" s="52"/>
    </row>
    <row r="99" spans="1:8" customFormat="1" x14ac:dyDescent="0.25">
      <c r="A99" s="163" t="s">
        <v>83</v>
      </c>
      <c r="B99" s="55"/>
      <c r="C99" s="250"/>
      <c r="D99" s="55"/>
      <c r="E99" s="52"/>
    </row>
    <row r="100" spans="1:8" customFormat="1" x14ac:dyDescent="0.25">
      <c r="A100" s="163" t="s">
        <v>84</v>
      </c>
      <c r="B100" s="55"/>
      <c r="C100" s="250"/>
      <c r="D100" s="55"/>
      <c r="E100" s="52"/>
    </row>
    <row r="101" spans="1:8" customFormat="1" x14ac:dyDescent="0.25">
      <c r="A101" s="163" t="s">
        <v>85</v>
      </c>
      <c r="B101" s="55"/>
      <c r="C101" s="250"/>
      <c r="D101" s="55"/>
      <c r="E101" s="52"/>
    </row>
    <row r="102" spans="1:8" customFormat="1" x14ac:dyDescent="0.25">
      <c r="A102" s="274" t="s">
        <v>116</v>
      </c>
      <c r="B102" s="238"/>
      <c r="C102" s="251"/>
      <c r="D102" s="238"/>
      <c r="E102" s="240"/>
    </row>
    <row r="103" spans="1:8" customFormat="1" x14ac:dyDescent="0.25">
      <c r="A103" s="468" t="s">
        <v>5</v>
      </c>
      <c r="B103" s="461">
        <f>SUM(B98:B102)</f>
        <v>0</v>
      </c>
      <c r="C103" s="461">
        <f>SUM(C98:C102)</f>
        <v>0</v>
      </c>
      <c r="D103" s="465">
        <f>SUM(D98:D102)</f>
        <v>0</v>
      </c>
      <c r="E103" s="466">
        <f>SUM(E98:E102)</f>
        <v>0</v>
      </c>
    </row>
    <row r="104" spans="1:8" customFormat="1" x14ac:dyDescent="0.25">
      <c r="A104" s="272" t="s">
        <v>117</v>
      </c>
      <c r="B104" s="12"/>
      <c r="C104" s="12"/>
      <c r="D104" s="12"/>
      <c r="E104" s="12"/>
    </row>
    <row r="105" spans="1:8" customFormat="1" ht="31.5" x14ac:dyDescent="0.25">
      <c r="A105" s="467" t="s">
        <v>75</v>
      </c>
      <c r="B105" s="483" t="s">
        <v>50</v>
      </c>
      <c r="C105" s="462" t="s">
        <v>95</v>
      </c>
      <c r="D105" s="463" t="s">
        <v>96</v>
      </c>
      <c r="E105" s="464" t="s">
        <v>97</v>
      </c>
    </row>
    <row r="106" spans="1:8" customFormat="1" x14ac:dyDescent="0.25">
      <c r="A106" s="163" t="s">
        <v>82</v>
      </c>
      <c r="B106" s="55"/>
      <c r="C106" s="250"/>
      <c r="D106" s="55"/>
      <c r="E106" s="52"/>
    </row>
    <row r="107" spans="1:8" customFormat="1" x14ac:dyDescent="0.25">
      <c r="A107" s="163" t="s">
        <v>83</v>
      </c>
      <c r="B107" s="55"/>
      <c r="C107" s="250"/>
      <c r="D107" s="55"/>
      <c r="E107" s="52"/>
    </row>
    <row r="108" spans="1:8" customFormat="1" x14ac:dyDescent="0.25">
      <c r="A108" s="163" t="s">
        <v>84</v>
      </c>
      <c r="B108" s="55"/>
      <c r="C108" s="250"/>
      <c r="D108" s="55"/>
      <c r="E108" s="52"/>
    </row>
    <row r="109" spans="1:8" customFormat="1" x14ac:dyDescent="0.25">
      <c r="A109" s="163" t="s">
        <v>85</v>
      </c>
      <c r="B109" s="55"/>
      <c r="C109" s="250"/>
      <c r="D109" s="55"/>
      <c r="E109" s="52"/>
    </row>
    <row r="110" spans="1:8" customFormat="1" x14ac:dyDescent="0.25">
      <c r="A110" s="274" t="s">
        <v>116</v>
      </c>
      <c r="B110" s="238"/>
      <c r="C110" s="251"/>
      <c r="D110" s="238"/>
      <c r="E110" s="240"/>
    </row>
    <row r="111" spans="1:8" customFormat="1" x14ac:dyDescent="0.25">
      <c r="A111" s="468" t="s">
        <v>5</v>
      </c>
      <c r="B111" s="461">
        <f>SUM(B106:B110)</f>
        <v>0</v>
      </c>
      <c r="C111" s="461">
        <f>SUM(C106:C110)</f>
        <v>0</v>
      </c>
      <c r="D111" s="465">
        <f>SUM(D106:D110)</f>
        <v>0</v>
      </c>
      <c r="E111" s="466">
        <f>SUM(E106:E110)</f>
        <v>0</v>
      </c>
    </row>
    <row r="112" spans="1:8" customFormat="1" x14ac:dyDescent="0.25">
      <c r="A112" s="257" t="s">
        <v>118</v>
      </c>
      <c r="B112" s="276"/>
      <c r="C112" s="276"/>
      <c r="D112" s="277"/>
      <c r="E112" s="12"/>
      <c r="F112" s="12"/>
      <c r="G112" s="12"/>
      <c r="H112" s="12"/>
    </row>
    <row r="113" spans="1:128" x14ac:dyDescent="0.25">
      <c r="A113" s="792" t="s">
        <v>119</v>
      </c>
      <c r="B113" s="766" t="s">
        <v>5</v>
      </c>
      <c r="C113" s="597" t="s">
        <v>120</v>
      </c>
      <c r="D113" s="759"/>
      <c r="E113" s="759"/>
      <c r="F113" s="601"/>
      <c r="G113" s="586" t="s">
        <v>121</v>
      </c>
      <c r="H113" s="587"/>
    </row>
    <row r="114" spans="1:128" ht="21" x14ac:dyDescent="0.25">
      <c r="A114" s="750"/>
      <c r="B114" s="714"/>
      <c r="C114" s="482" t="s">
        <v>50</v>
      </c>
      <c r="D114" s="434" t="s">
        <v>29</v>
      </c>
      <c r="E114" s="483" t="s">
        <v>30</v>
      </c>
      <c r="F114" s="484" t="s">
        <v>31</v>
      </c>
      <c r="G114" s="480" t="s">
        <v>90</v>
      </c>
      <c r="H114" s="480" t="s">
        <v>91</v>
      </c>
    </row>
    <row r="115" spans="1:128" x14ac:dyDescent="0.25">
      <c r="A115" s="469" t="s">
        <v>122</v>
      </c>
      <c r="B115" s="470">
        <f>SUM(C115:F115)</f>
        <v>0</v>
      </c>
      <c r="C115" s="398"/>
      <c r="D115" s="410"/>
      <c r="E115" s="389"/>
      <c r="F115" s="390"/>
      <c r="G115" s="399"/>
      <c r="H115" s="392"/>
    </row>
    <row r="116" spans="1:128" x14ac:dyDescent="0.25">
      <c r="A116" s="751" t="s">
        <v>123</v>
      </c>
      <c r="B116" s="752">
        <f>SUM(C116:F116)</f>
        <v>0</v>
      </c>
      <c r="C116" s="778"/>
      <c r="D116" s="659"/>
      <c r="E116" s="76"/>
      <c r="F116" s="74"/>
      <c r="G116" s="638"/>
      <c r="H116" s="73"/>
    </row>
    <row r="117" spans="1:128" x14ac:dyDescent="0.25">
      <c r="A117" s="14" t="s">
        <v>124</v>
      </c>
      <c r="B117" s="276"/>
      <c r="C117" s="276"/>
      <c r="D117" s="7"/>
      <c r="E117" s="793"/>
      <c r="F117" s="794"/>
      <c r="G117" s="795"/>
      <c r="H117" s="796"/>
      <c r="I117" s="293"/>
      <c r="J117" s="293"/>
      <c r="K117" s="293"/>
    </row>
    <row r="118" spans="1:128" x14ac:dyDescent="0.25">
      <c r="A118" s="757" t="s">
        <v>125</v>
      </c>
      <c r="B118" s="758" t="s">
        <v>5</v>
      </c>
      <c r="C118" s="581" t="s">
        <v>126</v>
      </c>
      <c r="D118" s="582"/>
      <c r="E118" s="582"/>
      <c r="F118" s="582" t="s">
        <v>127</v>
      </c>
      <c r="G118" s="583" t="s">
        <v>128</v>
      </c>
      <c r="H118" s="584" t="s">
        <v>120</v>
      </c>
      <c r="I118" s="759"/>
      <c r="J118" s="759"/>
      <c r="K118" s="585"/>
    </row>
    <row r="119" spans="1:128" ht="42" x14ac:dyDescent="0.25">
      <c r="A119" s="725"/>
      <c r="B119" s="734"/>
      <c r="C119" s="797" t="s">
        <v>129</v>
      </c>
      <c r="D119" s="295" t="s">
        <v>130</v>
      </c>
      <c r="E119" s="473" t="s">
        <v>131</v>
      </c>
      <c r="F119" s="582"/>
      <c r="G119" s="583"/>
      <c r="H119" s="394" t="s">
        <v>50</v>
      </c>
      <c r="I119" s="483" t="s">
        <v>29</v>
      </c>
      <c r="J119" s="483" t="s">
        <v>30</v>
      </c>
      <c r="K119" s="395" t="s">
        <v>31</v>
      </c>
    </row>
    <row r="120" spans="1:128" x14ac:dyDescent="0.25">
      <c r="A120" s="798" t="s">
        <v>52</v>
      </c>
      <c r="B120" s="799">
        <f>SUM(C120:G120)</f>
        <v>0</v>
      </c>
      <c r="C120" s="800"/>
      <c r="D120" s="801"/>
      <c r="E120" s="801"/>
      <c r="F120" s="801"/>
      <c r="G120" s="802"/>
      <c r="H120" s="803"/>
      <c r="I120" s="801"/>
      <c r="J120" s="801"/>
      <c r="K120" s="804"/>
      <c r="L120" s="31" t="str">
        <f>CA120&amp;CB120&amp;CC120</f>
        <v/>
      </c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234"/>
      <c r="CB120" s="300" t="str">
        <f>IF(H120+I120+J120+K120&lt;&gt;$B120,"* El número de "&amp;H$118&amp;""&amp;" no debe ser distinto del Total. ","")</f>
        <v/>
      </c>
      <c r="CC120" s="32"/>
      <c r="CD120" s="32"/>
      <c r="CE120" s="32"/>
      <c r="CF120" s="32"/>
      <c r="CG120" s="34">
        <f>IF(H120+I120+J120+K120&lt;&gt;$B120,1,0)</f>
        <v>0</v>
      </c>
      <c r="CH120" s="35"/>
      <c r="CI120" s="35"/>
      <c r="CJ120" s="35"/>
      <c r="CK120"/>
      <c r="CL120"/>
      <c r="CM120"/>
      <c r="CN120"/>
      <c r="CO120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</row>
    <row r="121" spans="1:128" x14ac:dyDescent="0.25">
      <c r="A121" s="265" t="s">
        <v>72</v>
      </c>
      <c r="B121" s="301">
        <f>SUM(C121:G121)</f>
        <v>0</v>
      </c>
      <c r="C121" s="51"/>
      <c r="D121" s="55"/>
      <c r="E121" s="55"/>
      <c r="F121" s="55"/>
      <c r="G121" s="53"/>
      <c r="H121" s="54"/>
      <c r="I121" s="55"/>
      <c r="J121" s="55"/>
      <c r="K121" s="52"/>
      <c r="L121" s="31" t="str">
        <f>CA121&amp;CB121&amp;CC121</f>
        <v/>
      </c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234"/>
      <c r="CB121" s="300" t="str">
        <f t="shared" ref="CB121:CB122" si="30">IF(H121+I121+J121+K121&lt;&gt;$B121,"* El número de "&amp;H$118&amp;""&amp;" no debe ser distinto del Total. ","")</f>
        <v/>
      </c>
      <c r="CC121" s="32"/>
      <c r="CD121" s="32"/>
      <c r="CE121" s="32"/>
      <c r="CF121" s="32"/>
      <c r="CG121" s="34">
        <f t="shared" ref="CG121:CG122" si="31">IF(H121+I121+J121+K121&lt;&gt;$B121,1,0)</f>
        <v>0</v>
      </c>
      <c r="CH121" s="35"/>
      <c r="CI121" s="35"/>
      <c r="CJ121" s="35"/>
      <c r="DJ121" s="2"/>
    </row>
    <row r="122" spans="1:128" x14ac:dyDescent="0.25">
      <c r="A122" s="302" t="s">
        <v>73</v>
      </c>
      <c r="B122" s="303">
        <f>SUM(C122:G122)</f>
        <v>0</v>
      </c>
      <c r="C122" s="304"/>
      <c r="D122" s="238"/>
      <c r="E122" s="238"/>
      <c r="F122" s="238"/>
      <c r="G122" s="252"/>
      <c r="H122" s="75"/>
      <c r="I122" s="238"/>
      <c r="J122" s="238"/>
      <c r="K122" s="240"/>
      <c r="L122" s="31" t="str">
        <f>CA122&amp;CB122&amp;CC122</f>
        <v/>
      </c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234"/>
      <c r="CB122" s="300" t="str">
        <f t="shared" si="30"/>
        <v/>
      </c>
      <c r="CC122" s="32"/>
      <c r="CD122" s="32"/>
      <c r="CE122" s="32"/>
      <c r="CF122" s="32"/>
      <c r="CG122" s="34">
        <f t="shared" si="31"/>
        <v>0</v>
      </c>
      <c r="CH122" s="35"/>
      <c r="CI122" s="35"/>
      <c r="CJ122" s="35"/>
      <c r="DJ122" s="2"/>
    </row>
    <row r="123" spans="1:128" x14ac:dyDescent="0.25">
      <c r="A123" s="272" t="s">
        <v>132</v>
      </c>
      <c r="B123" s="276"/>
      <c r="C123" s="276"/>
      <c r="D123" s="277"/>
      <c r="E123" s="277"/>
      <c r="F123" s="277"/>
      <c r="G123" s="277"/>
      <c r="H123" s="277"/>
      <c r="I123" s="277"/>
      <c r="J123" s="277"/>
      <c r="K123" s="277"/>
      <c r="L123" s="277"/>
    </row>
    <row r="124" spans="1:128" ht="15" customHeight="1" x14ac:dyDescent="0.25">
      <c r="A124" s="757" t="s">
        <v>133</v>
      </c>
      <c r="B124" s="758" t="s">
        <v>134</v>
      </c>
      <c r="C124" s="591" t="s">
        <v>135</v>
      </c>
      <c r="D124" s="592"/>
      <c r="E124" s="591" t="s">
        <v>136</v>
      </c>
      <c r="F124" s="592"/>
      <c r="G124" s="760" t="s">
        <v>137</v>
      </c>
      <c r="H124" s="592"/>
      <c r="I124" s="591" t="s">
        <v>138</v>
      </c>
      <c r="J124" s="593"/>
      <c r="K124" s="586" t="s">
        <v>139</v>
      </c>
      <c r="L124" s="587"/>
    </row>
    <row r="125" spans="1:128" ht="21" x14ac:dyDescent="0.25">
      <c r="A125" s="725"/>
      <c r="B125" s="734"/>
      <c r="C125" s="482" t="s">
        <v>140</v>
      </c>
      <c r="D125" s="480" t="s">
        <v>141</v>
      </c>
      <c r="E125" s="482" t="s">
        <v>140</v>
      </c>
      <c r="F125" s="480" t="s">
        <v>141</v>
      </c>
      <c r="G125" s="482" t="s">
        <v>140</v>
      </c>
      <c r="H125" s="472" t="s">
        <v>141</v>
      </c>
      <c r="I125" s="482" t="s">
        <v>140</v>
      </c>
      <c r="J125" s="481" t="s">
        <v>141</v>
      </c>
      <c r="K125" s="394" t="s">
        <v>90</v>
      </c>
      <c r="L125" s="395" t="s">
        <v>91</v>
      </c>
    </row>
    <row r="126" spans="1:128" x14ac:dyDescent="0.25">
      <c r="A126" s="761" t="s">
        <v>142</v>
      </c>
      <c r="B126" s="798" t="s">
        <v>143</v>
      </c>
      <c r="C126" s="800"/>
      <c r="D126" s="805"/>
      <c r="E126" s="800"/>
      <c r="F126" s="805"/>
      <c r="G126" s="800"/>
      <c r="H126" s="805"/>
      <c r="I126" s="800"/>
      <c r="J126" s="806"/>
      <c r="K126" s="54"/>
      <c r="L126" s="804"/>
    </row>
    <row r="127" spans="1:128" x14ac:dyDescent="0.25">
      <c r="A127" s="537"/>
      <c r="B127" s="265" t="s">
        <v>144</v>
      </c>
      <c r="C127" s="51"/>
      <c r="D127" s="56"/>
      <c r="E127" s="51"/>
      <c r="F127" s="56"/>
      <c r="G127" s="51"/>
      <c r="H127" s="56"/>
      <c r="I127" s="51"/>
      <c r="J127" s="236"/>
      <c r="K127" s="54"/>
      <c r="L127" s="52"/>
    </row>
    <row r="128" spans="1:128" x14ac:dyDescent="0.25">
      <c r="A128" s="537"/>
      <c r="B128" s="265" t="s">
        <v>145</v>
      </c>
      <c r="C128" s="51"/>
      <c r="D128" s="56"/>
      <c r="E128" s="51"/>
      <c r="F128" s="56"/>
      <c r="G128" s="51"/>
      <c r="H128" s="56"/>
      <c r="I128" s="51"/>
      <c r="J128" s="236"/>
      <c r="K128" s="54"/>
      <c r="L128" s="52"/>
    </row>
    <row r="129" spans="1:41" customFormat="1" x14ac:dyDescent="0.25">
      <c r="A129" s="762"/>
      <c r="B129" s="265" t="s">
        <v>146</v>
      </c>
      <c r="C129" s="304"/>
      <c r="D129" s="77"/>
      <c r="E129" s="304"/>
      <c r="F129" s="77"/>
      <c r="G129" s="304"/>
      <c r="H129" s="77"/>
      <c r="I129" s="304"/>
      <c r="J129" s="239"/>
      <c r="K129" s="75"/>
      <c r="L129" s="240"/>
    </row>
    <row r="130" spans="1:41" customFormat="1" x14ac:dyDescent="0.25">
      <c r="A130" s="588" t="s">
        <v>147</v>
      </c>
      <c r="B130" s="798" t="s">
        <v>143</v>
      </c>
      <c r="C130" s="800"/>
      <c r="D130" s="805"/>
      <c r="E130" s="800"/>
      <c r="F130" s="805"/>
      <c r="G130" s="800"/>
      <c r="H130" s="805"/>
      <c r="I130" s="800"/>
      <c r="J130" s="806"/>
      <c r="K130" s="803"/>
      <c r="L130" s="804"/>
    </row>
    <row r="131" spans="1:41" customFormat="1" x14ac:dyDescent="0.25">
      <c r="A131" s="589"/>
      <c r="B131" s="265" t="s">
        <v>148</v>
      </c>
      <c r="C131" s="51"/>
      <c r="D131" s="56"/>
      <c r="E131" s="51"/>
      <c r="F131" s="56"/>
      <c r="G131" s="51"/>
      <c r="H131" s="56"/>
      <c r="I131" s="51"/>
      <c r="J131" s="236"/>
      <c r="K131" s="54"/>
      <c r="L131" s="52"/>
    </row>
    <row r="132" spans="1:41" customFormat="1" x14ac:dyDescent="0.25">
      <c r="A132" s="589"/>
      <c r="B132" s="265" t="s">
        <v>146</v>
      </c>
      <c r="C132" s="51"/>
      <c r="D132" s="56"/>
      <c r="E132" s="51"/>
      <c r="F132" s="56"/>
      <c r="G132" s="51"/>
      <c r="H132" s="56"/>
      <c r="I132" s="51"/>
      <c r="J132" s="236"/>
      <c r="K132" s="54"/>
      <c r="L132" s="52"/>
    </row>
    <row r="133" spans="1:41" customFormat="1" x14ac:dyDescent="0.25">
      <c r="A133" s="589"/>
      <c r="B133" s="471" t="s">
        <v>149</v>
      </c>
      <c r="C133" s="88"/>
      <c r="D133" s="89"/>
      <c r="E133" s="88"/>
      <c r="F133" s="89"/>
      <c r="G133" s="88"/>
      <c r="H133" s="89"/>
      <c r="I133" s="88"/>
      <c r="J133" s="308"/>
      <c r="K133" s="63"/>
      <c r="L133" s="90"/>
    </row>
    <row r="134" spans="1:41" customFormat="1" x14ac:dyDescent="0.25">
      <c r="A134" s="589"/>
      <c r="B134" s="302" t="s">
        <v>150</v>
      </c>
      <c r="C134" s="304"/>
      <c r="D134" s="77"/>
      <c r="E134" s="304"/>
      <c r="F134" s="77"/>
      <c r="G134" s="304"/>
      <c r="H134" s="77"/>
      <c r="I134" s="304"/>
      <c r="J134" s="239"/>
      <c r="K134" s="75"/>
      <c r="L134" s="240"/>
    </row>
    <row r="135" spans="1:41" customFormat="1" ht="15" customHeight="1" x14ac:dyDescent="0.25">
      <c r="A135" s="761" t="s">
        <v>151</v>
      </c>
      <c r="B135" s="798" t="s">
        <v>152</v>
      </c>
      <c r="C135" s="800"/>
      <c r="D135" s="805"/>
      <c r="E135" s="800"/>
      <c r="F135" s="805"/>
      <c r="G135" s="800"/>
      <c r="H135" s="805"/>
      <c r="I135" s="800"/>
      <c r="J135" s="806"/>
      <c r="K135" s="803"/>
      <c r="L135" s="804"/>
    </row>
    <row r="136" spans="1:41" customFormat="1" x14ac:dyDescent="0.25">
      <c r="A136" s="537"/>
      <c r="B136" s="265" t="s">
        <v>148</v>
      </c>
      <c r="C136" s="51"/>
      <c r="D136" s="56"/>
      <c r="E136" s="51"/>
      <c r="F136" s="56"/>
      <c r="G136" s="51"/>
      <c r="H136" s="56"/>
      <c r="I136" s="51"/>
      <c r="J136" s="236"/>
      <c r="K136" s="54"/>
      <c r="L136" s="52"/>
    </row>
    <row r="137" spans="1:41" customFormat="1" x14ac:dyDescent="0.25">
      <c r="A137" s="537"/>
      <c r="B137" s="265" t="s">
        <v>146</v>
      </c>
      <c r="C137" s="51"/>
      <c r="D137" s="56"/>
      <c r="E137" s="51"/>
      <c r="F137" s="56"/>
      <c r="G137" s="51"/>
      <c r="H137" s="56"/>
      <c r="I137" s="51"/>
      <c r="J137" s="236"/>
      <c r="K137" s="54"/>
      <c r="L137" s="52"/>
    </row>
    <row r="138" spans="1:41" customFormat="1" x14ac:dyDescent="0.25">
      <c r="A138" s="537"/>
      <c r="B138" s="265" t="s">
        <v>153</v>
      </c>
      <c r="C138" s="51"/>
      <c r="D138" s="56"/>
      <c r="E138" s="51"/>
      <c r="F138" s="56"/>
      <c r="G138" s="51"/>
      <c r="H138" s="56"/>
      <c r="I138" s="51"/>
      <c r="J138" s="236"/>
      <c r="K138" s="54"/>
      <c r="L138" s="52"/>
    </row>
    <row r="139" spans="1:41" customFormat="1" x14ac:dyDescent="0.25">
      <c r="A139" s="537"/>
      <c r="B139" s="471" t="s">
        <v>149</v>
      </c>
      <c r="C139" s="51"/>
      <c r="D139" s="56"/>
      <c r="E139" s="51"/>
      <c r="F139" s="56"/>
      <c r="G139" s="51"/>
      <c r="H139" s="56"/>
      <c r="I139" s="51"/>
      <c r="J139" s="236"/>
      <c r="K139" s="54"/>
      <c r="L139" s="52"/>
    </row>
    <row r="140" spans="1:41" customFormat="1" x14ac:dyDescent="0.25">
      <c r="A140" s="762"/>
      <c r="B140" s="302" t="s">
        <v>150</v>
      </c>
      <c r="C140" s="62"/>
      <c r="D140" s="100"/>
      <c r="E140" s="62"/>
      <c r="F140" s="100"/>
      <c r="G140" s="62"/>
      <c r="H140" s="100"/>
      <c r="I140" s="62"/>
      <c r="J140" s="309"/>
      <c r="K140" s="103"/>
      <c r="L140" s="101"/>
    </row>
    <row r="141" spans="1:41" customFormat="1" x14ac:dyDescent="0.25">
      <c r="A141" s="479" t="s">
        <v>154</v>
      </c>
      <c r="B141" s="479" t="s">
        <v>145</v>
      </c>
      <c r="C141" s="401"/>
      <c r="D141" s="402"/>
      <c r="E141" s="401"/>
      <c r="F141" s="402"/>
      <c r="G141" s="401"/>
      <c r="H141" s="402"/>
      <c r="I141" s="401"/>
      <c r="J141" s="403"/>
      <c r="K141" s="404"/>
      <c r="L141" s="405"/>
    </row>
    <row r="142" spans="1:41" customFormat="1" x14ac:dyDescent="0.25">
      <c r="A142" s="11" t="s">
        <v>155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</row>
    <row r="143" spans="1:41" customFormat="1" x14ac:dyDescent="0.25">
      <c r="A143" s="192" t="s">
        <v>156</v>
      </c>
      <c r="B143" s="11"/>
      <c r="C143" s="12"/>
      <c r="D143" s="259"/>
      <c r="E143" s="807"/>
      <c r="F143" s="259"/>
      <c r="G143" s="807"/>
      <c r="H143" s="807"/>
      <c r="I143" s="259"/>
      <c r="J143" s="808"/>
      <c r="K143" s="808"/>
      <c r="L143" s="808"/>
      <c r="M143" s="808"/>
      <c r="N143" s="808"/>
      <c r="O143" s="808"/>
      <c r="P143" s="808"/>
      <c r="Q143" s="808"/>
      <c r="R143" s="807"/>
      <c r="S143" s="259"/>
      <c r="T143" s="808"/>
      <c r="U143" s="808"/>
      <c r="V143" s="807"/>
      <c r="W143" s="809"/>
      <c r="X143" s="259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</row>
    <row r="144" spans="1:41" customFormat="1" ht="15" customHeight="1" x14ac:dyDescent="0.25">
      <c r="A144" s="766" t="s">
        <v>157</v>
      </c>
      <c r="B144" s="491" t="s">
        <v>5</v>
      </c>
      <c r="C144" s="492"/>
      <c r="D144" s="493"/>
      <c r="E144" s="542" t="s">
        <v>6</v>
      </c>
      <c r="F144" s="543"/>
      <c r="G144" s="543"/>
      <c r="H144" s="543"/>
      <c r="I144" s="543"/>
      <c r="J144" s="543"/>
      <c r="K144" s="543"/>
      <c r="L144" s="543"/>
      <c r="M144" s="543"/>
      <c r="N144" s="543"/>
      <c r="O144" s="543"/>
      <c r="P144" s="543"/>
      <c r="Q144" s="543"/>
      <c r="R144" s="543"/>
      <c r="S144" s="543"/>
      <c r="T144" s="543"/>
      <c r="U144" s="543"/>
      <c r="V144" s="543"/>
      <c r="W144" s="543"/>
      <c r="X144" s="543"/>
      <c r="Y144" s="543"/>
      <c r="Z144" s="543"/>
      <c r="AA144" s="543"/>
      <c r="AB144" s="543"/>
      <c r="AC144" s="543"/>
      <c r="AD144" s="543"/>
      <c r="AE144" s="543"/>
      <c r="AF144" s="543"/>
      <c r="AG144" s="543"/>
      <c r="AH144" s="543"/>
      <c r="AI144" s="543"/>
      <c r="AJ144" s="543"/>
      <c r="AK144" s="543"/>
      <c r="AL144" s="543"/>
      <c r="AM144" s="594" t="s">
        <v>158</v>
      </c>
      <c r="AN144" s="767"/>
      <c r="AO144" s="595"/>
    </row>
    <row r="145" spans="1:117" x14ac:dyDescent="0.25">
      <c r="A145" s="541"/>
      <c r="B145" s="712"/>
      <c r="C145" s="620"/>
      <c r="D145" s="641"/>
      <c r="E145" s="590" t="s">
        <v>11</v>
      </c>
      <c r="F145" s="590"/>
      <c r="G145" s="590" t="s">
        <v>12</v>
      </c>
      <c r="H145" s="590"/>
      <c r="I145" s="590" t="s">
        <v>13</v>
      </c>
      <c r="J145" s="590"/>
      <c r="K145" s="596" t="s">
        <v>14</v>
      </c>
      <c r="L145" s="596"/>
      <c r="M145" s="590" t="s">
        <v>15</v>
      </c>
      <c r="N145" s="591"/>
      <c r="O145" s="590" t="s">
        <v>16</v>
      </c>
      <c r="P145" s="590"/>
      <c r="Q145" s="590" t="s">
        <v>17</v>
      </c>
      <c r="R145" s="590"/>
      <c r="S145" s="590" t="s">
        <v>18</v>
      </c>
      <c r="T145" s="590"/>
      <c r="U145" s="590" t="s">
        <v>19</v>
      </c>
      <c r="V145" s="590"/>
      <c r="W145" s="590" t="s">
        <v>20</v>
      </c>
      <c r="X145" s="590"/>
      <c r="Y145" s="590" t="s">
        <v>21</v>
      </c>
      <c r="Z145" s="590"/>
      <c r="AA145" s="590" t="s">
        <v>22</v>
      </c>
      <c r="AB145" s="590"/>
      <c r="AC145" s="590" t="s">
        <v>23</v>
      </c>
      <c r="AD145" s="591"/>
      <c r="AE145" s="590" t="s">
        <v>24</v>
      </c>
      <c r="AF145" s="590"/>
      <c r="AG145" s="590" t="s">
        <v>25</v>
      </c>
      <c r="AH145" s="590"/>
      <c r="AI145" s="590" t="s">
        <v>26</v>
      </c>
      <c r="AJ145" s="590"/>
      <c r="AK145" s="585" t="s">
        <v>27</v>
      </c>
      <c r="AL145" s="597"/>
      <c r="AM145" s="768" t="s">
        <v>159</v>
      </c>
      <c r="AN145" s="810" t="s">
        <v>160</v>
      </c>
      <c r="AO145" s="811"/>
    </row>
    <row r="146" spans="1:117" ht="31.5" x14ac:dyDescent="0.25">
      <c r="A146" s="714"/>
      <c r="B146" s="406" t="s">
        <v>32</v>
      </c>
      <c r="C146" s="407" t="s">
        <v>33</v>
      </c>
      <c r="D146" s="477" t="s">
        <v>34</v>
      </c>
      <c r="E146" s="769" t="s">
        <v>33</v>
      </c>
      <c r="F146" s="770" t="s">
        <v>34</v>
      </c>
      <c r="G146" s="769" t="s">
        <v>33</v>
      </c>
      <c r="H146" s="770" t="s">
        <v>34</v>
      </c>
      <c r="I146" s="769" t="s">
        <v>33</v>
      </c>
      <c r="J146" s="770" t="s">
        <v>34</v>
      </c>
      <c r="K146" s="769" t="s">
        <v>33</v>
      </c>
      <c r="L146" s="770" t="s">
        <v>34</v>
      </c>
      <c r="M146" s="769" t="s">
        <v>33</v>
      </c>
      <c r="N146" s="771" t="s">
        <v>34</v>
      </c>
      <c r="O146" s="769" t="s">
        <v>33</v>
      </c>
      <c r="P146" s="770" t="s">
        <v>34</v>
      </c>
      <c r="Q146" s="769" t="s">
        <v>33</v>
      </c>
      <c r="R146" s="770" t="s">
        <v>34</v>
      </c>
      <c r="S146" s="769" t="s">
        <v>33</v>
      </c>
      <c r="T146" s="770" t="s">
        <v>34</v>
      </c>
      <c r="U146" s="769" t="s">
        <v>33</v>
      </c>
      <c r="V146" s="770" t="s">
        <v>34</v>
      </c>
      <c r="W146" s="769" t="s">
        <v>33</v>
      </c>
      <c r="X146" s="770" t="s">
        <v>34</v>
      </c>
      <c r="Y146" s="769" t="s">
        <v>33</v>
      </c>
      <c r="Z146" s="770" t="s">
        <v>34</v>
      </c>
      <c r="AA146" s="769" t="s">
        <v>33</v>
      </c>
      <c r="AB146" s="770" t="s">
        <v>34</v>
      </c>
      <c r="AC146" s="769" t="s">
        <v>33</v>
      </c>
      <c r="AD146" s="771" t="s">
        <v>34</v>
      </c>
      <c r="AE146" s="769" t="s">
        <v>33</v>
      </c>
      <c r="AF146" s="770" t="s">
        <v>34</v>
      </c>
      <c r="AG146" s="769" t="s">
        <v>33</v>
      </c>
      <c r="AH146" s="770" t="s">
        <v>34</v>
      </c>
      <c r="AI146" s="769" t="s">
        <v>33</v>
      </c>
      <c r="AJ146" s="770" t="s">
        <v>34</v>
      </c>
      <c r="AK146" s="320" t="s">
        <v>33</v>
      </c>
      <c r="AL146" s="771" t="s">
        <v>34</v>
      </c>
      <c r="AM146" s="554"/>
      <c r="AN146" s="321" t="s">
        <v>161</v>
      </c>
      <c r="AO146" s="322" t="s">
        <v>162</v>
      </c>
    </row>
    <row r="147" spans="1:117" x14ac:dyDescent="0.25">
      <c r="A147" s="812" t="s">
        <v>163</v>
      </c>
      <c r="B147" s="324">
        <f t="shared" ref="B147:B175" si="32">SUM(C147:D147)</f>
        <v>295</v>
      </c>
      <c r="C147" s="325">
        <f t="shared" ref="C147:D175" si="33">E147+G147+I147+K147+M147+O147+Q147+S147+U147+W147+Y147+AA147+AC147+AE147+AG147+AI147+AK147</f>
        <v>142</v>
      </c>
      <c r="D147" s="813">
        <f t="shared" si="33"/>
        <v>153</v>
      </c>
      <c r="E147" s="800">
        <v>7</v>
      </c>
      <c r="F147" s="804">
        <v>3</v>
      </c>
      <c r="G147" s="800">
        <v>6</v>
      </c>
      <c r="H147" s="804">
        <v>1</v>
      </c>
      <c r="I147" s="800">
        <v>3</v>
      </c>
      <c r="J147" s="804">
        <v>3</v>
      </c>
      <c r="K147" s="800">
        <v>7</v>
      </c>
      <c r="L147" s="801">
        <v>2</v>
      </c>
      <c r="M147" s="801">
        <v>1</v>
      </c>
      <c r="N147" s="814">
        <v>2</v>
      </c>
      <c r="O147" s="800">
        <v>3</v>
      </c>
      <c r="P147" s="804">
        <v>0</v>
      </c>
      <c r="Q147" s="800">
        <v>2</v>
      </c>
      <c r="R147" s="804">
        <v>4</v>
      </c>
      <c r="S147" s="800">
        <v>2</v>
      </c>
      <c r="T147" s="804">
        <v>3</v>
      </c>
      <c r="U147" s="800">
        <v>9</v>
      </c>
      <c r="V147" s="804">
        <v>5</v>
      </c>
      <c r="W147" s="800">
        <v>4</v>
      </c>
      <c r="X147" s="804">
        <v>8</v>
      </c>
      <c r="Y147" s="800">
        <v>9</v>
      </c>
      <c r="Z147" s="804">
        <v>4</v>
      </c>
      <c r="AA147" s="800">
        <v>13</v>
      </c>
      <c r="AB147" s="804">
        <v>18</v>
      </c>
      <c r="AC147" s="800">
        <v>8</v>
      </c>
      <c r="AD147" s="814">
        <v>16</v>
      </c>
      <c r="AE147" s="800">
        <v>18</v>
      </c>
      <c r="AF147" s="804">
        <v>11</v>
      </c>
      <c r="AG147" s="800">
        <v>13</v>
      </c>
      <c r="AH147" s="804">
        <v>19</v>
      </c>
      <c r="AI147" s="800">
        <v>15</v>
      </c>
      <c r="AJ147" s="804">
        <v>16</v>
      </c>
      <c r="AK147" s="815">
        <v>22</v>
      </c>
      <c r="AL147" s="814">
        <v>38</v>
      </c>
      <c r="AM147" s="803">
        <v>148</v>
      </c>
      <c r="AN147" s="801">
        <v>30</v>
      </c>
      <c r="AO147" s="804">
        <v>117</v>
      </c>
      <c r="AP147" s="31" t="str">
        <f t="shared" ref="AP147:AP175" si="34">$CA147&amp;CB147</f>
        <v/>
      </c>
      <c r="BU147" s="32"/>
      <c r="BV147" s="32"/>
      <c r="BW147" s="32"/>
      <c r="BX147" s="32"/>
      <c r="BY147" s="32"/>
      <c r="BZ147" s="32"/>
      <c r="CA147" s="300"/>
      <c r="CB147" s="234" t="str">
        <f>IF(AM147+AN147+AO147&lt;&gt;$B147,"* El número de "&amp;AM$144&amp;""&amp;" no debe ser distinto del Total. ","")</f>
        <v/>
      </c>
      <c r="CC147" s="32"/>
      <c r="CD147" s="32"/>
      <c r="CE147" s="32"/>
      <c r="CF147" s="32"/>
      <c r="CG147" s="34">
        <f>IF(AM147+AN147+AO147&lt;&gt;$B147,1,0)</f>
        <v>0</v>
      </c>
      <c r="CH147" s="35"/>
      <c r="CI147" s="35"/>
      <c r="CJ147"/>
      <c r="CK147"/>
      <c r="CL147"/>
      <c r="CM147"/>
      <c r="DJ147" s="2"/>
      <c r="DK147" s="2"/>
      <c r="DL147" s="2"/>
      <c r="DM147" s="2"/>
    </row>
    <row r="148" spans="1:117" x14ac:dyDescent="0.25">
      <c r="A148" s="327" t="s">
        <v>164</v>
      </c>
      <c r="B148" s="324">
        <f t="shared" si="32"/>
        <v>0</v>
      </c>
      <c r="C148" s="325">
        <f t="shared" si="33"/>
        <v>0</v>
      </c>
      <c r="D148" s="325">
        <f t="shared" si="33"/>
        <v>0</v>
      </c>
      <c r="E148" s="51">
        <v>0</v>
      </c>
      <c r="F148" s="52">
        <v>0</v>
      </c>
      <c r="G148" s="51">
        <v>0</v>
      </c>
      <c r="H148" s="52">
        <v>0</v>
      </c>
      <c r="I148" s="51">
        <v>0</v>
      </c>
      <c r="J148" s="52">
        <v>0</v>
      </c>
      <c r="K148" s="51">
        <v>0</v>
      </c>
      <c r="L148" s="55">
        <v>0</v>
      </c>
      <c r="M148" s="55">
        <v>0</v>
      </c>
      <c r="N148" s="328">
        <v>0</v>
      </c>
      <c r="O148" s="51">
        <v>0</v>
      </c>
      <c r="P148" s="52">
        <v>0</v>
      </c>
      <c r="Q148" s="51">
        <v>0</v>
      </c>
      <c r="R148" s="52">
        <v>0</v>
      </c>
      <c r="S148" s="51">
        <v>0</v>
      </c>
      <c r="T148" s="52">
        <v>0</v>
      </c>
      <c r="U148" s="51">
        <v>0</v>
      </c>
      <c r="V148" s="52">
        <v>0</v>
      </c>
      <c r="W148" s="51">
        <v>0</v>
      </c>
      <c r="X148" s="52">
        <v>0</v>
      </c>
      <c r="Y148" s="51">
        <v>0</v>
      </c>
      <c r="Z148" s="52">
        <v>0</v>
      </c>
      <c r="AA148" s="51">
        <v>0</v>
      </c>
      <c r="AB148" s="52">
        <v>0</v>
      </c>
      <c r="AC148" s="51">
        <v>0</v>
      </c>
      <c r="AD148" s="328">
        <v>0</v>
      </c>
      <c r="AE148" s="51">
        <v>0</v>
      </c>
      <c r="AF148" s="52">
        <v>0</v>
      </c>
      <c r="AG148" s="51">
        <v>0</v>
      </c>
      <c r="AH148" s="52">
        <v>0</v>
      </c>
      <c r="AI148" s="51">
        <v>0</v>
      </c>
      <c r="AJ148" s="52">
        <v>0</v>
      </c>
      <c r="AK148" s="250">
        <v>0</v>
      </c>
      <c r="AL148" s="328">
        <v>0</v>
      </c>
      <c r="AM148" s="54">
        <v>0</v>
      </c>
      <c r="AN148" s="55">
        <v>0</v>
      </c>
      <c r="AO148" s="52">
        <v>0</v>
      </c>
      <c r="AP148" s="31" t="str">
        <f t="shared" si="34"/>
        <v/>
      </c>
      <c r="BU148" s="32"/>
      <c r="BV148" s="32"/>
      <c r="BW148" s="32"/>
      <c r="BX148" s="32"/>
      <c r="BY148" s="32"/>
      <c r="BZ148" s="32"/>
      <c r="CA148" s="300"/>
      <c r="CB148" s="234" t="str">
        <f t="shared" ref="CB148:CB181" si="35">IF(AM148+AN148+AO148&lt;&gt;$B148,"* El número de "&amp;AM$144&amp;""&amp;" no debe ser distinto del Total. ","")</f>
        <v/>
      </c>
      <c r="CC148" s="32"/>
      <c r="CD148" s="32"/>
      <c r="CE148" s="32"/>
      <c r="CF148" s="32"/>
      <c r="CG148" s="34">
        <f t="shared" ref="CG148:CG181" si="36">IF(AM148+AN148+AO148&lt;&gt;$B148,1,0)</f>
        <v>0</v>
      </c>
      <c r="CH148" s="35"/>
      <c r="CI148" s="35"/>
      <c r="DI148"/>
    </row>
    <row r="149" spans="1:117" x14ac:dyDescent="0.25">
      <c r="A149" s="161" t="s">
        <v>60</v>
      </c>
      <c r="B149" s="324">
        <f t="shared" si="32"/>
        <v>44</v>
      </c>
      <c r="C149" s="325">
        <f t="shared" si="33"/>
        <v>20</v>
      </c>
      <c r="D149" s="325">
        <f t="shared" si="33"/>
        <v>24</v>
      </c>
      <c r="E149" s="51">
        <v>0</v>
      </c>
      <c r="F149" s="52">
        <v>0</v>
      </c>
      <c r="G149" s="51">
        <v>0</v>
      </c>
      <c r="H149" s="52">
        <v>0</v>
      </c>
      <c r="I149" s="51">
        <v>0</v>
      </c>
      <c r="J149" s="52">
        <v>0</v>
      </c>
      <c r="K149" s="51">
        <v>0</v>
      </c>
      <c r="L149" s="55">
        <v>0</v>
      </c>
      <c r="M149" s="55">
        <v>0</v>
      </c>
      <c r="N149" s="328">
        <v>0</v>
      </c>
      <c r="O149" s="51">
        <v>0</v>
      </c>
      <c r="P149" s="52">
        <v>0</v>
      </c>
      <c r="Q149" s="51">
        <v>0</v>
      </c>
      <c r="R149" s="52">
        <v>0</v>
      </c>
      <c r="S149" s="51">
        <v>0</v>
      </c>
      <c r="T149" s="52">
        <v>0</v>
      </c>
      <c r="U149" s="51">
        <v>0</v>
      </c>
      <c r="V149" s="52">
        <v>1</v>
      </c>
      <c r="W149" s="51">
        <v>0</v>
      </c>
      <c r="X149" s="52">
        <v>0</v>
      </c>
      <c r="Y149" s="51">
        <v>3</v>
      </c>
      <c r="Z149" s="52">
        <v>0</v>
      </c>
      <c r="AA149" s="51">
        <v>1</v>
      </c>
      <c r="AB149" s="52">
        <v>3</v>
      </c>
      <c r="AC149" s="51">
        <v>2</v>
      </c>
      <c r="AD149" s="328">
        <v>2</v>
      </c>
      <c r="AE149" s="51">
        <v>4</v>
      </c>
      <c r="AF149" s="52">
        <v>1</v>
      </c>
      <c r="AG149" s="51">
        <v>2</v>
      </c>
      <c r="AH149" s="52">
        <v>4</v>
      </c>
      <c r="AI149" s="51">
        <v>5</v>
      </c>
      <c r="AJ149" s="52">
        <v>5</v>
      </c>
      <c r="AK149" s="250">
        <v>3</v>
      </c>
      <c r="AL149" s="328">
        <v>8</v>
      </c>
      <c r="AM149" s="54">
        <v>5</v>
      </c>
      <c r="AN149" s="55">
        <v>5</v>
      </c>
      <c r="AO149" s="52">
        <v>34</v>
      </c>
      <c r="AP149" s="31" t="str">
        <f t="shared" si="34"/>
        <v/>
      </c>
      <c r="BU149" s="32"/>
      <c r="BV149" s="32"/>
      <c r="BW149" s="32"/>
      <c r="BX149" s="32"/>
      <c r="BY149" s="32"/>
      <c r="BZ149" s="32"/>
      <c r="CA149" s="300"/>
      <c r="CB149" s="234" t="str">
        <f t="shared" si="35"/>
        <v/>
      </c>
      <c r="CC149" s="32"/>
      <c r="CD149" s="32"/>
      <c r="CE149" s="32"/>
      <c r="CF149" s="32"/>
      <c r="CG149" s="34">
        <f t="shared" si="36"/>
        <v>0</v>
      </c>
      <c r="CH149" s="35"/>
      <c r="CI149" s="35"/>
      <c r="DI149"/>
    </row>
    <row r="150" spans="1:117" x14ac:dyDescent="0.25">
      <c r="A150" s="161" t="s">
        <v>61</v>
      </c>
      <c r="B150" s="324">
        <f t="shared" si="32"/>
        <v>4</v>
      </c>
      <c r="C150" s="325">
        <f t="shared" si="33"/>
        <v>1</v>
      </c>
      <c r="D150" s="325">
        <f t="shared" si="33"/>
        <v>3</v>
      </c>
      <c r="E150" s="51">
        <v>0</v>
      </c>
      <c r="F150" s="52">
        <v>0</v>
      </c>
      <c r="G150" s="51">
        <v>0</v>
      </c>
      <c r="H150" s="52">
        <v>0</v>
      </c>
      <c r="I150" s="51">
        <v>0</v>
      </c>
      <c r="J150" s="52">
        <v>0</v>
      </c>
      <c r="K150" s="51">
        <v>0</v>
      </c>
      <c r="L150" s="55">
        <v>0</v>
      </c>
      <c r="M150" s="55">
        <v>0</v>
      </c>
      <c r="N150" s="328">
        <v>0</v>
      </c>
      <c r="O150" s="51">
        <v>0</v>
      </c>
      <c r="P150" s="52">
        <v>0</v>
      </c>
      <c r="Q150" s="51">
        <v>0</v>
      </c>
      <c r="R150" s="52">
        <v>0</v>
      </c>
      <c r="S150" s="51">
        <v>0</v>
      </c>
      <c r="T150" s="52">
        <v>0</v>
      </c>
      <c r="U150" s="51">
        <v>0</v>
      </c>
      <c r="V150" s="52">
        <v>0</v>
      </c>
      <c r="W150" s="51">
        <v>0</v>
      </c>
      <c r="X150" s="52">
        <v>0</v>
      </c>
      <c r="Y150" s="51">
        <v>0</v>
      </c>
      <c r="Z150" s="52">
        <v>0</v>
      </c>
      <c r="AA150" s="51">
        <v>0</v>
      </c>
      <c r="AB150" s="52">
        <v>0</v>
      </c>
      <c r="AC150" s="51">
        <v>0</v>
      </c>
      <c r="AD150" s="328">
        <v>0</v>
      </c>
      <c r="AE150" s="51">
        <v>0</v>
      </c>
      <c r="AF150" s="52">
        <v>0</v>
      </c>
      <c r="AG150" s="51">
        <v>0</v>
      </c>
      <c r="AH150" s="52">
        <v>0</v>
      </c>
      <c r="AI150" s="51">
        <v>0</v>
      </c>
      <c r="AJ150" s="52">
        <v>0</v>
      </c>
      <c r="AK150" s="250">
        <v>1</v>
      </c>
      <c r="AL150" s="328">
        <v>3</v>
      </c>
      <c r="AM150" s="54">
        <v>0</v>
      </c>
      <c r="AN150" s="55">
        <v>1</v>
      </c>
      <c r="AO150" s="52">
        <v>3</v>
      </c>
      <c r="AP150" s="31" t="str">
        <f t="shared" si="34"/>
        <v/>
      </c>
      <c r="BU150" s="32"/>
      <c r="BV150" s="32"/>
      <c r="BW150" s="32"/>
      <c r="BX150" s="32"/>
      <c r="BY150" s="32"/>
      <c r="BZ150" s="32"/>
      <c r="CA150" s="300"/>
      <c r="CB150" s="234" t="str">
        <f t="shared" si="35"/>
        <v/>
      </c>
      <c r="CC150" s="32"/>
      <c r="CD150" s="32"/>
      <c r="CE150" s="32"/>
      <c r="CF150" s="32"/>
      <c r="CG150" s="34">
        <f t="shared" si="36"/>
        <v>0</v>
      </c>
      <c r="CH150" s="35"/>
      <c r="CI150" s="35"/>
      <c r="DI150"/>
    </row>
    <row r="151" spans="1:117" x14ac:dyDescent="0.25">
      <c r="A151" s="161" t="s">
        <v>62</v>
      </c>
      <c r="B151" s="324">
        <f t="shared" si="32"/>
        <v>0</v>
      </c>
      <c r="C151" s="325">
        <f t="shared" si="33"/>
        <v>0</v>
      </c>
      <c r="D151" s="325">
        <f t="shared" si="33"/>
        <v>0</v>
      </c>
      <c r="E151" s="51">
        <v>0</v>
      </c>
      <c r="F151" s="52">
        <v>0</v>
      </c>
      <c r="G151" s="51">
        <v>0</v>
      </c>
      <c r="H151" s="52">
        <v>0</v>
      </c>
      <c r="I151" s="51">
        <v>0</v>
      </c>
      <c r="J151" s="52">
        <v>0</v>
      </c>
      <c r="K151" s="51">
        <v>0</v>
      </c>
      <c r="L151" s="55">
        <v>0</v>
      </c>
      <c r="M151" s="55">
        <v>0</v>
      </c>
      <c r="N151" s="328">
        <v>0</v>
      </c>
      <c r="O151" s="51">
        <v>0</v>
      </c>
      <c r="P151" s="52">
        <v>0</v>
      </c>
      <c r="Q151" s="51">
        <v>0</v>
      </c>
      <c r="R151" s="52">
        <v>0</v>
      </c>
      <c r="S151" s="51">
        <v>0</v>
      </c>
      <c r="T151" s="52">
        <v>0</v>
      </c>
      <c r="U151" s="51">
        <v>0</v>
      </c>
      <c r="V151" s="52">
        <v>0</v>
      </c>
      <c r="W151" s="51">
        <v>0</v>
      </c>
      <c r="X151" s="52">
        <v>0</v>
      </c>
      <c r="Y151" s="51">
        <v>0</v>
      </c>
      <c r="Z151" s="52">
        <v>0</v>
      </c>
      <c r="AA151" s="51">
        <v>0</v>
      </c>
      <c r="AB151" s="52">
        <v>0</v>
      </c>
      <c r="AC151" s="51">
        <v>0</v>
      </c>
      <c r="AD151" s="328">
        <v>0</v>
      </c>
      <c r="AE151" s="51">
        <v>0</v>
      </c>
      <c r="AF151" s="52">
        <v>0</v>
      </c>
      <c r="AG151" s="51">
        <v>0</v>
      </c>
      <c r="AH151" s="52">
        <v>0</v>
      </c>
      <c r="AI151" s="51">
        <v>0</v>
      </c>
      <c r="AJ151" s="52">
        <v>0</v>
      </c>
      <c r="AK151" s="250">
        <v>0</v>
      </c>
      <c r="AL151" s="328">
        <v>0</v>
      </c>
      <c r="AM151" s="54">
        <v>0</v>
      </c>
      <c r="AN151" s="55">
        <v>0</v>
      </c>
      <c r="AO151" s="52">
        <v>0</v>
      </c>
      <c r="AP151" s="31" t="str">
        <f t="shared" si="34"/>
        <v/>
      </c>
      <c r="BU151" s="32"/>
      <c r="BV151" s="32"/>
      <c r="BW151" s="32"/>
      <c r="BX151" s="32"/>
      <c r="BY151" s="32"/>
      <c r="BZ151" s="32"/>
      <c r="CA151" s="300"/>
      <c r="CB151" s="234" t="str">
        <f t="shared" si="35"/>
        <v/>
      </c>
      <c r="CC151" s="32"/>
      <c r="CD151" s="32"/>
      <c r="CE151" s="32"/>
      <c r="CF151" s="32"/>
      <c r="CG151" s="34">
        <f t="shared" si="36"/>
        <v>0</v>
      </c>
      <c r="CH151" s="35"/>
      <c r="CI151" s="35"/>
      <c r="DI151"/>
    </row>
    <row r="152" spans="1:117" x14ac:dyDescent="0.25">
      <c r="A152" s="161" t="s">
        <v>165</v>
      </c>
      <c r="B152" s="324">
        <f t="shared" si="32"/>
        <v>1</v>
      </c>
      <c r="C152" s="325">
        <f t="shared" si="33"/>
        <v>1</v>
      </c>
      <c r="D152" s="325">
        <f t="shared" si="33"/>
        <v>0</v>
      </c>
      <c r="E152" s="51">
        <v>0</v>
      </c>
      <c r="F152" s="52">
        <v>0</v>
      </c>
      <c r="G152" s="51">
        <v>0</v>
      </c>
      <c r="H152" s="52">
        <v>0</v>
      </c>
      <c r="I152" s="51">
        <v>0</v>
      </c>
      <c r="J152" s="52">
        <v>0</v>
      </c>
      <c r="K152" s="51">
        <v>0</v>
      </c>
      <c r="L152" s="55">
        <v>0</v>
      </c>
      <c r="M152" s="55">
        <v>0</v>
      </c>
      <c r="N152" s="328">
        <v>0</v>
      </c>
      <c r="O152" s="51">
        <v>0</v>
      </c>
      <c r="P152" s="52">
        <v>0</v>
      </c>
      <c r="Q152" s="51">
        <v>0</v>
      </c>
      <c r="R152" s="52">
        <v>0</v>
      </c>
      <c r="S152" s="51">
        <v>0</v>
      </c>
      <c r="T152" s="52">
        <v>0</v>
      </c>
      <c r="U152" s="51">
        <v>0</v>
      </c>
      <c r="V152" s="52">
        <v>0</v>
      </c>
      <c r="W152" s="51">
        <v>0</v>
      </c>
      <c r="X152" s="52">
        <v>0</v>
      </c>
      <c r="Y152" s="51">
        <v>0</v>
      </c>
      <c r="Z152" s="52">
        <v>0</v>
      </c>
      <c r="AA152" s="51">
        <v>0</v>
      </c>
      <c r="AB152" s="52">
        <v>0</v>
      </c>
      <c r="AC152" s="51">
        <v>0</v>
      </c>
      <c r="AD152" s="328">
        <v>0</v>
      </c>
      <c r="AE152" s="51">
        <v>1</v>
      </c>
      <c r="AF152" s="52">
        <v>0</v>
      </c>
      <c r="AG152" s="51">
        <v>0</v>
      </c>
      <c r="AH152" s="52">
        <v>0</v>
      </c>
      <c r="AI152" s="51">
        <v>0</v>
      </c>
      <c r="AJ152" s="52">
        <v>0</v>
      </c>
      <c r="AK152" s="250">
        <v>0</v>
      </c>
      <c r="AL152" s="328">
        <v>0</v>
      </c>
      <c r="AM152" s="54">
        <v>0</v>
      </c>
      <c r="AN152" s="55">
        <v>1</v>
      </c>
      <c r="AO152" s="52">
        <v>0</v>
      </c>
      <c r="AP152" s="31" t="str">
        <f t="shared" si="34"/>
        <v/>
      </c>
      <c r="BU152" s="32"/>
      <c r="BV152" s="32"/>
      <c r="BW152" s="32"/>
      <c r="BX152" s="32"/>
      <c r="BY152" s="32"/>
      <c r="BZ152" s="32"/>
      <c r="CA152" s="300"/>
      <c r="CB152" s="234" t="str">
        <f t="shared" si="35"/>
        <v/>
      </c>
      <c r="CC152" s="32"/>
      <c r="CD152" s="32"/>
      <c r="CE152" s="32"/>
      <c r="CF152" s="32"/>
      <c r="CG152" s="34">
        <f t="shared" si="36"/>
        <v>0</v>
      </c>
      <c r="CH152" s="35"/>
      <c r="CI152" s="35"/>
      <c r="DI152"/>
    </row>
    <row r="153" spans="1:117" x14ac:dyDescent="0.25">
      <c r="A153" s="161" t="s">
        <v>166</v>
      </c>
      <c r="B153" s="324">
        <f t="shared" si="32"/>
        <v>0</v>
      </c>
      <c r="C153" s="325">
        <f t="shared" si="33"/>
        <v>0</v>
      </c>
      <c r="D153" s="325">
        <f t="shared" si="33"/>
        <v>0</v>
      </c>
      <c r="E153" s="51">
        <v>0</v>
      </c>
      <c r="F153" s="52">
        <v>0</v>
      </c>
      <c r="G153" s="51">
        <v>0</v>
      </c>
      <c r="H153" s="52">
        <v>0</v>
      </c>
      <c r="I153" s="51">
        <v>0</v>
      </c>
      <c r="J153" s="52">
        <v>0</v>
      </c>
      <c r="K153" s="51">
        <v>0</v>
      </c>
      <c r="L153" s="55">
        <v>0</v>
      </c>
      <c r="M153" s="55">
        <v>0</v>
      </c>
      <c r="N153" s="328">
        <v>0</v>
      </c>
      <c r="O153" s="51">
        <v>0</v>
      </c>
      <c r="P153" s="52">
        <v>0</v>
      </c>
      <c r="Q153" s="51">
        <v>0</v>
      </c>
      <c r="R153" s="52">
        <v>0</v>
      </c>
      <c r="S153" s="51">
        <v>0</v>
      </c>
      <c r="T153" s="52">
        <v>0</v>
      </c>
      <c r="U153" s="51">
        <v>0</v>
      </c>
      <c r="V153" s="52">
        <v>0</v>
      </c>
      <c r="W153" s="51">
        <v>0</v>
      </c>
      <c r="X153" s="52">
        <v>0</v>
      </c>
      <c r="Y153" s="51">
        <v>0</v>
      </c>
      <c r="Z153" s="52">
        <v>0</v>
      </c>
      <c r="AA153" s="51">
        <v>0</v>
      </c>
      <c r="AB153" s="52">
        <v>0</v>
      </c>
      <c r="AC153" s="51">
        <v>0</v>
      </c>
      <c r="AD153" s="328">
        <v>0</v>
      </c>
      <c r="AE153" s="51">
        <v>0</v>
      </c>
      <c r="AF153" s="52">
        <v>0</v>
      </c>
      <c r="AG153" s="51">
        <v>0</v>
      </c>
      <c r="AH153" s="52">
        <v>0</v>
      </c>
      <c r="AI153" s="51">
        <v>0</v>
      </c>
      <c r="AJ153" s="52">
        <v>0</v>
      </c>
      <c r="AK153" s="250">
        <v>0</v>
      </c>
      <c r="AL153" s="328">
        <v>0</v>
      </c>
      <c r="AM153" s="54">
        <v>0</v>
      </c>
      <c r="AN153" s="55">
        <v>0</v>
      </c>
      <c r="AO153" s="52">
        <v>0</v>
      </c>
      <c r="AP153" s="31" t="str">
        <f t="shared" si="34"/>
        <v/>
      </c>
      <c r="BU153" s="32"/>
      <c r="BV153" s="32"/>
      <c r="BW153" s="32"/>
      <c r="BX153" s="32"/>
      <c r="BY153" s="32"/>
      <c r="BZ153" s="32"/>
      <c r="CA153" s="300"/>
      <c r="CB153" s="234" t="str">
        <f t="shared" si="35"/>
        <v/>
      </c>
      <c r="CC153" s="32"/>
      <c r="CD153" s="32"/>
      <c r="CE153" s="32"/>
      <c r="CF153" s="32"/>
      <c r="CG153" s="34">
        <f t="shared" si="36"/>
        <v>0</v>
      </c>
      <c r="CH153" s="35"/>
      <c r="CI153" s="35"/>
      <c r="DI153"/>
    </row>
    <row r="154" spans="1:117" x14ac:dyDescent="0.25">
      <c r="A154" s="161" t="s">
        <v>66</v>
      </c>
      <c r="B154" s="324">
        <f t="shared" si="32"/>
        <v>0</v>
      </c>
      <c r="C154" s="325">
        <f t="shared" si="33"/>
        <v>0</v>
      </c>
      <c r="D154" s="325">
        <f t="shared" si="33"/>
        <v>0</v>
      </c>
      <c r="E154" s="51">
        <v>0</v>
      </c>
      <c r="F154" s="52">
        <v>0</v>
      </c>
      <c r="G154" s="51">
        <v>0</v>
      </c>
      <c r="H154" s="52">
        <v>0</v>
      </c>
      <c r="I154" s="51">
        <v>0</v>
      </c>
      <c r="J154" s="52">
        <v>0</v>
      </c>
      <c r="K154" s="51">
        <v>0</v>
      </c>
      <c r="L154" s="55">
        <v>0</v>
      </c>
      <c r="M154" s="55">
        <v>0</v>
      </c>
      <c r="N154" s="328">
        <v>0</v>
      </c>
      <c r="O154" s="51">
        <v>0</v>
      </c>
      <c r="P154" s="52">
        <v>0</v>
      </c>
      <c r="Q154" s="51">
        <v>0</v>
      </c>
      <c r="R154" s="52">
        <v>0</v>
      </c>
      <c r="S154" s="51">
        <v>0</v>
      </c>
      <c r="T154" s="52">
        <v>0</v>
      </c>
      <c r="U154" s="51">
        <v>0</v>
      </c>
      <c r="V154" s="52">
        <v>0</v>
      </c>
      <c r="W154" s="51">
        <v>0</v>
      </c>
      <c r="X154" s="52">
        <v>0</v>
      </c>
      <c r="Y154" s="51">
        <v>0</v>
      </c>
      <c r="Z154" s="52">
        <v>0</v>
      </c>
      <c r="AA154" s="51">
        <v>0</v>
      </c>
      <c r="AB154" s="52">
        <v>0</v>
      </c>
      <c r="AC154" s="51">
        <v>0</v>
      </c>
      <c r="AD154" s="328">
        <v>0</v>
      </c>
      <c r="AE154" s="51">
        <v>0</v>
      </c>
      <c r="AF154" s="52">
        <v>0</v>
      </c>
      <c r="AG154" s="51">
        <v>0</v>
      </c>
      <c r="AH154" s="52">
        <v>0</v>
      </c>
      <c r="AI154" s="51">
        <v>0</v>
      </c>
      <c r="AJ154" s="52">
        <v>0</v>
      </c>
      <c r="AK154" s="250">
        <v>0</v>
      </c>
      <c r="AL154" s="328">
        <v>0</v>
      </c>
      <c r="AM154" s="54">
        <v>0</v>
      </c>
      <c r="AN154" s="55">
        <v>0</v>
      </c>
      <c r="AO154" s="52">
        <v>0</v>
      </c>
      <c r="AP154" s="31" t="str">
        <f t="shared" si="34"/>
        <v/>
      </c>
      <c r="BU154" s="32"/>
      <c r="BV154" s="32"/>
      <c r="BW154" s="32"/>
      <c r="BX154" s="32"/>
      <c r="BY154" s="32"/>
      <c r="BZ154" s="32"/>
      <c r="CA154" s="300"/>
      <c r="CB154" s="234" t="str">
        <f t="shared" si="35"/>
        <v/>
      </c>
      <c r="CC154" s="32"/>
      <c r="CD154" s="32"/>
      <c r="CE154" s="32"/>
      <c r="CF154" s="32"/>
      <c r="CG154" s="34">
        <f t="shared" si="36"/>
        <v>0</v>
      </c>
      <c r="CH154" s="35"/>
      <c r="CI154" s="35"/>
      <c r="DI154"/>
    </row>
    <row r="155" spans="1:117" x14ac:dyDescent="0.25">
      <c r="A155" s="161" t="s">
        <v>167</v>
      </c>
      <c r="B155" s="324">
        <f t="shared" si="32"/>
        <v>4</v>
      </c>
      <c r="C155" s="325">
        <f t="shared" si="33"/>
        <v>2</v>
      </c>
      <c r="D155" s="325">
        <f t="shared" si="33"/>
        <v>2</v>
      </c>
      <c r="E155" s="51">
        <v>0</v>
      </c>
      <c r="F155" s="52">
        <v>0</v>
      </c>
      <c r="G155" s="51">
        <v>0</v>
      </c>
      <c r="H155" s="52">
        <v>0</v>
      </c>
      <c r="I155" s="51">
        <v>0</v>
      </c>
      <c r="J155" s="52">
        <v>0</v>
      </c>
      <c r="K155" s="51">
        <v>0</v>
      </c>
      <c r="L155" s="55">
        <v>0</v>
      </c>
      <c r="M155" s="55">
        <v>0</v>
      </c>
      <c r="N155" s="328">
        <v>0</v>
      </c>
      <c r="O155" s="51">
        <v>1</v>
      </c>
      <c r="P155" s="52">
        <v>0</v>
      </c>
      <c r="Q155" s="51">
        <v>0</v>
      </c>
      <c r="R155" s="52">
        <v>0</v>
      </c>
      <c r="S155" s="51">
        <v>0</v>
      </c>
      <c r="T155" s="52">
        <v>0</v>
      </c>
      <c r="U155" s="51">
        <v>0</v>
      </c>
      <c r="V155" s="52">
        <v>0</v>
      </c>
      <c r="W155" s="51">
        <v>0</v>
      </c>
      <c r="X155" s="52">
        <v>0</v>
      </c>
      <c r="Y155" s="51">
        <v>0</v>
      </c>
      <c r="Z155" s="52">
        <v>0</v>
      </c>
      <c r="AA155" s="51">
        <v>0</v>
      </c>
      <c r="AB155" s="52">
        <v>2</v>
      </c>
      <c r="AC155" s="51">
        <v>0</v>
      </c>
      <c r="AD155" s="328">
        <v>0</v>
      </c>
      <c r="AE155" s="51">
        <v>0</v>
      </c>
      <c r="AF155" s="52">
        <v>0</v>
      </c>
      <c r="AG155" s="51">
        <v>1</v>
      </c>
      <c r="AH155" s="52">
        <v>0</v>
      </c>
      <c r="AI155" s="51">
        <v>0</v>
      </c>
      <c r="AJ155" s="52">
        <v>0</v>
      </c>
      <c r="AK155" s="250">
        <v>0</v>
      </c>
      <c r="AL155" s="328">
        <v>0</v>
      </c>
      <c r="AM155" s="54">
        <v>3</v>
      </c>
      <c r="AN155" s="55">
        <v>0</v>
      </c>
      <c r="AO155" s="52">
        <v>1</v>
      </c>
      <c r="AP155" s="31" t="str">
        <f t="shared" si="34"/>
        <v/>
      </c>
      <c r="BU155" s="32"/>
      <c r="BV155" s="32"/>
      <c r="BW155" s="32"/>
      <c r="BX155" s="32"/>
      <c r="BY155" s="32"/>
      <c r="BZ155" s="32"/>
      <c r="CA155" s="300"/>
      <c r="CB155" s="234" t="str">
        <f t="shared" si="35"/>
        <v/>
      </c>
      <c r="CC155" s="32"/>
      <c r="CD155" s="32"/>
      <c r="CE155" s="32"/>
      <c r="CF155" s="32"/>
      <c r="CG155" s="34">
        <f t="shared" si="36"/>
        <v>0</v>
      </c>
      <c r="CH155" s="35"/>
      <c r="CI155" s="35"/>
      <c r="DI155"/>
    </row>
    <row r="156" spans="1:117" x14ac:dyDescent="0.25">
      <c r="A156" s="161" t="s">
        <v>168</v>
      </c>
      <c r="B156" s="324">
        <f t="shared" si="32"/>
        <v>0</v>
      </c>
      <c r="C156" s="325">
        <f t="shared" si="33"/>
        <v>0</v>
      </c>
      <c r="D156" s="325">
        <f t="shared" si="33"/>
        <v>0</v>
      </c>
      <c r="E156" s="51">
        <v>0</v>
      </c>
      <c r="F156" s="52">
        <v>0</v>
      </c>
      <c r="G156" s="51">
        <v>0</v>
      </c>
      <c r="H156" s="52">
        <v>0</v>
      </c>
      <c r="I156" s="51">
        <v>0</v>
      </c>
      <c r="J156" s="52">
        <v>0</v>
      </c>
      <c r="K156" s="51">
        <v>0</v>
      </c>
      <c r="L156" s="55">
        <v>0</v>
      </c>
      <c r="M156" s="55">
        <v>0</v>
      </c>
      <c r="N156" s="328">
        <v>0</v>
      </c>
      <c r="O156" s="51">
        <v>0</v>
      </c>
      <c r="P156" s="52">
        <v>0</v>
      </c>
      <c r="Q156" s="51">
        <v>0</v>
      </c>
      <c r="R156" s="52">
        <v>0</v>
      </c>
      <c r="S156" s="51">
        <v>0</v>
      </c>
      <c r="T156" s="52">
        <v>0</v>
      </c>
      <c r="U156" s="51">
        <v>0</v>
      </c>
      <c r="V156" s="52">
        <v>0</v>
      </c>
      <c r="W156" s="51">
        <v>0</v>
      </c>
      <c r="X156" s="52">
        <v>0</v>
      </c>
      <c r="Y156" s="51">
        <v>0</v>
      </c>
      <c r="Z156" s="52">
        <v>0</v>
      </c>
      <c r="AA156" s="51">
        <v>0</v>
      </c>
      <c r="AB156" s="52">
        <v>0</v>
      </c>
      <c r="AC156" s="51">
        <v>0</v>
      </c>
      <c r="AD156" s="328">
        <v>0</v>
      </c>
      <c r="AE156" s="51">
        <v>0</v>
      </c>
      <c r="AF156" s="52">
        <v>0</v>
      </c>
      <c r="AG156" s="51">
        <v>0</v>
      </c>
      <c r="AH156" s="52">
        <v>0</v>
      </c>
      <c r="AI156" s="51">
        <v>0</v>
      </c>
      <c r="AJ156" s="52">
        <v>0</v>
      </c>
      <c r="AK156" s="250">
        <v>0</v>
      </c>
      <c r="AL156" s="328">
        <v>0</v>
      </c>
      <c r="AM156" s="54">
        <v>0</v>
      </c>
      <c r="AN156" s="55">
        <v>0</v>
      </c>
      <c r="AO156" s="52">
        <v>0</v>
      </c>
      <c r="AP156" s="31" t="str">
        <f t="shared" si="34"/>
        <v/>
      </c>
      <c r="BU156" s="32"/>
      <c r="BV156" s="32"/>
      <c r="BW156" s="32"/>
      <c r="BX156" s="32"/>
      <c r="BY156" s="32"/>
      <c r="BZ156" s="32"/>
      <c r="CA156" s="300"/>
      <c r="CB156" s="234" t="str">
        <f t="shared" si="35"/>
        <v/>
      </c>
      <c r="CC156" s="32"/>
      <c r="CD156" s="32"/>
      <c r="CE156" s="32"/>
      <c r="CF156" s="32"/>
      <c r="CG156" s="34">
        <f t="shared" si="36"/>
        <v>0</v>
      </c>
      <c r="CH156" s="35"/>
      <c r="CI156" s="35"/>
      <c r="DI156"/>
    </row>
    <row r="157" spans="1:117" x14ac:dyDescent="0.25">
      <c r="A157" s="161" t="s">
        <v>169</v>
      </c>
      <c r="B157" s="324">
        <f t="shared" si="32"/>
        <v>0</v>
      </c>
      <c r="C157" s="325">
        <f t="shared" si="33"/>
        <v>0</v>
      </c>
      <c r="D157" s="325">
        <f t="shared" si="33"/>
        <v>0</v>
      </c>
      <c r="E157" s="51">
        <v>0</v>
      </c>
      <c r="F157" s="52">
        <v>0</v>
      </c>
      <c r="G157" s="51">
        <v>0</v>
      </c>
      <c r="H157" s="52">
        <v>0</v>
      </c>
      <c r="I157" s="51">
        <v>0</v>
      </c>
      <c r="J157" s="52">
        <v>0</v>
      </c>
      <c r="K157" s="51">
        <v>0</v>
      </c>
      <c r="L157" s="55">
        <v>0</v>
      </c>
      <c r="M157" s="55">
        <v>0</v>
      </c>
      <c r="N157" s="328">
        <v>0</v>
      </c>
      <c r="O157" s="51">
        <v>0</v>
      </c>
      <c r="P157" s="52">
        <v>0</v>
      </c>
      <c r="Q157" s="51">
        <v>0</v>
      </c>
      <c r="R157" s="52">
        <v>0</v>
      </c>
      <c r="S157" s="51">
        <v>0</v>
      </c>
      <c r="T157" s="52">
        <v>0</v>
      </c>
      <c r="U157" s="51">
        <v>0</v>
      </c>
      <c r="V157" s="52">
        <v>0</v>
      </c>
      <c r="W157" s="51">
        <v>0</v>
      </c>
      <c r="X157" s="52">
        <v>0</v>
      </c>
      <c r="Y157" s="51">
        <v>0</v>
      </c>
      <c r="Z157" s="52">
        <v>0</v>
      </c>
      <c r="AA157" s="51">
        <v>0</v>
      </c>
      <c r="AB157" s="52">
        <v>0</v>
      </c>
      <c r="AC157" s="51">
        <v>0</v>
      </c>
      <c r="AD157" s="328">
        <v>0</v>
      </c>
      <c r="AE157" s="51">
        <v>0</v>
      </c>
      <c r="AF157" s="52">
        <v>0</v>
      </c>
      <c r="AG157" s="51">
        <v>0</v>
      </c>
      <c r="AH157" s="52">
        <v>0</v>
      </c>
      <c r="AI157" s="51">
        <v>0</v>
      </c>
      <c r="AJ157" s="52">
        <v>0</v>
      </c>
      <c r="AK157" s="250">
        <v>0</v>
      </c>
      <c r="AL157" s="328">
        <v>0</v>
      </c>
      <c r="AM157" s="54">
        <v>0</v>
      </c>
      <c r="AN157" s="55">
        <v>0</v>
      </c>
      <c r="AO157" s="52">
        <v>0</v>
      </c>
      <c r="AP157" s="31" t="str">
        <f t="shared" si="34"/>
        <v/>
      </c>
      <c r="BU157" s="32"/>
      <c r="BV157" s="32"/>
      <c r="BW157" s="32"/>
      <c r="BX157" s="32"/>
      <c r="BY157" s="32"/>
      <c r="BZ157" s="32"/>
      <c r="CA157" s="300"/>
      <c r="CB157" s="234" t="str">
        <f t="shared" si="35"/>
        <v/>
      </c>
      <c r="CC157" s="32"/>
      <c r="CD157" s="32"/>
      <c r="CE157" s="32"/>
      <c r="CF157" s="32"/>
      <c r="CG157" s="34">
        <f t="shared" si="36"/>
        <v>0</v>
      </c>
      <c r="CH157" s="35"/>
      <c r="CI157" s="35"/>
      <c r="DI157"/>
    </row>
    <row r="158" spans="1:117" x14ac:dyDescent="0.25">
      <c r="A158" s="161" t="s">
        <v>170</v>
      </c>
      <c r="B158" s="324">
        <f t="shared" si="32"/>
        <v>8</v>
      </c>
      <c r="C158" s="325">
        <f t="shared" si="33"/>
        <v>6</v>
      </c>
      <c r="D158" s="325">
        <f t="shared" si="33"/>
        <v>2</v>
      </c>
      <c r="E158" s="51">
        <v>6</v>
      </c>
      <c r="F158" s="52">
        <v>2</v>
      </c>
      <c r="G158" s="51">
        <v>0</v>
      </c>
      <c r="H158" s="52">
        <v>0</v>
      </c>
      <c r="I158" s="51">
        <v>0</v>
      </c>
      <c r="J158" s="52">
        <v>0</v>
      </c>
      <c r="K158" s="51">
        <v>0</v>
      </c>
      <c r="L158" s="55">
        <v>0</v>
      </c>
      <c r="M158" s="55">
        <v>0</v>
      </c>
      <c r="N158" s="328">
        <v>0</v>
      </c>
      <c r="O158" s="51">
        <v>0</v>
      </c>
      <c r="P158" s="52">
        <v>0</v>
      </c>
      <c r="Q158" s="51">
        <v>0</v>
      </c>
      <c r="R158" s="52">
        <v>0</v>
      </c>
      <c r="S158" s="51">
        <v>0</v>
      </c>
      <c r="T158" s="52">
        <v>0</v>
      </c>
      <c r="U158" s="51">
        <v>0</v>
      </c>
      <c r="V158" s="52">
        <v>0</v>
      </c>
      <c r="W158" s="51">
        <v>0</v>
      </c>
      <c r="X158" s="52">
        <v>0</v>
      </c>
      <c r="Y158" s="51">
        <v>0</v>
      </c>
      <c r="Z158" s="52">
        <v>0</v>
      </c>
      <c r="AA158" s="51">
        <v>0</v>
      </c>
      <c r="AB158" s="52">
        <v>0</v>
      </c>
      <c r="AC158" s="51">
        <v>0</v>
      </c>
      <c r="AD158" s="328">
        <v>0</v>
      </c>
      <c r="AE158" s="51">
        <v>0</v>
      </c>
      <c r="AF158" s="52">
        <v>0</v>
      </c>
      <c r="AG158" s="51">
        <v>0</v>
      </c>
      <c r="AH158" s="52">
        <v>0</v>
      </c>
      <c r="AI158" s="51">
        <v>0</v>
      </c>
      <c r="AJ158" s="52">
        <v>0</v>
      </c>
      <c r="AK158" s="250">
        <v>0</v>
      </c>
      <c r="AL158" s="328">
        <v>0</v>
      </c>
      <c r="AM158" s="54">
        <v>0</v>
      </c>
      <c r="AN158" s="55">
        <v>0</v>
      </c>
      <c r="AO158" s="52">
        <v>8</v>
      </c>
      <c r="AP158" s="31" t="str">
        <f t="shared" si="34"/>
        <v/>
      </c>
      <c r="BU158" s="32"/>
      <c r="BV158" s="32"/>
      <c r="BW158" s="32"/>
      <c r="BX158" s="32"/>
      <c r="BY158" s="32"/>
      <c r="BZ158" s="32"/>
      <c r="CA158" s="300"/>
      <c r="CB158" s="234" t="str">
        <f t="shared" si="35"/>
        <v/>
      </c>
      <c r="CC158" s="32"/>
      <c r="CD158" s="32"/>
      <c r="CE158" s="32"/>
      <c r="CF158" s="32"/>
      <c r="CG158" s="34">
        <f t="shared" si="36"/>
        <v>0</v>
      </c>
      <c r="CH158" s="35"/>
      <c r="CI158" s="35"/>
      <c r="DI158"/>
    </row>
    <row r="159" spans="1:117" x14ac:dyDescent="0.25">
      <c r="A159" s="161" t="s">
        <v>171</v>
      </c>
      <c r="B159" s="324">
        <f t="shared" si="32"/>
        <v>0</v>
      </c>
      <c r="C159" s="325">
        <f t="shared" si="33"/>
        <v>0</v>
      </c>
      <c r="D159" s="325">
        <f t="shared" si="33"/>
        <v>0</v>
      </c>
      <c r="E159" s="51">
        <v>0</v>
      </c>
      <c r="F159" s="52">
        <v>0</v>
      </c>
      <c r="G159" s="51">
        <v>0</v>
      </c>
      <c r="H159" s="52">
        <v>0</v>
      </c>
      <c r="I159" s="51">
        <v>0</v>
      </c>
      <c r="J159" s="52">
        <v>0</v>
      </c>
      <c r="K159" s="51">
        <v>0</v>
      </c>
      <c r="L159" s="55">
        <v>0</v>
      </c>
      <c r="M159" s="55">
        <v>0</v>
      </c>
      <c r="N159" s="328">
        <v>0</v>
      </c>
      <c r="O159" s="51">
        <v>0</v>
      </c>
      <c r="P159" s="52">
        <v>0</v>
      </c>
      <c r="Q159" s="51">
        <v>0</v>
      </c>
      <c r="R159" s="52">
        <v>0</v>
      </c>
      <c r="S159" s="51">
        <v>0</v>
      </c>
      <c r="T159" s="52">
        <v>0</v>
      </c>
      <c r="U159" s="51">
        <v>0</v>
      </c>
      <c r="V159" s="52">
        <v>0</v>
      </c>
      <c r="W159" s="51">
        <v>0</v>
      </c>
      <c r="X159" s="52">
        <v>0</v>
      </c>
      <c r="Y159" s="51">
        <v>0</v>
      </c>
      <c r="Z159" s="52">
        <v>0</v>
      </c>
      <c r="AA159" s="51">
        <v>0</v>
      </c>
      <c r="AB159" s="52">
        <v>0</v>
      </c>
      <c r="AC159" s="51">
        <v>0</v>
      </c>
      <c r="AD159" s="328">
        <v>0</v>
      </c>
      <c r="AE159" s="51">
        <v>0</v>
      </c>
      <c r="AF159" s="52">
        <v>0</v>
      </c>
      <c r="AG159" s="51">
        <v>0</v>
      </c>
      <c r="AH159" s="52">
        <v>0</v>
      </c>
      <c r="AI159" s="51">
        <v>0</v>
      </c>
      <c r="AJ159" s="52">
        <v>0</v>
      </c>
      <c r="AK159" s="250">
        <v>0</v>
      </c>
      <c r="AL159" s="328">
        <v>0</v>
      </c>
      <c r="AM159" s="54">
        <v>0</v>
      </c>
      <c r="AN159" s="55">
        <v>0</v>
      </c>
      <c r="AO159" s="52">
        <v>0</v>
      </c>
      <c r="AP159" s="31" t="str">
        <f t="shared" si="34"/>
        <v/>
      </c>
      <c r="BU159" s="32"/>
      <c r="BV159" s="32"/>
      <c r="BW159" s="32"/>
      <c r="BX159" s="32"/>
      <c r="BY159" s="32"/>
      <c r="BZ159" s="32"/>
      <c r="CA159" s="300"/>
      <c r="CB159" s="234" t="str">
        <f t="shared" si="35"/>
        <v/>
      </c>
      <c r="CC159" s="32"/>
      <c r="CD159" s="32"/>
      <c r="CE159" s="32"/>
      <c r="CF159" s="32"/>
      <c r="CG159" s="34">
        <f t="shared" si="36"/>
        <v>0</v>
      </c>
      <c r="CH159" s="35"/>
      <c r="CI159" s="35"/>
      <c r="DI159"/>
    </row>
    <row r="160" spans="1:117" x14ac:dyDescent="0.25">
      <c r="A160" s="161" t="s">
        <v>70</v>
      </c>
      <c r="B160" s="324">
        <f t="shared" si="32"/>
        <v>1</v>
      </c>
      <c r="C160" s="325">
        <f t="shared" si="33"/>
        <v>1</v>
      </c>
      <c r="D160" s="325">
        <f t="shared" si="33"/>
        <v>0</v>
      </c>
      <c r="E160" s="51">
        <v>0</v>
      </c>
      <c r="F160" s="52">
        <v>0</v>
      </c>
      <c r="G160" s="51">
        <v>0</v>
      </c>
      <c r="H160" s="52">
        <v>0</v>
      </c>
      <c r="I160" s="51">
        <v>0</v>
      </c>
      <c r="J160" s="52">
        <v>0</v>
      </c>
      <c r="K160" s="51">
        <v>0</v>
      </c>
      <c r="L160" s="55">
        <v>0</v>
      </c>
      <c r="M160" s="55">
        <v>0</v>
      </c>
      <c r="N160" s="328">
        <v>0</v>
      </c>
      <c r="O160" s="51">
        <v>0</v>
      </c>
      <c r="P160" s="52">
        <v>0</v>
      </c>
      <c r="Q160" s="51">
        <v>0</v>
      </c>
      <c r="R160" s="52">
        <v>0</v>
      </c>
      <c r="S160" s="51">
        <v>0</v>
      </c>
      <c r="T160" s="52">
        <v>0</v>
      </c>
      <c r="U160" s="51">
        <v>0</v>
      </c>
      <c r="V160" s="52">
        <v>0</v>
      </c>
      <c r="W160" s="51">
        <v>0</v>
      </c>
      <c r="X160" s="52">
        <v>0</v>
      </c>
      <c r="Y160" s="51">
        <v>0</v>
      </c>
      <c r="Z160" s="52">
        <v>0</v>
      </c>
      <c r="AA160" s="51">
        <v>0</v>
      </c>
      <c r="AB160" s="52">
        <v>0</v>
      </c>
      <c r="AC160" s="51">
        <v>0</v>
      </c>
      <c r="AD160" s="328">
        <v>0</v>
      </c>
      <c r="AE160" s="51">
        <v>0</v>
      </c>
      <c r="AF160" s="52">
        <v>0</v>
      </c>
      <c r="AG160" s="51">
        <v>0</v>
      </c>
      <c r="AH160" s="52">
        <v>0</v>
      </c>
      <c r="AI160" s="51">
        <v>0</v>
      </c>
      <c r="AJ160" s="52">
        <v>0</v>
      </c>
      <c r="AK160" s="250">
        <v>1</v>
      </c>
      <c r="AL160" s="328">
        <v>0</v>
      </c>
      <c r="AM160" s="54">
        <v>0</v>
      </c>
      <c r="AN160" s="55">
        <v>0</v>
      </c>
      <c r="AO160" s="52">
        <v>1</v>
      </c>
      <c r="AP160" s="31" t="str">
        <f t="shared" si="34"/>
        <v/>
      </c>
      <c r="BU160" s="32"/>
      <c r="BV160" s="32"/>
      <c r="BW160" s="32"/>
      <c r="BX160" s="32"/>
      <c r="BY160" s="32"/>
      <c r="BZ160" s="32"/>
      <c r="CA160" s="300"/>
      <c r="CB160" s="234" t="str">
        <f t="shared" si="35"/>
        <v/>
      </c>
      <c r="CC160" s="32"/>
      <c r="CD160" s="32"/>
      <c r="CE160" s="32"/>
      <c r="CF160" s="32"/>
      <c r="CG160" s="34">
        <f t="shared" si="36"/>
        <v>0</v>
      </c>
      <c r="CH160" s="35"/>
      <c r="CI160" s="35"/>
      <c r="DI160"/>
    </row>
    <row r="161" spans="1:113" x14ac:dyDescent="0.25">
      <c r="A161" s="161" t="s">
        <v>172</v>
      </c>
      <c r="B161" s="324">
        <f t="shared" si="32"/>
        <v>42</v>
      </c>
      <c r="C161" s="325">
        <f t="shared" si="33"/>
        <v>22</v>
      </c>
      <c r="D161" s="325">
        <f t="shared" si="33"/>
        <v>20</v>
      </c>
      <c r="E161" s="51">
        <v>1</v>
      </c>
      <c r="F161" s="52">
        <v>0</v>
      </c>
      <c r="G161" s="51">
        <v>0</v>
      </c>
      <c r="H161" s="52">
        <v>1</v>
      </c>
      <c r="I161" s="51">
        <v>0</v>
      </c>
      <c r="J161" s="52">
        <v>0</v>
      </c>
      <c r="K161" s="51">
        <v>0</v>
      </c>
      <c r="L161" s="55">
        <v>0</v>
      </c>
      <c r="M161" s="55">
        <v>0</v>
      </c>
      <c r="N161" s="328">
        <v>0</v>
      </c>
      <c r="O161" s="51">
        <v>0</v>
      </c>
      <c r="P161" s="52">
        <v>0</v>
      </c>
      <c r="Q161" s="51">
        <v>0</v>
      </c>
      <c r="R161" s="52">
        <v>0</v>
      </c>
      <c r="S161" s="51">
        <v>0</v>
      </c>
      <c r="T161" s="52">
        <v>1</v>
      </c>
      <c r="U161" s="51">
        <v>1</v>
      </c>
      <c r="V161" s="52">
        <v>0</v>
      </c>
      <c r="W161" s="51">
        <v>1</v>
      </c>
      <c r="X161" s="52">
        <v>0</v>
      </c>
      <c r="Y161" s="51">
        <v>1</v>
      </c>
      <c r="Z161" s="52">
        <v>2</v>
      </c>
      <c r="AA161" s="51">
        <v>3</v>
      </c>
      <c r="AB161" s="52">
        <v>2</v>
      </c>
      <c r="AC161" s="51">
        <v>1</v>
      </c>
      <c r="AD161" s="328">
        <v>3</v>
      </c>
      <c r="AE161" s="51">
        <v>3</v>
      </c>
      <c r="AF161" s="52">
        <v>2</v>
      </c>
      <c r="AG161" s="51">
        <v>2</v>
      </c>
      <c r="AH161" s="52">
        <v>0</v>
      </c>
      <c r="AI161" s="51">
        <v>4</v>
      </c>
      <c r="AJ161" s="52">
        <v>4</v>
      </c>
      <c r="AK161" s="250">
        <v>5</v>
      </c>
      <c r="AL161" s="328">
        <v>5</v>
      </c>
      <c r="AM161" s="54">
        <v>4</v>
      </c>
      <c r="AN161" s="55">
        <v>14</v>
      </c>
      <c r="AO161" s="52">
        <v>24</v>
      </c>
      <c r="AP161" s="31" t="str">
        <f t="shared" si="34"/>
        <v/>
      </c>
      <c r="BU161" s="32"/>
      <c r="BV161" s="32"/>
      <c r="BW161" s="32"/>
      <c r="BX161" s="32"/>
      <c r="BY161" s="32"/>
      <c r="BZ161" s="32"/>
      <c r="CA161" s="300"/>
      <c r="CB161" s="234" t="str">
        <f t="shared" si="35"/>
        <v/>
      </c>
      <c r="CC161" s="32"/>
      <c r="CD161" s="32"/>
      <c r="CE161" s="32"/>
      <c r="CF161" s="32"/>
      <c r="CG161" s="34">
        <f t="shared" si="36"/>
        <v>0</v>
      </c>
      <c r="CH161" s="35"/>
      <c r="CI161" s="35"/>
      <c r="DI161"/>
    </row>
    <row r="162" spans="1:113" x14ac:dyDescent="0.25">
      <c r="A162" s="161" t="s">
        <v>173</v>
      </c>
      <c r="B162" s="324">
        <f t="shared" si="32"/>
        <v>4</v>
      </c>
      <c r="C162" s="325">
        <f t="shared" si="33"/>
        <v>4</v>
      </c>
      <c r="D162" s="325">
        <f t="shared" si="33"/>
        <v>0</v>
      </c>
      <c r="E162" s="51">
        <v>0</v>
      </c>
      <c r="F162" s="52">
        <v>0</v>
      </c>
      <c r="G162" s="51">
        <v>0</v>
      </c>
      <c r="H162" s="52">
        <v>0</v>
      </c>
      <c r="I162" s="51">
        <v>0</v>
      </c>
      <c r="J162" s="52">
        <v>0</v>
      </c>
      <c r="K162" s="51">
        <v>0</v>
      </c>
      <c r="L162" s="55">
        <v>0</v>
      </c>
      <c r="M162" s="55">
        <v>0</v>
      </c>
      <c r="N162" s="328">
        <v>0</v>
      </c>
      <c r="O162" s="51">
        <v>0</v>
      </c>
      <c r="P162" s="52">
        <v>0</v>
      </c>
      <c r="Q162" s="51">
        <v>0</v>
      </c>
      <c r="R162" s="52">
        <v>0</v>
      </c>
      <c r="S162" s="51">
        <v>0</v>
      </c>
      <c r="T162" s="52">
        <v>0</v>
      </c>
      <c r="U162" s="51">
        <v>0</v>
      </c>
      <c r="V162" s="52">
        <v>0</v>
      </c>
      <c r="W162" s="51">
        <v>0</v>
      </c>
      <c r="X162" s="52">
        <v>0</v>
      </c>
      <c r="Y162" s="51">
        <v>0</v>
      </c>
      <c r="Z162" s="52">
        <v>0</v>
      </c>
      <c r="AA162" s="51">
        <v>1</v>
      </c>
      <c r="AB162" s="52">
        <v>0</v>
      </c>
      <c r="AC162" s="51">
        <v>0</v>
      </c>
      <c r="AD162" s="328">
        <v>0</v>
      </c>
      <c r="AE162" s="51">
        <v>1</v>
      </c>
      <c r="AF162" s="52">
        <v>0</v>
      </c>
      <c r="AG162" s="51">
        <v>1</v>
      </c>
      <c r="AH162" s="52">
        <v>0</v>
      </c>
      <c r="AI162" s="51">
        <v>0</v>
      </c>
      <c r="AJ162" s="52">
        <v>0</v>
      </c>
      <c r="AK162" s="250">
        <v>1</v>
      </c>
      <c r="AL162" s="328">
        <v>0</v>
      </c>
      <c r="AM162" s="54">
        <v>0</v>
      </c>
      <c r="AN162" s="55">
        <v>2</v>
      </c>
      <c r="AO162" s="52">
        <v>2</v>
      </c>
      <c r="AP162" s="31" t="str">
        <f t="shared" si="34"/>
        <v/>
      </c>
      <c r="BU162" s="32"/>
      <c r="BV162" s="32"/>
      <c r="BW162" s="32"/>
      <c r="BX162" s="32"/>
      <c r="BY162" s="32"/>
      <c r="BZ162" s="32"/>
      <c r="CA162" s="300"/>
      <c r="CB162" s="234" t="str">
        <f t="shared" si="35"/>
        <v/>
      </c>
      <c r="CC162" s="32"/>
      <c r="CD162" s="32"/>
      <c r="CE162" s="32"/>
      <c r="CF162" s="32"/>
      <c r="CG162" s="34">
        <f t="shared" si="36"/>
        <v>0</v>
      </c>
      <c r="CH162" s="35"/>
      <c r="CI162" s="35"/>
      <c r="DI162"/>
    </row>
    <row r="163" spans="1:113" x14ac:dyDescent="0.25">
      <c r="A163" s="161" t="s">
        <v>174</v>
      </c>
      <c r="B163" s="324">
        <f t="shared" si="32"/>
        <v>0</v>
      </c>
      <c r="C163" s="325">
        <f t="shared" si="33"/>
        <v>0</v>
      </c>
      <c r="D163" s="325">
        <f t="shared" si="33"/>
        <v>0</v>
      </c>
      <c r="E163" s="51">
        <v>0</v>
      </c>
      <c r="F163" s="52">
        <v>0</v>
      </c>
      <c r="G163" s="51">
        <v>0</v>
      </c>
      <c r="H163" s="52">
        <v>0</v>
      </c>
      <c r="I163" s="51">
        <v>0</v>
      </c>
      <c r="J163" s="52">
        <v>0</v>
      </c>
      <c r="K163" s="51">
        <v>0</v>
      </c>
      <c r="L163" s="55">
        <v>0</v>
      </c>
      <c r="M163" s="55">
        <v>0</v>
      </c>
      <c r="N163" s="328">
        <v>0</v>
      </c>
      <c r="O163" s="51">
        <v>0</v>
      </c>
      <c r="P163" s="52">
        <v>0</v>
      </c>
      <c r="Q163" s="51">
        <v>0</v>
      </c>
      <c r="R163" s="52">
        <v>0</v>
      </c>
      <c r="S163" s="51">
        <v>0</v>
      </c>
      <c r="T163" s="52">
        <v>0</v>
      </c>
      <c r="U163" s="51">
        <v>0</v>
      </c>
      <c r="V163" s="52">
        <v>0</v>
      </c>
      <c r="W163" s="51">
        <v>0</v>
      </c>
      <c r="X163" s="52">
        <v>0</v>
      </c>
      <c r="Y163" s="51">
        <v>0</v>
      </c>
      <c r="Z163" s="52">
        <v>0</v>
      </c>
      <c r="AA163" s="51">
        <v>0</v>
      </c>
      <c r="AB163" s="52">
        <v>0</v>
      </c>
      <c r="AC163" s="51">
        <v>0</v>
      </c>
      <c r="AD163" s="328">
        <v>0</v>
      </c>
      <c r="AE163" s="51">
        <v>0</v>
      </c>
      <c r="AF163" s="52">
        <v>0</v>
      </c>
      <c r="AG163" s="51">
        <v>0</v>
      </c>
      <c r="AH163" s="52">
        <v>0</v>
      </c>
      <c r="AI163" s="51">
        <v>0</v>
      </c>
      <c r="AJ163" s="52">
        <v>0</v>
      </c>
      <c r="AK163" s="250">
        <v>0</v>
      </c>
      <c r="AL163" s="328">
        <v>0</v>
      </c>
      <c r="AM163" s="54">
        <v>0</v>
      </c>
      <c r="AN163" s="55">
        <v>0</v>
      </c>
      <c r="AO163" s="52">
        <v>0</v>
      </c>
      <c r="AP163" s="31" t="str">
        <f t="shared" si="34"/>
        <v/>
      </c>
      <c r="BU163" s="32"/>
      <c r="BV163" s="32"/>
      <c r="BW163" s="32"/>
      <c r="BX163" s="32"/>
      <c r="BY163" s="32"/>
      <c r="BZ163" s="32"/>
      <c r="CA163" s="300"/>
      <c r="CB163" s="234" t="str">
        <f t="shared" si="35"/>
        <v/>
      </c>
      <c r="CC163" s="32"/>
      <c r="CD163" s="32"/>
      <c r="CE163" s="32"/>
      <c r="CF163" s="32"/>
      <c r="CG163" s="34">
        <f t="shared" si="36"/>
        <v>0</v>
      </c>
      <c r="CH163" s="35"/>
      <c r="CI163" s="35"/>
      <c r="DI163"/>
    </row>
    <row r="164" spans="1:113" x14ac:dyDescent="0.25">
      <c r="A164" s="161" t="s">
        <v>58</v>
      </c>
      <c r="B164" s="324">
        <f t="shared" si="32"/>
        <v>1</v>
      </c>
      <c r="C164" s="325">
        <f t="shared" si="33"/>
        <v>0</v>
      </c>
      <c r="D164" s="325">
        <f t="shared" si="33"/>
        <v>1</v>
      </c>
      <c r="E164" s="51">
        <v>0</v>
      </c>
      <c r="F164" s="52">
        <v>0</v>
      </c>
      <c r="G164" s="51">
        <v>0</v>
      </c>
      <c r="H164" s="52">
        <v>0</v>
      </c>
      <c r="I164" s="51">
        <v>0</v>
      </c>
      <c r="J164" s="52">
        <v>0</v>
      </c>
      <c r="K164" s="51">
        <v>0</v>
      </c>
      <c r="L164" s="55">
        <v>1</v>
      </c>
      <c r="M164" s="55">
        <v>0</v>
      </c>
      <c r="N164" s="328">
        <v>0</v>
      </c>
      <c r="O164" s="51">
        <v>0</v>
      </c>
      <c r="P164" s="52">
        <v>0</v>
      </c>
      <c r="Q164" s="51">
        <v>0</v>
      </c>
      <c r="R164" s="52">
        <v>0</v>
      </c>
      <c r="S164" s="51">
        <v>0</v>
      </c>
      <c r="T164" s="52">
        <v>0</v>
      </c>
      <c r="U164" s="51">
        <v>0</v>
      </c>
      <c r="V164" s="52">
        <v>0</v>
      </c>
      <c r="W164" s="51">
        <v>0</v>
      </c>
      <c r="X164" s="52">
        <v>0</v>
      </c>
      <c r="Y164" s="51">
        <v>0</v>
      </c>
      <c r="Z164" s="52">
        <v>0</v>
      </c>
      <c r="AA164" s="51">
        <v>0</v>
      </c>
      <c r="AB164" s="52">
        <v>0</v>
      </c>
      <c r="AC164" s="51">
        <v>0</v>
      </c>
      <c r="AD164" s="328">
        <v>0</v>
      </c>
      <c r="AE164" s="51">
        <v>0</v>
      </c>
      <c r="AF164" s="52">
        <v>0</v>
      </c>
      <c r="AG164" s="51">
        <v>0</v>
      </c>
      <c r="AH164" s="52">
        <v>0</v>
      </c>
      <c r="AI164" s="51">
        <v>0</v>
      </c>
      <c r="AJ164" s="52">
        <v>0</v>
      </c>
      <c r="AK164" s="250">
        <v>0</v>
      </c>
      <c r="AL164" s="328">
        <v>0</v>
      </c>
      <c r="AM164" s="54">
        <v>1</v>
      </c>
      <c r="AN164" s="55">
        <v>0</v>
      </c>
      <c r="AO164" s="52">
        <v>0</v>
      </c>
      <c r="AP164" s="31" t="str">
        <f t="shared" si="34"/>
        <v/>
      </c>
      <c r="BU164" s="32"/>
      <c r="BV164" s="32"/>
      <c r="BW164" s="32"/>
      <c r="BX164" s="32"/>
      <c r="BY164" s="32"/>
      <c r="BZ164" s="32"/>
      <c r="CA164" s="300"/>
      <c r="CB164" s="234" t="str">
        <f t="shared" si="35"/>
        <v/>
      </c>
      <c r="CC164" s="32"/>
      <c r="CD164" s="32"/>
      <c r="CE164" s="32"/>
      <c r="CF164" s="32"/>
      <c r="CG164" s="34">
        <f t="shared" si="36"/>
        <v>0</v>
      </c>
      <c r="CH164" s="35"/>
      <c r="CI164" s="35"/>
      <c r="DI164"/>
    </row>
    <row r="165" spans="1:113" x14ac:dyDescent="0.25">
      <c r="A165" s="161" t="s">
        <v>175</v>
      </c>
      <c r="B165" s="324">
        <f t="shared" si="32"/>
        <v>0</v>
      </c>
      <c r="C165" s="325">
        <f t="shared" si="33"/>
        <v>0</v>
      </c>
      <c r="D165" s="325">
        <f t="shared" si="33"/>
        <v>0</v>
      </c>
      <c r="E165" s="51">
        <v>0</v>
      </c>
      <c r="F165" s="52">
        <v>0</v>
      </c>
      <c r="G165" s="51">
        <v>0</v>
      </c>
      <c r="H165" s="52">
        <v>0</v>
      </c>
      <c r="I165" s="51">
        <v>0</v>
      </c>
      <c r="J165" s="52">
        <v>0</v>
      </c>
      <c r="K165" s="51">
        <v>0</v>
      </c>
      <c r="L165" s="55">
        <v>0</v>
      </c>
      <c r="M165" s="55">
        <v>0</v>
      </c>
      <c r="N165" s="328">
        <v>0</v>
      </c>
      <c r="O165" s="51">
        <v>0</v>
      </c>
      <c r="P165" s="52">
        <v>0</v>
      </c>
      <c r="Q165" s="51">
        <v>0</v>
      </c>
      <c r="R165" s="52">
        <v>0</v>
      </c>
      <c r="S165" s="51">
        <v>0</v>
      </c>
      <c r="T165" s="52">
        <v>0</v>
      </c>
      <c r="U165" s="51">
        <v>0</v>
      </c>
      <c r="V165" s="52">
        <v>0</v>
      </c>
      <c r="W165" s="51">
        <v>0</v>
      </c>
      <c r="X165" s="52">
        <v>0</v>
      </c>
      <c r="Y165" s="51">
        <v>0</v>
      </c>
      <c r="Z165" s="52">
        <v>0</v>
      </c>
      <c r="AA165" s="51">
        <v>0</v>
      </c>
      <c r="AB165" s="52">
        <v>0</v>
      </c>
      <c r="AC165" s="51">
        <v>0</v>
      </c>
      <c r="AD165" s="328">
        <v>0</v>
      </c>
      <c r="AE165" s="51">
        <v>0</v>
      </c>
      <c r="AF165" s="52">
        <v>0</v>
      </c>
      <c r="AG165" s="51">
        <v>0</v>
      </c>
      <c r="AH165" s="52">
        <v>0</v>
      </c>
      <c r="AI165" s="51">
        <v>0</v>
      </c>
      <c r="AJ165" s="52">
        <v>0</v>
      </c>
      <c r="AK165" s="250">
        <v>0</v>
      </c>
      <c r="AL165" s="328">
        <v>0</v>
      </c>
      <c r="AM165" s="54">
        <v>0</v>
      </c>
      <c r="AN165" s="55">
        <v>0</v>
      </c>
      <c r="AO165" s="52">
        <v>0</v>
      </c>
      <c r="AP165" s="31" t="str">
        <f t="shared" si="34"/>
        <v/>
      </c>
      <c r="BU165" s="32"/>
      <c r="BV165" s="32"/>
      <c r="BW165" s="32"/>
      <c r="BX165" s="32"/>
      <c r="BY165" s="32"/>
      <c r="BZ165" s="32"/>
      <c r="CA165" s="300"/>
      <c r="CB165" s="234" t="str">
        <f t="shared" si="35"/>
        <v/>
      </c>
      <c r="CC165" s="32"/>
      <c r="CD165" s="32"/>
      <c r="CE165" s="32"/>
      <c r="CF165" s="32"/>
      <c r="CG165" s="34">
        <f t="shared" si="36"/>
        <v>0</v>
      </c>
      <c r="CH165" s="35"/>
      <c r="CI165" s="35"/>
      <c r="DI165"/>
    </row>
    <row r="166" spans="1:113" x14ac:dyDescent="0.25">
      <c r="A166" s="161" t="s">
        <v>176</v>
      </c>
      <c r="B166" s="324">
        <f t="shared" si="32"/>
        <v>129</v>
      </c>
      <c r="C166" s="325">
        <f t="shared" si="33"/>
        <v>53</v>
      </c>
      <c r="D166" s="325">
        <f t="shared" si="33"/>
        <v>76</v>
      </c>
      <c r="E166" s="51">
        <v>0</v>
      </c>
      <c r="F166" s="52">
        <v>0</v>
      </c>
      <c r="G166" s="51">
        <v>6</v>
      </c>
      <c r="H166" s="52">
        <v>0</v>
      </c>
      <c r="I166" s="51">
        <v>3</v>
      </c>
      <c r="J166" s="52">
        <v>3</v>
      </c>
      <c r="K166" s="51">
        <v>7</v>
      </c>
      <c r="L166" s="55">
        <v>1</v>
      </c>
      <c r="M166" s="55">
        <v>1</v>
      </c>
      <c r="N166" s="328">
        <v>1</v>
      </c>
      <c r="O166" s="51">
        <v>2</v>
      </c>
      <c r="P166" s="52">
        <v>0</v>
      </c>
      <c r="Q166" s="51">
        <v>2</v>
      </c>
      <c r="R166" s="52">
        <v>4</v>
      </c>
      <c r="S166" s="51">
        <v>2</v>
      </c>
      <c r="T166" s="52">
        <v>2</v>
      </c>
      <c r="U166" s="51">
        <v>6</v>
      </c>
      <c r="V166" s="52">
        <v>2</v>
      </c>
      <c r="W166" s="51">
        <v>2</v>
      </c>
      <c r="X166" s="52">
        <v>5</v>
      </c>
      <c r="Y166" s="51">
        <v>4</v>
      </c>
      <c r="Z166" s="52">
        <v>2</v>
      </c>
      <c r="AA166" s="51">
        <v>4</v>
      </c>
      <c r="AB166" s="52">
        <v>8</v>
      </c>
      <c r="AC166" s="51">
        <v>2</v>
      </c>
      <c r="AD166" s="328">
        <v>9</v>
      </c>
      <c r="AE166" s="51">
        <v>5</v>
      </c>
      <c r="AF166" s="52">
        <v>7</v>
      </c>
      <c r="AG166" s="51">
        <v>2</v>
      </c>
      <c r="AH166" s="52">
        <v>14</v>
      </c>
      <c r="AI166" s="51">
        <v>1</v>
      </c>
      <c r="AJ166" s="52">
        <v>5</v>
      </c>
      <c r="AK166" s="250">
        <v>4</v>
      </c>
      <c r="AL166" s="328">
        <v>13</v>
      </c>
      <c r="AM166" s="54">
        <v>115</v>
      </c>
      <c r="AN166" s="55">
        <v>0</v>
      </c>
      <c r="AO166" s="52">
        <v>14</v>
      </c>
      <c r="AP166" s="31" t="str">
        <f t="shared" si="34"/>
        <v/>
      </c>
      <c r="BU166" s="32"/>
      <c r="BV166" s="32"/>
      <c r="BW166" s="32"/>
      <c r="BX166" s="32"/>
      <c r="BY166" s="32"/>
      <c r="BZ166" s="32"/>
      <c r="CA166" s="300"/>
      <c r="CB166" s="234" t="str">
        <f t="shared" si="35"/>
        <v/>
      </c>
      <c r="CC166" s="32"/>
      <c r="CD166" s="32"/>
      <c r="CE166" s="32"/>
      <c r="CF166" s="32"/>
      <c r="CG166" s="34">
        <f t="shared" si="36"/>
        <v>0</v>
      </c>
      <c r="CH166" s="35"/>
      <c r="CI166" s="35"/>
      <c r="DI166"/>
    </row>
    <row r="167" spans="1:113" x14ac:dyDescent="0.25">
      <c r="A167" s="161" t="s">
        <v>177</v>
      </c>
      <c r="B167" s="324">
        <f t="shared" si="32"/>
        <v>16</v>
      </c>
      <c r="C167" s="325">
        <f t="shared" si="33"/>
        <v>9</v>
      </c>
      <c r="D167" s="325">
        <f t="shared" si="33"/>
        <v>7</v>
      </c>
      <c r="E167" s="51">
        <v>0</v>
      </c>
      <c r="F167" s="52">
        <v>1</v>
      </c>
      <c r="G167" s="51">
        <v>0</v>
      </c>
      <c r="H167" s="52">
        <v>0</v>
      </c>
      <c r="I167" s="51">
        <v>0</v>
      </c>
      <c r="J167" s="52">
        <v>0</v>
      </c>
      <c r="K167" s="51">
        <v>0</v>
      </c>
      <c r="L167" s="55">
        <v>0</v>
      </c>
      <c r="M167" s="55">
        <v>0</v>
      </c>
      <c r="N167" s="328">
        <v>1</v>
      </c>
      <c r="O167" s="51">
        <v>0</v>
      </c>
      <c r="P167" s="52">
        <v>0</v>
      </c>
      <c r="Q167" s="51">
        <v>0</v>
      </c>
      <c r="R167" s="52">
        <v>0</v>
      </c>
      <c r="S167" s="51">
        <v>0</v>
      </c>
      <c r="T167" s="52">
        <v>0</v>
      </c>
      <c r="U167" s="51">
        <v>1</v>
      </c>
      <c r="V167" s="52">
        <v>1</v>
      </c>
      <c r="W167" s="51">
        <v>1</v>
      </c>
      <c r="X167" s="52">
        <v>0</v>
      </c>
      <c r="Y167" s="51">
        <v>1</v>
      </c>
      <c r="Z167" s="52">
        <v>0</v>
      </c>
      <c r="AA167" s="51">
        <v>1</v>
      </c>
      <c r="AB167" s="52">
        <v>2</v>
      </c>
      <c r="AC167" s="51">
        <v>0</v>
      </c>
      <c r="AD167" s="328">
        <v>2</v>
      </c>
      <c r="AE167" s="51">
        <v>1</v>
      </c>
      <c r="AF167" s="52">
        <v>0</v>
      </c>
      <c r="AG167" s="51">
        <v>0</v>
      </c>
      <c r="AH167" s="52">
        <v>0</v>
      </c>
      <c r="AI167" s="51">
        <v>1</v>
      </c>
      <c r="AJ167" s="52">
        <v>0</v>
      </c>
      <c r="AK167" s="250">
        <v>3</v>
      </c>
      <c r="AL167" s="328">
        <v>0</v>
      </c>
      <c r="AM167" s="54">
        <v>0</v>
      </c>
      <c r="AN167" s="55">
        <v>3</v>
      </c>
      <c r="AO167" s="52">
        <v>13</v>
      </c>
      <c r="AP167" s="31" t="str">
        <f t="shared" si="34"/>
        <v/>
      </c>
      <c r="BU167" s="32"/>
      <c r="BV167" s="32"/>
      <c r="BW167" s="32"/>
      <c r="BX167" s="32"/>
      <c r="BY167" s="32"/>
      <c r="BZ167" s="32"/>
      <c r="CA167" s="300"/>
      <c r="CB167" s="234" t="str">
        <f t="shared" si="35"/>
        <v/>
      </c>
      <c r="CC167" s="32"/>
      <c r="CD167" s="32"/>
      <c r="CE167" s="32"/>
      <c r="CF167" s="32"/>
      <c r="CG167" s="34">
        <f t="shared" si="36"/>
        <v>0</v>
      </c>
      <c r="CH167" s="35"/>
      <c r="CI167" s="35"/>
      <c r="DI167"/>
    </row>
    <row r="168" spans="1:113" x14ac:dyDescent="0.25">
      <c r="A168" s="161" t="s">
        <v>178</v>
      </c>
      <c r="B168" s="324">
        <f t="shared" si="32"/>
        <v>10</v>
      </c>
      <c r="C168" s="325">
        <f t="shared" si="33"/>
        <v>7</v>
      </c>
      <c r="D168" s="325">
        <f t="shared" si="33"/>
        <v>3</v>
      </c>
      <c r="E168" s="51">
        <v>0</v>
      </c>
      <c r="F168" s="52">
        <v>0</v>
      </c>
      <c r="G168" s="51">
        <v>0</v>
      </c>
      <c r="H168" s="52">
        <v>0</v>
      </c>
      <c r="I168" s="51">
        <v>0</v>
      </c>
      <c r="J168" s="52">
        <v>0</v>
      </c>
      <c r="K168" s="51">
        <v>0</v>
      </c>
      <c r="L168" s="55">
        <v>0</v>
      </c>
      <c r="M168" s="55">
        <v>0</v>
      </c>
      <c r="N168" s="328">
        <v>0</v>
      </c>
      <c r="O168" s="51">
        <v>0</v>
      </c>
      <c r="P168" s="52">
        <v>0</v>
      </c>
      <c r="Q168" s="51">
        <v>0</v>
      </c>
      <c r="R168" s="52">
        <v>0</v>
      </c>
      <c r="S168" s="51">
        <v>0</v>
      </c>
      <c r="T168" s="52">
        <v>0</v>
      </c>
      <c r="U168" s="51">
        <v>0</v>
      </c>
      <c r="V168" s="52">
        <v>1</v>
      </c>
      <c r="W168" s="51">
        <v>0</v>
      </c>
      <c r="X168" s="52">
        <v>0</v>
      </c>
      <c r="Y168" s="51">
        <v>0</v>
      </c>
      <c r="Z168" s="52">
        <v>0</v>
      </c>
      <c r="AA168" s="51">
        <v>0</v>
      </c>
      <c r="AB168" s="52">
        <v>0</v>
      </c>
      <c r="AC168" s="51">
        <v>0</v>
      </c>
      <c r="AD168" s="328">
        <v>0</v>
      </c>
      <c r="AE168" s="51">
        <v>0</v>
      </c>
      <c r="AF168" s="52">
        <v>0</v>
      </c>
      <c r="AG168" s="51">
        <v>2</v>
      </c>
      <c r="AH168" s="52">
        <v>0</v>
      </c>
      <c r="AI168" s="51">
        <v>4</v>
      </c>
      <c r="AJ168" s="52">
        <v>1</v>
      </c>
      <c r="AK168" s="250">
        <v>1</v>
      </c>
      <c r="AL168" s="328">
        <v>1</v>
      </c>
      <c r="AM168" s="54">
        <v>8</v>
      </c>
      <c r="AN168" s="55">
        <v>0</v>
      </c>
      <c r="AO168" s="52">
        <v>2</v>
      </c>
      <c r="AP168" s="31" t="str">
        <f t="shared" si="34"/>
        <v/>
      </c>
      <c r="BU168" s="32"/>
      <c r="BV168" s="32"/>
      <c r="BW168" s="32"/>
      <c r="BX168" s="32"/>
      <c r="BY168" s="32"/>
      <c r="BZ168" s="32"/>
      <c r="CA168" s="300"/>
      <c r="CB168" s="234" t="str">
        <f t="shared" si="35"/>
        <v/>
      </c>
      <c r="CC168" s="32"/>
      <c r="CD168" s="32"/>
      <c r="CE168" s="32"/>
      <c r="CF168" s="32"/>
      <c r="CG168" s="34">
        <f t="shared" si="36"/>
        <v>0</v>
      </c>
      <c r="CH168" s="35"/>
      <c r="CI168" s="35"/>
      <c r="DI168"/>
    </row>
    <row r="169" spans="1:113" x14ac:dyDescent="0.25">
      <c r="A169" s="161" t="s">
        <v>179</v>
      </c>
      <c r="B169" s="324">
        <f t="shared" si="32"/>
        <v>0</v>
      </c>
      <c r="C169" s="325">
        <f t="shared" si="33"/>
        <v>0</v>
      </c>
      <c r="D169" s="325">
        <f t="shared" si="33"/>
        <v>0</v>
      </c>
      <c r="E169" s="51">
        <v>0</v>
      </c>
      <c r="F169" s="52">
        <v>0</v>
      </c>
      <c r="G169" s="51">
        <v>0</v>
      </c>
      <c r="H169" s="52">
        <v>0</v>
      </c>
      <c r="I169" s="51">
        <v>0</v>
      </c>
      <c r="J169" s="52">
        <v>0</v>
      </c>
      <c r="K169" s="51">
        <v>0</v>
      </c>
      <c r="L169" s="55">
        <v>0</v>
      </c>
      <c r="M169" s="55">
        <v>0</v>
      </c>
      <c r="N169" s="328">
        <v>0</v>
      </c>
      <c r="O169" s="51">
        <v>0</v>
      </c>
      <c r="P169" s="52">
        <v>0</v>
      </c>
      <c r="Q169" s="51">
        <v>0</v>
      </c>
      <c r="R169" s="52">
        <v>0</v>
      </c>
      <c r="S169" s="51">
        <v>0</v>
      </c>
      <c r="T169" s="52">
        <v>0</v>
      </c>
      <c r="U169" s="51">
        <v>0</v>
      </c>
      <c r="V169" s="52">
        <v>0</v>
      </c>
      <c r="W169" s="51">
        <v>0</v>
      </c>
      <c r="X169" s="52">
        <v>0</v>
      </c>
      <c r="Y169" s="51">
        <v>0</v>
      </c>
      <c r="Z169" s="52">
        <v>0</v>
      </c>
      <c r="AA169" s="51">
        <v>0</v>
      </c>
      <c r="AB169" s="52">
        <v>0</v>
      </c>
      <c r="AC169" s="51">
        <v>0</v>
      </c>
      <c r="AD169" s="328">
        <v>0</v>
      </c>
      <c r="AE169" s="51">
        <v>0</v>
      </c>
      <c r="AF169" s="52">
        <v>0</v>
      </c>
      <c r="AG169" s="51">
        <v>0</v>
      </c>
      <c r="AH169" s="52">
        <v>0</v>
      </c>
      <c r="AI169" s="51">
        <v>0</v>
      </c>
      <c r="AJ169" s="52">
        <v>0</v>
      </c>
      <c r="AK169" s="250">
        <v>0</v>
      </c>
      <c r="AL169" s="328">
        <v>0</v>
      </c>
      <c r="AM169" s="54">
        <v>0</v>
      </c>
      <c r="AN169" s="55">
        <v>0</v>
      </c>
      <c r="AO169" s="52">
        <v>0</v>
      </c>
      <c r="AP169" s="31" t="str">
        <f t="shared" si="34"/>
        <v/>
      </c>
      <c r="BU169" s="32"/>
      <c r="BV169" s="32"/>
      <c r="BW169" s="32"/>
      <c r="BX169" s="32"/>
      <c r="BY169" s="32"/>
      <c r="BZ169" s="32"/>
      <c r="CA169" s="300"/>
      <c r="CB169" s="234" t="str">
        <f t="shared" si="35"/>
        <v/>
      </c>
      <c r="CC169" s="32"/>
      <c r="CD169" s="32"/>
      <c r="CE169" s="32"/>
      <c r="CF169" s="32"/>
      <c r="CG169" s="34">
        <f t="shared" si="36"/>
        <v>0</v>
      </c>
      <c r="CH169" s="35"/>
      <c r="CI169" s="35"/>
      <c r="DI169"/>
    </row>
    <row r="170" spans="1:113" x14ac:dyDescent="0.25">
      <c r="A170" s="161" t="s">
        <v>68</v>
      </c>
      <c r="B170" s="324">
        <f t="shared" si="32"/>
        <v>2</v>
      </c>
      <c r="C170" s="325">
        <f t="shared" si="33"/>
        <v>1</v>
      </c>
      <c r="D170" s="325">
        <f t="shared" si="33"/>
        <v>1</v>
      </c>
      <c r="E170" s="51">
        <v>0</v>
      </c>
      <c r="F170" s="52">
        <v>0</v>
      </c>
      <c r="G170" s="51">
        <v>0</v>
      </c>
      <c r="H170" s="52">
        <v>0</v>
      </c>
      <c r="I170" s="51">
        <v>0</v>
      </c>
      <c r="J170" s="52">
        <v>0</v>
      </c>
      <c r="K170" s="51">
        <v>0</v>
      </c>
      <c r="L170" s="55">
        <v>0</v>
      </c>
      <c r="M170" s="55">
        <v>0</v>
      </c>
      <c r="N170" s="328">
        <v>0</v>
      </c>
      <c r="O170" s="51">
        <v>0</v>
      </c>
      <c r="P170" s="52">
        <v>0</v>
      </c>
      <c r="Q170" s="51">
        <v>0</v>
      </c>
      <c r="R170" s="52">
        <v>0</v>
      </c>
      <c r="S170" s="51">
        <v>0</v>
      </c>
      <c r="T170" s="52">
        <v>0</v>
      </c>
      <c r="U170" s="51">
        <v>0</v>
      </c>
      <c r="V170" s="52">
        <v>0</v>
      </c>
      <c r="W170" s="51">
        <v>0</v>
      </c>
      <c r="X170" s="52">
        <v>1</v>
      </c>
      <c r="Y170" s="51">
        <v>0</v>
      </c>
      <c r="Z170" s="52">
        <v>0</v>
      </c>
      <c r="AA170" s="51">
        <v>0</v>
      </c>
      <c r="AB170" s="52">
        <v>0</v>
      </c>
      <c r="AC170" s="51">
        <v>0</v>
      </c>
      <c r="AD170" s="328">
        <v>0</v>
      </c>
      <c r="AE170" s="51">
        <v>1</v>
      </c>
      <c r="AF170" s="52">
        <v>0</v>
      </c>
      <c r="AG170" s="51">
        <v>0</v>
      </c>
      <c r="AH170" s="52">
        <v>0</v>
      </c>
      <c r="AI170" s="51">
        <v>0</v>
      </c>
      <c r="AJ170" s="52">
        <v>0</v>
      </c>
      <c r="AK170" s="250">
        <v>0</v>
      </c>
      <c r="AL170" s="328">
        <v>0</v>
      </c>
      <c r="AM170" s="54">
        <v>1</v>
      </c>
      <c r="AN170" s="55">
        <v>0</v>
      </c>
      <c r="AO170" s="52">
        <v>1</v>
      </c>
      <c r="AP170" s="31" t="str">
        <f t="shared" si="34"/>
        <v/>
      </c>
      <c r="BU170" s="32"/>
      <c r="BV170" s="32"/>
      <c r="BW170" s="32"/>
      <c r="BX170" s="32"/>
      <c r="BY170" s="32"/>
      <c r="BZ170" s="32"/>
      <c r="CA170" s="300"/>
      <c r="CB170" s="234" t="str">
        <f t="shared" si="35"/>
        <v/>
      </c>
      <c r="CC170" s="32"/>
      <c r="CD170" s="32"/>
      <c r="CE170" s="32"/>
      <c r="CF170" s="32"/>
      <c r="CG170" s="34">
        <f t="shared" si="36"/>
        <v>0</v>
      </c>
      <c r="CH170" s="35"/>
      <c r="CI170" s="35"/>
      <c r="DI170"/>
    </row>
    <row r="171" spans="1:113" x14ac:dyDescent="0.25">
      <c r="A171" s="161" t="s">
        <v>69</v>
      </c>
      <c r="B171" s="324">
        <f t="shared" si="32"/>
        <v>0</v>
      </c>
      <c r="C171" s="325">
        <f t="shared" si="33"/>
        <v>0</v>
      </c>
      <c r="D171" s="325">
        <f t="shared" si="33"/>
        <v>0</v>
      </c>
      <c r="E171" s="51">
        <v>0</v>
      </c>
      <c r="F171" s="52">
        <v>0</v>
      </c>
      <c r="G171" s="51">
        <v>0</v>
      </c>
      <c r="H171" s="52">
        <v>0</v>
      </c>
      <c r="I171" s="51">
        <v>0</v>
      </c>
      <c r="J171" s="52">
        <v>0</v>
      </c>
      <c r="K171" s="51">
        <v>0</v>
      </c>
      <c r="L171" s="55">
        <v>0</v>
      </c>
      <c r="M171" s="55">
        <v>0</v>
      </c>
      <c r="N171" s="328">
        <v>0</v>
      </c>
      <c r="O171" s="51">
        <v>0</v>
      </c>
      <c r="P171" s="52">
        <v>0</v>
      </c>
      <c r="Q171" s="51">
        <v>0</v>
      </c>
      <c r="R171" s="52">
        <v>0</v>
      </c>
      <c r="S171" s="51">
        <v>0</v>
      </c>
      <c r="T171" s="52">
        <v>0</v>
      </c>
      <c r="U171" s="51">
        <v>0</v>
      </c>
      <c r="V171" s="52">
        <v>0</v>
      </c>
      <c r="W171" s="51">
        <v>0</v>
      </c>
      <c r="X171" s="52">
        <v>0</v>
      </c>
      <c r="Y171" s="51">
        <v>0</v>
      </c>
      <c r="Z171" s="52">
        <v>0</v>
      </c>
      <c r="AA171" s="51">
        <v>0</v>
      </c>
      <c r="AB171" s="52">
        <v>0</v>
      </c>
      <c r="AC171" s="51">
        <v>0</v>
      </c>
      <c r="AD171" s="328">
        <v>0</v>
      </c>
      <c r="AE171" s="51">
        <v>0</v>
      </c>
      <c r="AF171" s="52">
        <v>0</v>
      </c>
      <c r="AG171" s="51">
        <v>0</v>
      </c>
      <c r="AH171" s="52">
        <v>0</v>
      </c>
      <c r="AI171" s="51">
        <v>0</v>
      </c>
      <c r="AJ171" s="52">
        <v>0</v>
      </c>
      <c r="AK171" s="250">
        <v>0</v>
      </c>
      <c r="AL171" s="328">
        <v>0</v>
      </c>
      <c r="AM171" s="54">
        <v>0</v>
      </c>
      <c r="AN171" s="55">
        <v>0</v>
      </c>
      <c r="AO171" s="52">
        <v>0</v>
      </c>
      <c r="AP171" s="31" t="str">
        <f t="shared" si="34"/>
        <v/>
      </c>
      <c r="BU171" s="32"/>
      <c r="BV171" s="32"/>
      <c r="BW171" s="32"/>
      <c r="BX171" s="32"/>
      <c r="BY171" s="32"/>
      <c r="BZ171" s="32"/>
      <c r="CA171" s="300"/>
      <c r="CB171" s="234" t="str">
        <f t="shared" si="35"/>
        <v/>
      </c>
      <c r="CC171" s="32"/>
      <c r="CD171" s="32"/>
      <c r="CE171" s="32"/>
      <c r="CF171" s="32"/>
      <c r="CG171" s="34">
        <f t="shared" si="36"/>
        <v>0</v>
      </c>
      <c r="CH171" s="35"/>
      <c r="CI171" s="35"/>
      <c r="DI171"/>
    </row>
    <row r="172" spans="1:113" x14ac:dyDescent="0.25">
      <c r="A172" s="161" t="s">
        <v>180</v>
      </c>
      <c r="B172" s="324">
        <f t="shared" si="32"/>
        <v>0</v>
      </c>
      <c r="C172" s="325">
        <f t="shared" si="33"/>
        <v>0</v>
      </c>
      <c r="D172" s="325">
        <f t="shared" si="33"/>
        <v>0</v>
      </c>
      <c r="E172" s="51">
        <v>0</v>
      </c>
      <c r="F172" s="52">
        <v>0</v>
      </c>
      <c r="G172" s="51">
        <v>0</v>
      </c>
      <c r="H172" s="52">
        <v>0</v>
      </c>
      <c r="I172" s="51">
        <v>0</v>
      </c>
      <c r="J172" s="52">
        <v>0</v>
      </c>
      <c r="K172" s="51">
        <v>0</v>
      </c>
      <c r="L172" s="55">
        <v>0</v>
      </c>
      <c r="M172" s="55">
        <v>0</v>
      </c>
      <c r="N172" s="328">
        <v>0</v>
      </c>
      <c r="O172" s="51">
        <v>0</v>
      </c>
      <c r="P172" s="52">
        <v>0</v>
      </c>
      <c r="Q172" s="51">
        <v>0</v>
      </c>
      <c r="R172" s="52">
        <v>0</v>
      </c>
      <c r="S172" s="51">
        <v>0</v>
      </c>
      <c r="T172" s="52">
        <v>0</v>
      </c>
      <c r="U172" s="51">
        <v>0</v>
      </c>
      <c r="V172" s="52">
        <v>0</v>
      </c>
      <c r="W172" s="51">
        <v>0</v>
      </c>
      <c r="X172" s="52">
        <v>0</v>
      </c>
      <c r="Y172" s="51">
        <v>0</v>
      </c>
      <c r="Z172" s="52">
        <v>0</v>
      </c>
      <c r="AA172" s="51">
        <v>0</v>
      </c>
      <c r="AB172" s="52">
        <v>0</v>
      </c>
      <c r="AC172" s="51">
        <v>0</v>
      </c>
      <c r="AD172" s="328">
        <v>0</v>
      </c>
      <c r="AE172" s="51">
        <v>0</v>
      </c>
      <c r="AF172" s="52">
        <v>0</v>
      </c>
      <c r="AG172" s="51">
        <v>0</v>
      </c>
      <c r="AH172" s="52">
        <v>0</v>
      </c>
      <c r="AI172" s="51">
        <v>0</v>
      </c>
      <c r="AJ172" s="52">
        <v>0</v>
      </c>
      <c r="AK172" s="250">
        <v>0</v>
      </c>
      <c r="AL172" s="328">
        <v>0</v>
      </c>
      <c r="AM172" s="54">
        <v>0</v>
      </c>
      <c r="AN172" s="55">
        <v>0</v>
      </c>
      <c r="AO172" s="52">
        <v>0</v>
      </c>
      <c r="AP172" s="31" t="str">
        <f t="shared" si="34"/>
        <v/>
      </c>
      <c r="BU172" s="32"/>
      <c r="BV172" s="32"/>
      <c r="BW172" s="32"/>
      <c r="BX172" s="32"/>
      <c r="BY172" s="32"/>
      <c r="BZ172" s="32"/>
      <c r="CA172" s="300"/>
      <c r="CB172" s="234" t="str">
        <f t="shared" si="35"/>
        <v/>
      </c>
      <c r="CC172" s="32"/>
      <c r="CD172" s="32"/>
      <c r="CE172" s="32"/>
      <c r="CF172" s="32"/>
      <c r="CG172" s="34">
        <f t="shared" si="36"/>
        <v>0</v>
      </c>
      <c r="CH172" s="35"/>
      <c r="CI172" s="35"/>
      <c r="DI172"/>
    </row>
    <row r="173" spans="1:113" x14ac:dyDescent="0.25">
      <c r="A173" s="161" t="s">
        <v>181</v>
      </c>
      <c r="B173" s="324">
        <f t="shared" si="32"/>
        <v>0</v>
      </c>
      <c r="C173" s="325">
        <f t="shared" si="33"/>
        <v>0</v>
      </c>
      <c r="D173" s="325">
        <f t="shared" si="33"/>
        <v>0</v>
      </c>
      <c r="E173" s="51">
        <v>0</v>
      </c>
      <c r="F173" s="52">
        <v>0</v>
      </c>
      <c r="G173" s="51">
        <v>0</v>
      </c>
      <c r="H173" s="52">
        <v>0</v>
      </c>
      <c r="I173" s="51">
        <v>0</v>
      </c>
      <c r="J173" s="52">
        <v>0</v>
      </c>
      <c r="K173" s="51">
        <v>0</v>
      </c>
      <c r="L173" s="55">
        <v>0</v>
      </c>
      <c r="M173" s="55">
        <v>0</v>
      </c>
      <c r="N173" s="328">
        <v>0</v>
      </c>
      <c r="O173" s="51">
        <v>0</v>
      </c>
      <c r="P173" s="52">
        <v>0</v>
      </c>
      <c r="Q173" s="51">
        <v>0</v>
      </c>
      <c r="R173" s="52">
        <v>0</v>
      </c>
      <c r="S173" s="51">
        <v>0</v>
      </c>
      <c r="T173" s="52">
        <v>0</v>
      </c>
      <c r="U173" s="51">
        <v>0</v>
      </c>
      <c r="V173" s="52">
        <v>0</v>
      </c>
      <c r="W173" s="51">
        <v>0</v>
      </c>
      <c r="X173" s="52">
        <v>0</v>
      </c>
      <c r="Y173" s="51">
        <v>0</v>
      </c>
      <c r="Z173" s="52">
        <v>0</v>
      </c>
      <c r="AA173" s="51">
        <v>0</v>
      </c>
      <c r="AB173" s="52">
        <v>0</v>
      </c>
      <c r="AC173" s="51">
        <v>0</v>
      </c>
      <c r="AD173" s="328">
        <v>0</v>
      </c>
      <c r="AE173" s="51">
        <v>0</v>
      </c>
      <c r="AF173" s="52">
        <v>0</v>
      </c>
      <c r="AG173" s="51">
        <v>0</v>
      </c>
      <c r="AH173" s="52">
        <v>0</v>
      </c>
      <c r="AI173" s="51">
        <v>0</v>
      </c>
      <c r="AJ173" s="52">
        <v>0</v>
      </c>
      <c r="AK173" s="250">
        <v>0</v>
      </c>
      <c r="AL173" s="328">
        <v>0</v>
      </c>
      <c r="AM173" s="54">
        <v>0</v>
      </c>
      <c r="AN173" s="55">
        <v>0</v>
      </c>
      <c r="AO173" s="52">
        <v>0</v>
      </c>
      <c r="AP173" s="31" t="str">
        <f t="shared" si="34"/>
        <v/>
      </c>
      <c r="BU173" s="32"/>
      <c r="BV173" s="32"/>
      <c r="BW173" s="32"/>
      <c r="BX173" s="32"/>
      <c r="BY173" s="32"/>
      <c r="BZ173" s="32"/>
      <c r="CA173" s="300"/>
      <c r="CB173" s="234" t="str">
        <f t="shared" si="35"/>
        <v/>
      </c>
      <c r="CC173" s="32"/>
      <c r="CD173" s="32"/>
      <c r="CE173" s="32"/>
      <c r="CF173" s="32"/>
      <c r="CG173" s="34">
        <f t="shared" si="36"/>
        <v>0</v>
      </c>
      <c r="CH173" s="35"/>
      <c r="CI173" s="35"/>
      <c r="DI173"/>
    </row>
    <row r="174" spans="1:113" x14ac:dyDescent="0.25">
      <c r="A174" s="161" t="s">
        <v>182</v>
      </c>
      <c r="B174" s="324">
        <f t="shared" si="32"/>
        <v>0</v>
      </c>
      <c r="C174" s="325">
        <f t="shared" si="33"/>
        <v>0</v>
      </c>
      <c r="D174" s="325">
        <f t="shared" si="33"/>
        <v>0</v>
      </c>
      <c r="E174" s="51">
        <v>0</v>
      </c>
      <c r="F174" s="52">
        <v>0</v>
      </c>
      <c r="G174" s="51">
        <v>0</v>
      </c>
      <c r="H174" s="52">
        <v>0</v>
      </c>
      <c r="I174" s="51">
        <v>0</v>
      </c>
      <c r="J174" s="52">
        <v>0</v>
      </c>
      <c r="K174" s="51">
        <v>0</v>
      </c>
      <c r="L174" s="55">
        <v>0</v>
      </c>
      <c r="M174" s="55">
        <v>0</v>
      </c>
      <c r="N174" s="328">
        <v>0</v>
      </c>
      <c r="O174" s="51">
        <v>0</v>
      </c>
      <c r="P174" s="52">
        <v>0</v>
      </c>
      <c r="Q174" s="51">
        <v>0</v>
      </c>
      <c r="R174" s="52">
        <v>0</v>
      </c>
      <c r="S174" s="51">
        <v>0</v>
      </c>
      <c r="T174" s="52">
        <v>0</v>
      </c>
      <c r="U174" s="51">
        <v>0</v>
      </c>
      <c r="V174" s="52">
        <v>0</v>
      </c>
      <c r="W174" s="51">
        <v>0</v>
      </c>
      <c r="X174" s="52">
        <v>0</v>
      </c>
      <c r="Y174" s="51">
        <v>0</v>
      </c>
      <c r="Z174" s="52">
        <v>0</v>
      </c>
      <c r="AA174" s="51">
        <v>0</v>
      </c>
      <c r="AB174" s="52">
        <v>0</v>
      </c>
      <c r="AC174" s="51">
        <v>0</v>
      </c>
      <c r="AD174" s="328">
        <v>0</v>
      </c>
      <c r="AE174" s="51">
        <v>0</v>
      </c>
      <c r="AF174" s="52">
        <v>0</v>
      </c>
      <c r="AG174" s="51">
        <v>0</v>
      </c>
      <c r="AH174" s="52">
        <v>0</v>
      </c>
      <c r="AI174" s="51">
        <v>0</v>
      </c>
      <c r="AJ174" s="52">
        <v>0</v>
      </c>
      <c r="AK174" s="250">
        <v>0</v>
      </c>
      <c r="AL174" s="328">
        <v>0</v>
      </c>
      <c r="AM174" s="54">
        <v>0</v>
      </c>
      <c r="AN174" s="55">
        <v>0</v>
      </c>
      <c r="AO174" s="52">
        <v>0</v>
      </c>
      <c r="AP174" s="31" t="str">
        <f t="shared" si="34"/>
        <v/>
      </c>
      <c r="BU174" s="32"/>
      <c r="BV174" s="32"/>
      <c r="BW174" s="32"/>
      <c r="BX174" s="32"/>
      <c r="BY174" s="32"/>
      <c r="BZ174" s="32"/>
      <c r="CA174" s="300"/>
      <c r="CB174" s="234" t="str">
        <f t="shared" si="35"/>
        <v/>
      </c>
      <c r="CC174" s="32"/>
      <c r="CD174" s="32"/>
      <c r="CE174" s="32"/>
      <c r="CF174" s="32"/>
      <c r="CG174" s="34">
        <f t="shared" si="36"/>
        <v>0</v>
      </c>
      <c r="CH174" s="35"/>
      <c r="CI174" s="35"/>
      <c r="DI174"/>
    </row>
    <row r="175" spans="1:113" x14ac:dyDescent="0.25">
      <c r="A175" s="718" t="s">
        <v>71</v>
      </c>
      <c r="B175" s="324">
        <f t="shared" si="32"/>
        <v>29</v>
      </c>
      <c r="C175" s="325">
        <f t="shared" si="33"/>
        <v>15</v>
      </c>
      <c r="D175" s="325">
        <f t="shared" si="33"/>
        <v>14</v>
      </c>
      <c r="E175" s="88">
        <v>0</v>
      </c>
      <c r="F175" s="90">
        <v>0</v>
      </c>
      <c r="G175" s="88">
        <v>0</v>
      </c>
      <c r="H175" s="90">
        <v>0</v>
      </c>
      <c r="I175" s="88">
        <v>0</v>
      </c>
      <c r="J175" s="90">
        <v>0</v>
      </c>
      <c r="K175" s="88">
        <v>0</v>
      </c>
      <c r="L175" s="93">
        <v>0</v>
      </c>
      <c r="M175" s="93">
        <v>0</v>
      </c>
      <c r="N175" s="330">
        <v>0</v>
      </c>
      <c r="O175" s="88">
        <v>0</v>
      </c>
      <c r="P175" s="90">
        <v>0</v>
      </c>
      <c r="Q175" s="88">
        <v>0</v>
      </c>
      <c r="R175" s="90">
        <v>0</v>
      </c>
      <c r="S175" s="88">
        <v>0</v>
      </c>
      <c r="T175" s="90">
        <v>0</v>
      </c>
      <c r="U175" s="88">
        <v>1</v>
      </c>
      <c r="V175" s="90">
        <v>0</v>
      </c>
      <c r="W175" s="88">
        <v>0</v>
      </c>
      <c r="X175" s="90">
        <v>2</v>
      </c>
      <c r="Y175" s="88">
        <v>0</v>
      </c>
      <c r="Z175" s="90">
        <v>0</v>
      </c>
      <c r="AA175" s="88">
        <v>3</v>
      </c>
      <c r="AB175" s="90">
        <v>1</v>
      </c>
      <c r="AC175" s="88">
        <v>3</v>
      </c>
      <c r="AD175" s="330">
        <v>0</v>
      </c>
      <c r="AE175" s="88">
        <v>2</v>
      </c>
      <c r="AF175" s="90">
        <v>1</v>
      </c>
      <c r="AG175" s="88">
        <v>3</v>
      </c>
      <c r="AH175" s="90">
        <v>1</v>
      </c>
      <c r="AI175" s="88">
        <v>0</v>
      </c>
      <c r="AJ175" s="90">
        <v>1</v>
      </c>
      <c r="AK175" s="331">
        <v>3</v>
      </c>
      <c r="AL175" s="330">
        <v>8</v>
      </c>
      <c r="AM175" s="63">
        <v>11</v>
      </c>
      <c r="AN175" s="93">
        <v>4</v>
      </c>
      <c r="AO175" s="90">
        <v>14</v>
      </c>
      <c r="AP175" s="31" t="str">
        <f t="shared" si="34"/>
        <v/>
      </c>
      <c r="BU175" s="32"/>
      <c r="BV175" s="32"/>
      <c r="BW175" s="32"/>
      <c r="BX175" s="32"/>
      <c r="BY175" s="32"/>
      <c r="BZ175" s="32"/>
      <c r="CA175" s="300"/>
      <c r="CB175" s="234" t="str">
        <f t="shared" si="35"/>
        <v/>
      </c>
      <c r="CC175" s="32"/>
      <c r="CD175" s="32"/>
      <c r="CE175" s="32"/>
      <c r="CF175" s="32"/>
      <c r="CG175" s="34">
        <f t="shared" si="36"/>
        <v>0</v>
      </c>
      <c r="CH175" s="35"/>
      <c r="CI175" s="35"/>
      <c r="DI175"/>
    </row>
    <row r="176" spans="1:113" x14ac:dyDescent="0.25">
      <c r="A176" s="411" t="s">
        <v>183</v>
      </c>
      <c r="B176" s="412">
        <f t="shared" ref="B176:AO176" si="37">SUM(B177:B181)</f>
        <v>176</v>
      </c>
      <c r="C176" s="413">
        <f t="shared" si="37"/>
        <v>96</v>
      </c>
      <c r="D176" s="413">
        <f t="shared" si="37"/>
        <v>80</v>
      </c>
      <c r="E176" s="414">
        <f t="shared" si="37"/>
        <v>5</v>
      </c>
      <c r="F176" s="415">
        <f t="shared" si="37"/>
        <v>1</v>
      </c>
      <c r="G176" s="414">
        <f t="shared" si="37"/>
        <v>1</v>
      </c>
      <c r="H176" s="415">
        <f t="shared" si="37"/>
        <v>0</v>
      </c>
      <c r="I176" s="414">
        <f t="shared" si="37"/>
        <v>0</v>
      </c>
      <c r="J176" s="415">
        <f t="shared" si="37"/>
        <v>1</v>
      </c>
      <c r="K176" s="414">
        <f t="shared" si="37"/>
        <v>3</v>
      </c>
      <c r="L176" s="414">
        <f t="shared" si="37"/>
        <v>1</v>
      </c>
      <c r="M176" s="414">
        <f t="shared" si="37"/>
        <v>0</v>
      </c>
      <c r="N176" s="416">
        <f t="shared" si="37"/>
        <v>0</v>
      </c>
      <c r="O176" s="414">
        <f t="shared" si="37"/>
        <v>4</v>
      </c>
      <c r="P176" s="415">
        <f t="shared" si="37"/>
        <v>0</v>
      </c>
      <c r="Q176" s="414">
        <f t="shared" si="37"/>
        <v>0</v>
      </c>
      <c r="R176" s="415">
        <f t="shared" si="37"/>
        <v>0</v>
      </c>
      <c r="S176" s="414">
        <f t="shared" si="37"/>
        <v>4</v>
      </c>
      <c r="T176" s="415">
        <f t="shared" si="37"/>
        <v>5</v>
      </c>
      <c r="U176" s="414">
        <f t="shared" si="37"/>
        <v>4</v>
      </c>
      <c r="V176" s="415">
        <f t="shared" si="37"/>
        <v>3</v>
      </c>
      <c r="W176" s="414">
        <f t="shared" si="37"/>
        <v>2</v>
      </c>
      <c r="X176" s="415">
        <f t="shared" si="37"/>
        <v>3</v>
      </c>
      <c r="Y176" s="414">
        <f t="shared" si="37"/>
        <v>6</v>
      </c>
      <c r="Z176" s="415">
        <f t="shared" si="37"/>
        <v>2</v>
      </c>
      <c r="AA176" s="414">
        <f t="shared" si="37"/>
        <v>5</v>
      </c>
      <c r="AB176" s="415">
        <f t="shared" si="37"/>
        <v>10</v>
      </c>
      <c r="AC176" s="414">
        <f t="shared" si="37"/>
        <v>6</v>
      </c>
      <c r="AD176" s="416">
        <f t="shared" si="37"/>
        <v>8</v>
      </c>
      <c r="AE176" s="414">
        <f t="shared" si="37"/>
        <v>5</v>
      </c>
      <c r="AF176" s="415">
        <f t="shared" si="37"/>
        <v>10</v>
      </c>
      <c r="AG176" s="414">
        <f t="shared" si="37"/>
        <v>12</v>
      </c>
      <c r="AH176" s="415">
        <f t="shared" si="37"/>
        <v>7</v>
      </c>
      <c r="AI176" s="414">
        <f t="shared" si="37"/>
        <v>10</v>
      </c>
      <c r="AJ176" s="415">
        <f t="shared" si="37"/>
        <v>6</v>
      </c>
      <c r="AK176" s="772">
        <f t="shared" si="37"/>
        <v>29</v>
      </c>
      <c r="AL176" s="417">
        <f t="shared" si="37"/>
        <v>23</v>
      </c>
      <c r="AM176" s="418">
        <f t="shared" si="37"/>
        <v>23</v>
      </c>
      <c r="AN176" s="419">
        <f t="shared" si="37"/>
        <v>54</v>
      </c>
      <c r="AO176" s="420">
        <f t="shared" si="37"/>
        <v>99</v>
      </c>
      <c r="AP176" s="85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/>
      <c r="CH176"/>
      <c r="CI176"/>
      <c r="DI176"/>
    </row>
    <row r="177" spans="1:129" x14ac:dyDescent="0.25">
      <c r="A177" s="163" t="s">
        <v>42</v>
      </c>
      <c r="B177" s="338">
        <f>SUM(C177:D177)</f>
        <v>158</v>
      </c>
      <c r="C177" s="325">
        <f t="shared" ref="C177:D181" si="38">E177+G177+I177+K177+M177+O177+Q177+S177+U177+W177+Y177+AA177+AC177+AE177+AG177+AI177+AK177</f>
        <v>87</v>
      </c>
      <c r="D177" s="325">
        <f t="shared" si="38"/>
        <v>71</v>
      </c>
      <c r="E177" s="39">
        <v>5</v>
      </c>
      <c r="F177" s="41">
        <v>1</v>
      </c>
      <c r="G177" s="39">
        <v>1</v>
      </c>
      <c r="H177" s="41">
        <v>0</v>
      </c>
      <c r="I177" s="39">
        <v>0</v>
      </c>
      <c r="J177" s="41">
        <v>1</v>
      </c>
      <c r="K177" s="39">
        <v>3</v>
      </c>
      <c r="L177" s="44">
        <v>1</v>
      </c>
      <c r="M177" s="44">
        <v>0</v>
      </c>
      <c r="N177" s="339">
        <v>0</v>
      </c>
      <c r="O177" s="39">
        <v>4</v>
      </c>
      <c r="P177" s="41">
        <v>0</v>
      </c>
      <c r="Q177" s="39">
        <v>0</v>
      </c>
      <c r="R177" s="41">
        <v>0</v>
      </c>
      <c r="S177" s="39">
        <v>4</v>
      </c>
      <c r="T177" s="41">
        <v>3</v>
      </c>
      <c r="U177" s="39">
        <v>4</v>
      </c>
      <c r="V177" s="41">
        <v>3</v>
      </c>
      <c r="W177" s="39">
        <v>2</v>
      </c>
      <c r="X177" s="41">
        <v>3</v>
      </c>
      <c r="Y177" s="39">
        <v>6</v>
      </c>
      <c r="Z177" s="41">
        <v>2</v>
      </c>
      <c r="AA177" s="39">
        <v>4</v>
      </c>
      <c r="AB177" s="41">
        <v>9</v>
      </c>
      <c r="AC177" s="39">
        <v>5</v>
      </c>
      <c r="AD177" s="339">
        <v>5</v>
      </c>
      <c r="AE177" s="39">
        <v>4</v>
      </c>
      <c r="AF177" s="41">
        <v>8</v>
      </c>
      <c r="AG177" s="39">
        <v>10</v>
      </c>
      <c r="AH177" s="41">
        <v>7</v>
      </c>
      <c r="AI177" s="39">
        <v>9</v>
      </c>
      <c r="AJ177" s="41">
        <v>6</v>
      </c>
      <c r="AK177" s="249">
        <v>26</v>
      </c>
      <c r="AL177" s="339">
        <v>22</v>
      </c>
      <c r="AM177" s="43">
        <v>22</v>
      </c>
      <c r="AN177" s="44">
        <v>44</v>
      </c>
      <c r="AO177" s="41">
        <v>92</v>
      </c>
      <c r="AP177" s="31" t="str">
        <f>$CA177&amp;CB177</f>
        <v/>
      </c>
      <c r="BU177" s="32"/>
      <c r="BV177" s="32"/>
      <c r="BW177" s="32"/>
      <c r="BX177" s="32"/>
      <c r="BY177" s="32"/>
      <c r="BZ177" s="32"/>
      <c r="CA177" s="300"/>
      <c r="CB177" s="234" t="str">
        <f t="shared" si="35"/>
        <v/>
      </c>
      <c r="CC177" s="32"/>
      <c r="CD177" s="32"/>
      <c r="CE177" s="32"/>
      <c r="CF177" s="32"/>
      <c r="CG177" s="34">
        <f>IF(AM177+AN177+AO177&lt;&gt;$B177,1,0)</f>
        <v>0</v>
      </c>
      <c r="CH177" s="35"/>
      <c r="CI177" s="35"/>
      <c r="DI177"/>
    </row>
    <row r="178" spans="1:129" x14ac:dyDescent="0.25">
      <c r="A178" s="163" t="s">
        <v>43</v>
      </c>
      <c r="B178" s="340">
        <f>SUM(C178:D178)</f>
        <v>0</v>
      </c>
      <c r="C178" s="325">
        <f t="shared" si="38"/>
        <v>0</v>
      </c>
      <c r="D178" s="325">
        <f t="shared" si="38"/>
        <v>0</v>
      </c>
      <c r="E178" s="51">
        <v>0</v>
      </c>
      <c r="F178" s="52">
        <v>0</v>
      </c>
      <c r="G178" s="51">
        <v>0</v>
      </c>
      <c r="H178" s="52">
        <v>0</v>
      </c>
      <c r="I178" s="51">
        <v>0</v>
      </c>
      <c r="J178" s="52">
        <v>0</v>
      </c>
      <c r="K178" s="51">
        <v>0</v>
      </c>
      <c r="L178" s="55">
        <v>0</v>
      </c>
      <c r="M178" s="55">
        <v>0</v>
      </c>
      <c r="N178" s="328">
        <v>0</v>
      </c>
      <c r="O178" s="51">
        <v>0</v>
      </c>
      <c r="P178" s="52">
        <v>0</v>
      </c>
      <c r="Q178" s="51">
        <v>0</v>
      </c>
      <c r="R178" s="52">
        <v>0</v>
      </c>
      <c r="S178" s="51">
        <v>0</v>
      </c>
      <c r="T178" s="52">
        <v>0</v>
      </c>
      <c r="U178" s="51">
        <v>0</v>
      </c>
      <c r="V178" s="52">
        <v>0</v>
      </c>
      <c r="W178" s="51">
        <v>0</v>
      </c>
      <c r="X178" s="52">
        <v>0</v>
      </c>
      <c r="Y178" s="51">
        <v>0</v>
      </c>
      <c r="Z178" s="52">
        <v>0</v>
      </c>
      <c r="AA178" s="51">
        <v>0</v>
      </c>
      <c r="AB178" s="52">
        <v>0</v>
      </c>
      <c r="AC178" s="51">
        <v>0</v>
      </c>
      <c r="AD178" s="328">
        <v>0</v>
      </c>
      <c r="AE178" s="51">
        <v>0</v>
      </c>
      <c r="AF178" s="52">
        <v>0</v>
      </c>
      <c r="AG178" s="51">
        <v>0</v>
      </c>
      <c r="AH178" s="52">
        <v>0</v>
      </c>
      <c r="AI178" s="51">
        <v>0</v>
      </c>
      <c r="AJ178" s="52">
        <v>0</v>
      </c>
      <c r="AK178" s="250">
        <v>0</v>
      </c>
      <c r="AL178" s="328">
        <v>0</v>
      </c>
      <c r="AM178" s="54">
        <v>0</v>
      </c>
      <c r="AN178" s="55">
        <v>0</v>
      </c>
      <c r="AO178" s="52">
        <v>0</v>
      </c>
      <c r="AP178" s="31" t="str">
        <f>$CA178&amp;CB178</f>
        <v/>
      </c>
      <c r="BU178" s="32"/>
      <c r="BV178" s="32"/>
      <c r="BW178" s="32"/>
      <c r="BX178" s="32"/>
      <c r="BY178" s="32"/>
      <c r="BZ178" s="32"/>
      <c r="CA178" s="300"/>
      <c r="CB178" s="234" t="str">
        <f t="shared" si="35"/>
        <v/>
      </c>
      <c r="CC178" s="32"/>
      <c r="CD178" s="32"/>
      <c r="CE178" s="32"/>
      <c r="CF178" s="32"/>
      <c r="CG178" s="34">
        <f t="shared" si="36"/>
        <v>0</v>
      </c>
      <c r="CH178" s="35"/>
      <c r="CI178" s="35"/>
      <c r="DI178"/>
    </row>
    <row r="179" spans="1:129" x14ac:dyDescent="0.25">
      <c r="A179" s="163" t="s">
        <v>44</v>
      </c>
      <c r="B179" s="340">
        <f>SUM(C179:D179)</f>
        <v>5</v>
      </c>
      <c r="C179" s="325">
        <f t="shared" si="38"/>
        <v>2</v>
      </c>
      <c r="D179" s="325">
        <f t="shared" si="38"/>
        <v>3</v>
      </c>
      <c r="E179" s="51">
        <v>0</v>
      </c>
      <c r="F179" s="52">
        <v>0</v>
      </c>
      <c r="G179" s="51">
        <v>0</v>
      </c>
      <c r="H179" s="52">
        <v>0</v>
      </c>
      <c r="I179" s="51">
        <v>0</v>
      </c>
      <c r="J179" s="52">
        <v>0</v>
      </c>
      <c r="K179" s="51">
        <v>0</v>
      </c>
      <c r="L179" s="55">
        <v>0</v>
      </c>
      <c r="M179" s="55">
        <v>0</v>
      </c>
      <c r="N179" s="328">
        <v>0</v>
      </c>
      <c r="O179" s="51">
        <v>0</v>
      </c>
      <c r="P179" s="52">
        <v>0</v>
      </c>
      <c r="Q179" s="51">
        <v>0</v>
      </c>
      <c r="R179" s="52">
        <v>0</v>
      </c>
      <c r="S179" s="51">
        <v>0</v>
      </c>
      <c r="T179" s="52">
        <v>0</v>
      </c>
      <c r="U179" s="51">
        <v>0</v>
      </c>
      <c r="V179" s="52">
        <v>0</v>
      </c>
      <c r="W179" s="51">
        <v>0</v>
      </c>
      <c r="X179" s="52">
        <v>0</v>
      </c>
      <c r="Y179" s="51">
        <v>0</v>
      </c>
      <c r="Z179" s="52">
        <v>0</v>
      </c>
      <c r="AA179" s="51">
        <v>0</v>
      </c>
      <c r="AB179" s="52">
        <v>0</v>
      </c>
      <c r="AC179" s="51">
        <v>0</v>
      </c>
      <c r="AD179" s="328">
        <v>1</v>
      </c>
      <c r="AE179" s="51">
        <v>0</v>
      </c>
      <c r="AF179" s="52">
        <v>2</v>
      </c>
      <c r="AG179" s="51">
        <v>1</v>
      </c>
      <c r="AH179" s="52">
        <v>0</v>
      </c>
      <c r="AI179" s="51">
        <v>0</v>
      </c>
      <c r="AJ179" s="52">
        <v>0</v>
      </c>
      <c r="AK179" s="250">
        <v>1</v>
      </c>
      <c r="AL179" s="328">
        <v>0</v>
      </c>
      <c r="AM179" s="54">
        <v>0</v>
      </c>
      <c r="AN179" s="55">
        <v>0</v>
      </c>
      <c r="AO179" s="52">
        <v>5</v>
      </c>
      <c r="AP179" s="31" t="str">
        <f>$CA179&amp;CB179</f>
        <v/>
      </c>
      <c r="BU179" s="32"/>
      <c r="BV179" s="32"/>
      <c r="BW179" s="32"/>
      <c r="BX179" s="32"/>
      <c r="BY179" s="32"/>
      <c r="BZ179" s="32"/>
      <c r="CA179" s="300"/>
      <c r="CB179" s="234" t="str">
        <f t="shared" si="35"/>
        <v/>
      </c>
      <c r="CC179" s="32"/>
      <c r="CD179" s="32"/>
      <c r="CE179" s="32"/>
      <c r="CF179" s="32"/>
      <c r="CG179" s="34">
        <f t="shared" si="36"/>
        <v>0</v>
      </c>
      <c r="CH179" s="35"/>
      <c r="CI179" s="35"/>
      <c r="DI179"/>
    </row>
    <row r="180" spans="1:129" x14ac:dyDescent="0.25">
      <c r="A180" s="163" t="s">
        <v>184</v>
      </c>
      <c r="B180" s="340">
        <f>SUM(C180:D180)</f>
        <v>0</v>
      </c>
      <c r="C180" s="325">
        <f t="shared" si="38"/>
        <v>0</v>
      </c>
      <c r="D180" s="325">
        <f t="shared" si="38"/>
        <v>0</v>
      </c>
      <c r="E180" s="51">
        <v>0</v>
      </c>
      <c r="F180" s="52">
        <v>0</v>
      </c>
      <c r="G180" s="51">
        <v>0</v>
      </c>
      <c r="H180" s="52">
        <v>0</v>
      </c>
      <c r="I180" s="51">
        <v>0</v>
      </c>
      <c r="J180" s="52">
        <v>0</v>
      </c>
      <c r="K180" s="51">
        <v>0</v>
      </c>
      <c r="L180" s="55">
        <v>0</v>
      </c>
      <c r="M180" s="55">
        <v>0</v>
      </c>
      <c r="N180" s="328">
        <v>0</v>
      </c>
      <c r="O180" s="51">
        <v>0</v>
      </c>
      <c r="P180" s="52">
        <v>0</v>
      </c>
      <c r="Q180" s="51">
        <v>0</v>
      </c>
      <c r="R180" s="52">
        <v>0</v>
      </c>
      <c r="S180" s="51">
        <v>0</v>
      </c>
      <c r="T180" s="52">
        <v>0</v>
      </c>
      <c r="U180" s="51">
        <v>0</v>
      </c>
      <c r="V180" s="52">
        <v>0</v>
      </c>
      <c r="W180" s="51">
        <v>0</v>
      </c>
      <c r="X180" s="52">
        <v>0</v>
      </c>
      <c r="Y180" s="51">
        <v>0</v>
      </c>
      <c r="Z180" s="52">
        <v>0</v>
      </c>
      <c r="AA180" s="51">
        <v>0</v>
      </c>
      <c r="AB180" s="52">
        <v>0</v>
      </c>
      <c r="AC180" s="51">
        <v>0</v>
      </c>
      <c r="AD180" s="328">
        <v>0</v>
      </c>
      <c r="AE180" s="51">
        <v>0</v>
      </c>
      <c r="AF180" s="52">
        <v>0</v>
      </c>
      <c r="AG180" s="51">
        <v>0</v>
      </c>
      <c r="AH180" s="52">
        <v>0</v>
      </c>
      <c r="AI180" s="51">
        <v>0</v>
      </c>
      <c r="AJ180" s="52">
        <v>0</v>
      </c>
      <c r="AK180" s="250">
        <v>0</v>
      </c>
      <c r="AL180" s="328">
        <v>0</v>
      </c>
      <c r="AM180" s="54">
        <v>0</v>
      </c>
      <c r="AN180" s="55">
        <v>0</v>
      </c>
      <c r="AO180" s="52">
        <v>0</v>
      </c>
      <c r="AP180" s="31" t="str">
        <f>$CA180&amp;CB180</f>
        <v/>
      </c>
      <c r="BU180" s="32"/>
      <c r="BV180" s="32"/>
      <c r="BW180" s="32"/>
      <c r="BX180" s="32"/>
      <c r="BY180" s="32"/>
      <c r="BZ180" s="32"/>
      <c r="CA180" s="300"/>
      <c r="CB180" s="234" t="str">
        <f t="shared" si="35"/>
        <v/>
      </c>
      <c r="CC180" s="32"/>
      <c r="CD180" s="32"/>
      <c r="CE180" s="32"/>
      <c r="CF180" s="32"/>
      <c r="CG180" s="34">
        <f t="shared" si="36"/>
        <v>0</v>
      </c>
      <c r="CH180" s="35"/>
      <c r="CI180" s="35"/>
      <c r="DI180"/>
    </row>
    <row r="181" spans="1:129" x14ac:dyDescent="0.25">
      <c r="A181" s="341" t="s">
        <v>71</v>
      </c>
      <c r="B181" s="816">
        <f>SUM(C181:D181)</f>
        <v>13</v>
      </c>
      <c r="C181" s="343">
        <f t="shared" si="38"/>
        <v>7</v>
      </c>
      <c r="D181" s="343">
        <f t="shared" si="38"/>
        <v>6</v>
      </c>
      <c r="E181" s="304">
        <v>0</v>
      </c>
      <c r="F181" s="240">
        <v>0</v>
      </c>
      <c r="G181" s="304">
        <v>0</v>
      </c>
      <c r="H181" s="240">
        <v>0</v>
      </c>
      <c r="I181" s="304">
        <v>0</v>
      </c>
      <c r="J181" s="240">
        <v>0</v>
      </c>
      <c r="K181" s="304">
        <v>0</v>
      </c>
      <c r="L181" s="238">
        <v>0</v>
      </c>
      <c r="M181" s="238">
        <v>0</v>
      </c>
      <c r="N181" s="344">
        <v>0</v>
      </c>
      <c r="O181" s="304">
        <v>0</v>
      </c>
      <c r="P181" s="240">
        <v>0</v>
      </c>
      <c r="Q181" s="304">
        <v>0</v>
      </c>
      <c r="R181" s="240">
        <v>0</v>
      </c>
      <c r="S181" s="304">
        <v>0</v>
      </c>
      <c r="T181" s="240">
        <v>2</v>
      </c>
      <c r="U181" s="304">
        <v>0</v>
      </c>
      <c r="V181" s="240">
        <v>0</v>
      </c>
      <c r="W181" s="304">
        <v>0</v>
      </c>
      <c r="X181" s="240">
        <v>0</v>
      </c>
      <c r="Y181" s="304">
        <v>0</v>
      </c>
      <c r="Z181" s="240">
        <v>0</v>
      </c>
      <c r="AA181" s="304">
        <v>1</v>
      </c>
      <c r="AB181" s="240">
        <v>1</v>
      </c>
      <c r="AC181" s="304">
        <v>1</v>
      </c>
      <c r="AD181" s="344">
        <v>2</v>
      </c>
      <c r="AE181" s="304">
        <v>1</v>
      </c>
      <c r="AF181" s="240">
        <v>0</v>
      </c>
      <c r="AG181" s="304">
        <v>1</v>
      </c>
      <c r="AH181" s="240">
        <v>0</v>
      </c>
      <c r="AI181" s="304">
        <v>1</v>
      </c>
      <c r="AJ181" s="240">
        <v>0</v>
      </c>
      <c r="AK181" s="251">
        <v>2</v>
      </c>
      <c r="AL181" s="344">
        <v>1</v>
      </c>
      <c r="AM181" s="75">
        <v>1</v>
      </c>
      <c r="AN181" s="238">
        <v>10</v>
      </c>
      <c r="AO181" s="240">
        <v>2</v>
      </c>
      <c r="AP181" s="31" t="str">
        <f>$CA181&amp;CB181</f>
        <v/>
      </c>
      <c r="BU181" s="32"/>
      <c r="BV181" s="32"/>
      <c r="BW181" s="32"/>
      <c r="BX181" s="32"/>
      <c r="BY181" s="32"/>
      <c r="BZ181" s="32"/>
      <c r="CA181" s="300"/>
      <c r="CB181" s="234" t="str">
        <f t="shared" si="35"/>
        <v/>
      </c>
      <c r="CC181" s="32"/>
      <c r="CD181" s="32"/>
      <c r="CE181" s="32"/>
      <c r="CF181" s="32"/>
      <c r="CG181" s="34">
        <f t="shared" si="36"/>
        <v>0</v>
      </c>
      <c r="CH181" s="35"/>
      <c r="CI181" s="35"/>
      <c r="DI181"/>
    </row>
    <row r="182" spans="1:129" x14ac:dyDescent="0.25">
      <c r="A182" s="11" t="s">
        <v>185</v>
      </c>
      <c r="B182" s="12"/>
      <c r="C182" s="12"/>
      <c r="D182" s="11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DI182"/>
    </row>
    <row r="183" spans="1:129" x14ac:dyDescent="0.25">
      <c r="A183" s="757" t="s">
        <v>75</v>
      </c>
      <c r="B183" s="774" t="s">
        <v>5</v>
      </c>
      <c r="C183" s="559" t="s">
        <v>186</v>
      </c>
      <c r="D183" s="560"/>
      <c r="E183" s="560"/>
      <c r="F183" s="560"/>
      <c r="G183" s="560"/>
      <c r="H183" s="560"/>
      <c r="I183" s="560"/>
      <c r="J183" s="560"/>
      <c r="K183" s="560"/>
      <c r="L183" s="560"/>
      <c r="M183" s="560"/>
      <c r="N183" s="560"/>
      <c r="O183" s="560"/>
      <c r="P183" s="560"/>
      <c r="Q183" s="560"/>
      <c r="R183" s="560"/>
      <c r="S183" s="561"/>
      <c r="T183" s="598" t="s">
        <v>158</v>
      </c>
      <c r="U183" s="599"/>
      <c r="V183" s="599"/>
      <c r="W183" s="599"/>
      <c r="X183" s="599"/>
      <c r="DI183"/>
    </row>
    <row r="184" spans="1:129" x14ac:dyDescent="0.25">
      <c r="A184" s="555"/>
      <c r="B184" s="557"/>
      <c r="C184" s="721"/>
      <c r="D184" s="682"/>
      <c r="E184" s="682"/>
      <c r="F184" s="682"/>
      <c r="G184" s="682"/>
      <c r="H184" s="682"/>
      <c r="I184" s="682"/>
      <c r="J184" s="682"/>
      <c r="K184" s="682"/>
      <c r="L184" s="682"/>
      <c r="M184" s="682"/>
      <c r="N184" s="682"/>
      <c r="O184" s="682"/>
      <c r="P184" s="682"/>
      <c r="Q184" s="682"/>
      <c r="R184" s="682"/>
      <c r="S184" s="683"/>
      <c r="T184" s="775" t="s">
        <v>159</v>
      </c>
      <c r="U184" s="776"/>
      <c r="V184" s="777"/>
      <c r="W184" s="600" t="s">
        <v>187</v>
      </c>
      <c r="X184" s="587"/>
      <c r="DI184"/>
    </row>
    <row r="185" spans="1:129" ht="21" x14ac:dyDescent="0.25">
      <c r="A185" s="725"/>
      <c r="B185" s="726"/>
      <c r="C185" s="485" t="s">
        <v>11</v>
      </c>
      <c r="D185" s="485" t="s">
        <v>12</v>
      </c>
      <c r="E185" s="485" t="s">
        <v>13</v>
      </c>
      <c r="F185" s="485" t="s">
        <v>14</v>
      </c>
      <c r="G185" s="485" t="s">
        <v>15</v>
      </c>
      <c r="H185" s="485" t="s">
        <v>16</v>
      </c>
      <c r="I185" s="485" t="s">
        <v>17</v>
      </c>
      <c r="J185" s="485" t="s">
        <v>18</v>
      </c>
      <c r="K185" s="485" t="s">
        <v>19</v>
      </c>
      <c r="L185" s="485" t="s">
        <v>20</v>
      </c>
      <c r="M185" s="485" t="s">
        <v>21</v>
      </c>
      <c r="N185" s="485" t="s">
        <v>22</v>
      </c>
      <c r="O185" s="485" t="s">
        <v>23</v>
      </c>
      <c r="P185" s="485" t="s">
        <v>24</v>
      </c>
      <c r="Q185" s="485" t="s">
        <v>25</v>
      </c>
      <c r="R185" s="485" t="s">
        <v>26</v>
      </c>
      <c r="S185" s="486" t="s">
        <v>27</v>
      </c>
      <c r="T185" s="421" t="s">
        <v>188</v>
      </c>
      <c r="U185" s="422" t="s">
        <v>189</v>
      </c>
      <c r="V185" s="423" t="s">
        <v>190</v>
      </c>
      <c r="W185" s="424" t="s">
        <v>161</v>
      </c>
      <c r="X185" s="423" t="s">
        <v>162</v>
      </c>
      <c r="Y185" s="4"/>
      <c r="DI185"/>
    </row>
    <row r="186" spans="1:129" x14ac:dyDescent="0.25">
      <c r="A186" s="201" t="s">
        <v>82</v>
      </c>
      <c r="B186" s="229">
        <f t="shared" ref="B186:B192" si="39">SUM(C186:S186)</f>
        <v>295</v>
      </c>
      <c r="C186" s="95">
        <v>10</v>
      </c>
      <c r="D186" s="95">
        <v>7</v>
      </c>
      <c r="E186" s="95">
        <v>6</v>
      </c>
      <c r="F186" s="95">
        <v>9</v>
      </c>
      <c r="G186" s="95">
        <v>3</v>
      </c>
      <c r="H186" s="95">
        <v>3</v>
      </c>
      <c r="I186" s="95">
        <v>6</v>
      </c>
      <c r="J186" s="95">
        <v>5</v>
      </c>
      <c r="K186" s="95">
        <v>14</v>
      </c>
      <c r="L186" s="95">
        <v>12</v>
      </c>
      <c r="M186" s="95">
        <v>13</v>
      </c>
      <c r="N186" s="95">
        <v>31</v>
      </c>
      <c r="O186" s="95">
        <v>24</v>
      </c>
      <c r="P186" s="95">
        <v>29</v>
      </c>
      <c r="Q186" s="95">
        <v>32</v>
      </c>
      <c r="R186" s="95">
        <v>31</v>
      </c>
      <c r="S186" s="347">
        <v>60</v>
      </c>
      <c r="T186" s="54">
        <v>148</v>
      </c>
      <c r="U186" s="55">
        <v>0</v>
      </c>
      <c r="V186" s="52">
        <v>0</v>
      </c>
      <c r="W186" s="51">
        <v>30</v>
      </c>
      <c r="X186" s="52">
        <v>117</v>
      </c>
      <c r="Y186" s="31" t="str">
        <f t="shared" ref="Y186:Y192" si="40">$CA186&amp;CB186</f>
        <v/>
      </c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  <c r="CA186" s="300"/>
      <c r="CB186" s="234" t="str">
        <f>IF(T186+U186+V186+W186+X186&lt;&gt;$B186,"* El número de "&amp;T$183&amp;""&amp;" no debe ser distinto del Total. ","")</f>
        <v/>
      </c>
      <c r="CC186" s="32"/>
      <c r="CD186" s="32"/>
      <c r="CE186" s="32"/>
      <c r="CF186" s="32"/>
      <c r="CG186" s="35">
        <f>IF(T186+U186+V186+W186+X186&lt;&gt;$B186,1,0)</f>
        <v>0</v>
      </c>
      <c r="CH186" s="34"/>
      <c r="CI186" s="34"/>
      <c r="CJ186" s="34"/>
      <c r="CK186" s="34"/>
      <c r="CL186"/>
      <c r="CM186"/>
      <c r="CN186"/>
      <c r="CO186"/>
      <c r="CP186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</row>
    <row r="187" spans="1:129" x14ac:dyDescent="0.25">
      <c r="A187" s="163" t="s">
        <v>191</v>
      </c>
      <c r="B187" s="235">
        <f t="shared" si="39"/>
        <v>0</v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347"/>
      <c r="T187" s="54"/>
      <c r="U187" s="55"/>
      <c r="V187" s="52"/>
      <c r="W187" s="51"/>
      <c r="X187" s="52"/>
      <c r="Y187" s="31" t="str">
        <f t="shared" si="40"/>
        <v/>
      </c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00"/>
      <c r="CB187" s="234" t="str">
        <f t="shared" ref="CB187:CB192" si="41">IF(T187+U187+V187+W187+X187&lt;&gt;$B187,"* El número de "&amp;T$183&amp;""&amp;" no debe ser distinto del Total. ","")</f>
        <v/>
      </c>
      <c r="CC187" s="32"/>
      <c r="CD187" s="32"/>
      <c r="CE187" s="32"/>
      <c r="CF187" s="32"/>
      <c r="CG187" s="35">
        <f t="shared" ref="CG187:CG192" si="42">IF(T187+U187+V187+W187+X187&lt;&gt;$B187,1,0)</f>
        <v>0</v>
      </c>
      <c r="CH187" s="34"/>
      <c r="CI187" s="34"/>
      <c r="CJ187" s="34"/>
      <c r="CK187" s="34"/>
      <c r="DI187"/>
    </row>
    <row r="188" spans="1:129" x14ac:dyDescent="0.25">
      <c r="A188" s="163" t="s">
        <v>192</v>
      </c>
      <c r="B188" s="235">
        <f t="shared" si="39"/>
        <v>0</v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347"/>
      <c r="T188" s="54"/>
      <c r="U188" s="55"/>
      <c r="V188" s="52"/>
      <c r="W188" s="51"/>
      <c r="X188" s="52"/>
      <c r="Y188" s="31" t="str">
        <f t="shared" si="40"/>
        <v/>
      </c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00"/>
      <c r="CB188" s="234" t="str">
        <f t="shared" si="41"/>
        <v/>
      </c>
      <c r="CC188" s="32"/>
      <c r="CD188" s="32"/>
      <c r="CE188" s="32"/>
      <c r="CF188" s="32"/>
      <c r="CG188" s="35">
        <f t="shared" si="42"/>
        <v>0</v>
      </c>
      <c r="CH188" s="34"/>
      <c r="CI188" s="34"/>
      <c r="CJ188" s="34"/>
      <c r="CK188" s="34"/>
      <c r="DI188"/>
    </row>
    <row r="189" spans="1:129" x14ac:dyDescent="0.25">
      <c r="A189" s="348" t="s">
        <v>85</v>
      </c>
      <c r="B189" s="235">
        <f t="shared" si="39"/>
        <v>0</v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347"/>
      <c r="T189" s="54"/>
      <c r="U189" s="55"/>
      <c r="V189" s="52"/>
      <c r="W189" s="51"/>
      <c r="X189" s="52"/>
      <c r="Y189" s="31" t="str">
        <f t="shared" si="40"/>
        <v/>
      </c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00"/>
      <c r="CB189" s="234" t="str">
        <f t="shared" si="41"/>
        <v/>
      </c>
      <c r="CC189" s="32"/>
      <c r="CD189" s="32"/>
      <c r="CE189" s="32"/>
      <c r="CF189" s="32"/>
      <c r="CG189" s="35">
        <f t="shared" si="42"/>
        <v>0</v>
      </c>
      <c r="CH189" s="34"/>
      <c r="CI189" s="34"/>
      <c r="CJ189" s="34"/>
      <c r="CK189" s="34"/>
      <c r="DI189"/>
    </row>
    <row r="190" spans="1:129" x14ac:dyDescent="0.25">
      <c r="A190" s="348" t="s">
        <v>193</v>
      </c>
      <c r="B190" s="235">
        <f t="shared" si="39"/>
        <v>0</v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347"/>
      <c r="T190" s="54"/>
      <c r="U190" s="55"/>
      <c r="V190" s="52"/>
      <c r="W190" s="51"/>
      <c r="X190" s="52"/>
      <c r="Y190" s="31" t="str">
        <f t="shared" si="40"/>
        <v/>
      </c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00"/>
      <c r="CB190" s="234" t="str">
        <f t="shared" si="41"/>
        <v/>
      </c>
      <c r="CC190" s="32"/>
      <c r="CD190" s="32"/>
      <c r="CE190" s="32"/>
      <c r="CF190" s="32"/>
      <c r="CG190" s="35">
        <f t="shared" si="42"/>
        <v>0</v>
      </c>
      <c r="CH190" s="34"/>
      <c r="CI190" s="34"/>
      <c r="CJ190" s="34"/>
      <c r="CK190" s="34"/>
      <c r="DI190"/>
    </row>
    <row r="191" spans="1:129" x14ac:dyDescent="0.25">
      <c r="A191" s="349" t="s">
        <v>194</v>
      </c>
      <c r="B191" s="235">
        <f t="shared" si="39"/>
        <v>0</v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347"/>
      <c r="T191" s="54"/>
      <c r="U191" s="55"/>
      <c r="V191" s="52"/>
      <c r="W191" s="51"/>
      <c r="X191" s="52"/>
      <c r="Y191" s="31" t="str">
        <f t="shared" si="40"/>
        <v/>
      </c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00"/>
      <c r="CB191" s="234" t="str">
        <f t="shared" si="41"/>
        <v/>
      </c>
      <c r="CC191" s="32"/>
      <c r="CD191" s="32"/>
      <c r="CE191" s="32"/>
      <c r="CF191" s="32"/>
      <c r="CG191" s="35">
        <f>IF(T191+U191+V191+W191+X191&lt;&gt;$B191,1,0)</f>
        <v>0</v>
      </c>
      <c r="CH191" s="34"/>
      <c r="CI191" s="34"/>
      <c r="CJ191" s="34"/>
      <c r="CK191" s="34"/>
      <c r="DI191"/>
    </row>
    <row r="192" spans="1:129" x14ac:dyDescent="0.25">
      <c r="A192" s="350" t="s">
        <v>195</v>
      </c>
      <c r="B192" s="727">
        <f t="shared" si="39"/>
        <v>0</v>
      </c>
      <c r="C192" s="352"/>
      <c r="D192" s="352"/>
      <c r="E192" s="352"/>
      <c r="F192" s="352"/>
      <c r="G192" s="352"/>
      <c r="H192" s="352"/>
      <c r="I192" s="352"/>
      <c r="J192" s="352"/>
      <c r="K192" s="352"/>
      <c r="L192" s="352"/>
      <c r="M192" s="352"/>
      <c r="N192" s="352"/>
      <c r="O192" s="352"/>
      <c r="P192" s="352"/>
      <c r="Q192" s="352"/>
      <c r="R192" s="352"/>
      <c r="S192" s="353"/>
      <c r="T192" s="110"/>
      <c r="U192" s="76"/>
      <c r="V192" s="73"/>
      <c r="W192" s="817"/>
      <c r="X192" s="73"/>
      <c r="Y192" s="31" t="str">
        <f t="shared" si="40"/>
        <v/>
      </c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00"/>
      <c r="CB192" s="234" t="str">
        <f t="shared" si="41"/>
        <v/>
      </c>
      <c r="CC192" s="32"/>
      <c r="CD192" s="32"/>
      <c r="CE192" s="32"/>
      <c r="CF192" s="32"/>
      <c r="CG192" s="35">
        <f t="shared" si="42"/>
        <v>0</v>
      </c>
      <c r="CH192" s="34"/>
      <c r="CI192" s="34"/>
      <c r="CJ192" s="34"/>
      <c r="CK192" s="34"/>
      <c r="DI192"/>
    </row>
    <row r="193" spans="1:113" x14ac:dyDescent="0.25">
      <c r="A193" s="728" t="s">
        <v>5</v>
      </c>
      <c r="B193" s="425">
        <f t="shared" ref="B193:X193" si="43">SUM(B186:B192)</f>
        <v>295</v>
      </c>
      <c r="C193" s="425">
        <f t="shared" si="43"/>
        <v>10</v>
      </c>
      <c r="D193" s="425">
        <f t="shared" si="43"/>
        <v>7</v>
      </c>
      <c r="E193" s="425">
        <f t="shared" si="43"/>
        <v>6</v>
      </c>
      <c r="F193" s="425">
        <f t="shared" si="43"/>
        <v>9</v>
      </c>
      <c r="G193" s="425">
        <f t="shared" si="43"/>
        <v>3</v>
      </c>
      <c r="H193" s="425">
        <f t="shared" si="43"/>
        <v>3</v>
      </c>
      <c r="I193" s="425">
        <f t="shared" si="43"/>
        <v>6</v>
      </c>
      <c r="J193" s="425">
        <f t="shared" si="43"/>
        <v>5</v>
      </c>
      <c r="K193" s="425">
        <f t="shared" si="43"/>
        <v>14</v>
      </c>
      <c r="L193" s="425">
        <f t="shared" si="43"/>
        <v>12</v>
      </c>
      <c r="M193" s="425">
        <f t="shared" si="43"/>
        <v>13</v>
      </c>
      <c r="N193" s="425">
        <f t="shared" si="43"/>
        <v>31</v>
      </c>
      <c r="O193" s="425">
        <f t="shared" si="43"/>
        <v>24</v>
      </c>
      <c r="P193" s="425">
        <f t="shared" si="43"/>
        <v>29</v>
      </c>
      <c r="Q193" s="425">
        <f t="shared" si="43"/>
        <v>32</v>
      </c>
      <c r="R193" s="425">
        <f t="shared" si="43"/>
        <v>31</v>
      </c>
      <c r="S193" s="426">
        <f t="shared" si="43"/>
        <v>60</v>
      </c>
      <c r="T193" s="355">
        <f t="shared" si="43"/>
        <v>148</v>
      </c>
      <c r="U193" s="356">
        <f t="shared" si="43"/>
        <v>0</v>
      </c>
      <c r="V193" s="357">
        <f t="shared" si="43"/>
        <v>0</v>
      </c>
      <c r="W193" s="818">
        <f t="shared" si="43"/>
        <v>30</v>
      </c>
      <c r="X193" s="357">
        <f t="shared" si="43"/>
        <v>117</v>
      </c>
      <c r="DI193"/>
    </row>
    <row r="194" spans="1:113" x14ac:dyDescent="0.25">
      <c r="A194" s="192" t="s">
        <v>196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DI194"/>
    </row>
    <row r="195" spans="1:113" x14ac:dyDescent="0.25">
      <c r="A195" s="757" t="s">
        <v>75</v>
      </c>
      <c r="B195" s="774" t="s">
        <v>5</v>
      </c>
      <c r="C195" s="559" t="s">
        <v>186</v>
      </c>
      <c r="D195" s="560"/>
      <c r="E195" s="560"/>
      <c r="F195" s="560"/>
      <c r="G195" s="560"/>
      <c r="H195" s="560"/>
      <c r="I195" s="560"/>
      <c r="J195" s="560"/>
      <c r="K195" s="560"/>
      <c r="L195" s="560"/>
      <c r="M195" s="560"/>
      <c r="N195" s="560"/>
      <c r="O195" s="560"/>
      <c r="P195" s="560"/>
      <c r="Q195" s="560"/>
      <c r="R195" s="560"/>
      <c r="S195" s="561"/>
      <c r="T195" s="780" t="s">
        <v>158</v>
      </c>
      <c r="U195" s="780"/>
      <c r="V195" s="780"/>
      <c r="W195" s="780"/>
      <c r="X195" s="598"/>
      <c r="DI195"/>
    </row>
    <row r="196" spans="1:113" x14ac:dyDescent="0.25">
      <c r="A196" s="555"/>
      <c r="B196" s="557"/>
      <c r="C196" s="721"/>
      <c r="D196" s="682"/>
      <c r="E196" s="682"/>
      <c r="F196" s="682"/>
      <c r="G196" s="682"/>
      <c r="H196" s="682"/>
      <c r="I196" s="682"/>
      <c r="J196" s="682"/>
      <c r="K196" s="682"/>
      <c r="L196" s="682"/>
      <c r="M196" s="682"/>
      <c r="N196" s="682"/>
      <c r="O196" s="682"/>
      <c r="P196" s="682"/>
      <c r="Q196" s="682"/>
      <c r="R196" s="682"/>
      <c r="S196" s="683"/>
      <c r="T196" s="572" t="s">
        <v>159</v>
      </c>
      <c r="U196" s="572"/>
      <c r="V196" s="573"/>
      <c r="W196" s="600" t="s">
        <v>187</v>
      </c>
      <c r="X196" s="587"/>
      <c r="DI196"/>
    </row>
    <row r="197" spans="1:113" ht="21" x14ac:dyDescent="0.25">
      <c r="A197" s="725"/>
      <c r="B197" s="726"/>
      <c r="C197" s="485" t="s">
        <v>11</v>
      </c>
      <c r="D197" s="485" t="s">
        <v>12</v>
      </c>
      <c r="E197" s="485" t="s">
        <v>13</v>
      </c>
      <c r="F197" s="485" t="s">
        <v>14</v>
      </c>
      <c r="G197" s="485" t="s">
        <v>15</v>
      </c>
      <c r="H197" s="485" t="s">
        <v>16</v>
      </c>
      <c r="I197" s="485" t="s">
        <v>17</v>
      </c>
      <c r="J197" s="485" t="s">
        <v>18</v>
      </c>
      <c r="K197" s="485" t="s">
        <v>19</v>
      </c>
      <c r="L197" s="485" t="s">
        <v>20</v>
      </c>
      <c r="M197" s="485" t="s">
        <v>21</v>
      </c>
      <c r="N197" s="485" t="s">
        <v>22</v>
      </c>
      <c r="O197" s="485" t="s">
        <v>23</v>
      </c>
      <c r="P197" s="485" t="s">
        <v>24</v>
      </c>
      <c r="Q197" s="485" t="s">
        <v>25</v>
      </c>
      <c r="R197" s="485" t="s">
        <v>26</v>
      </c>
      <c r="S197" s="486" t="s">
        <v>27</v>
      </c>
      <c r="T197" s="474" t="s">
        <v>188</v>
      </c>
      <c r="U197" s="474" t="s">
        <v>189</v>
      </c>
      <c r="V197" s="474" t="s">
        <v>190</v>
      </c>
      <c r="W197" s="476" t="s">
        <v>161</v>
      </c>
      <c r="X197" s="474" t="s">
        <v>162</v>
      </c>
      <c r="Y197" s="4"/>
      <c r="DI197"/>
    </row>
    <row r="198" spans="1:113" x14ac:dyDescent="0.25">
      <c r="A198" s="201" t="s">
        <v>82</v>
      </c>
      <c r="B198" s="229">
        <f t="shared" ref="B198:B203" si="44">SUM(C198:S198)</f>
        <v>64</v>
      </c>
      <c r="C198" s="95">
        <v>0</v>
      </c>
      <c r="D198" s="95">
        <v>0</v>
      </c>
      <c r="E198" s="95">
        <v>0</v>
      </c>
      <c r="F198" s="95">
        <v>0</v>
      </c>
      <c r="G198" s="95">
        <v>0</v>
      </c>
      <c r="H198" s="95">
        <v>0</v>
      </c>
      <c r="I198" s="95">
        <v>7</v>
      </c>
      <c r="J198" s="95">
        <v>4</v>
      </c>
      <c r="K198" s="95">
        <v>0</v>
      </c>
      <c r="L198" s="95">
        <v>1</v>
      </c>
      <c r="M198" s="95">
        <v>1</v>
      </c>
      <c r="N198" s="95">
        <v>2</v>
      </c>
      <c r="O198" s="95">
        <v>17</v>
      </c>
      <c r="P198" s="95">
        <v>16</v>
      </c>
      <c r="Q198" s="95">
        <v>9</v>
      </c>
      <c r="R198" s="95">
        <v>2</v>
      </c>
      <c r="S198" s="347">
        <v>5</v>
      </c>
      <c r="T198" s="805">
        <v>64</v>
      </c>
      <c r="U198" s="819"/>
      <c r="V198" s="819"/>
      <c r="W198" s="819"/>
      <c r="X198" s="819"/>
      <c r="Y198" s="31" t="str">
        <f t="shared" ref="Y198:Y203" si="45">$CA198&amp;CB198</f>
        <v/>
      </c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00"/>
      <c r="CB198" s="234" t="str">
        <f t="shared" ref="CB198:CB203" si="46">IF(T198+U198+V198+W198+X198&lt;&gt;$B198,"* El número de "&amp;T$183&amp;""&amp;" no debe ser distinto del Total. ","")</f>
        <v/>
      </c>
      <c r="CC198" s="32"/>
      <c r="CD198" s="32"/>
      <c r="CE198" s="32"/>
      <c r="CF198" s="32"/>
      <c r="CG198" s="35">
        <f t="shared" ref="CG198:CG203" si="47">IF(T198+U198+V198+W198+X198&lt;&gt;$B198,1,0)</f>
        <v>0</v>
      </c>
      <c r="CH198" s="34"/>
      <c r="CI198" s="34"/>
      <c r="CJ198" s="34"/>
      <c r="CK198" s="34"/>
      <c r="DI198"/>
    </row>
    <row r="199" spans="1:113" x14ac:dyDescent="0.25">
      <c r="A199" s="163" t="s">
        <v>191</v>
      </c>
      <c r="B199" s="235">
        <f t="shared" si="44"/>
        <v>0</v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347"/>
      <c r="T199" s="56"/>
      <c r="U199" s="95"/>
      <c r="V199" s="95"/>
      <c r="W199" s="95"/>
      <c r="X199" s="95"/>
      <c r="Y199" s="31" t="str">
        <f t="shared" si="45"/>
        <v/>
      </c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00"/>
      <c r="CB199" s="234" t="str">
        <f t="shared" si="46"/>
        <v/>
      </c>
      <c r="CC199" s="32"/>
      <c r="CD199" s="32"/>
      <c r="CE199" s="32"/>
      <c r="CF199" s="32"/>
      <c r="CG199" s="35">
        <f t="shared" si="47"/>
        <v>0</v>
      </c>
      <c r="CH199" s="34"/>
      <c r="CI199" s="34"/>
      <c r="CJ199" s="34"/>
      <c r="CK199" s="34"/>
      <c r="DI199"/>
    </row>
    <row r="200" spans="1:113" x14ac:dyDescent="0.25">
      <c r="A200" s="163" t="s">
        <v>192</v>
      </c>
      <c r="B200" s="235">
        <f t="shared" si="44"/>
        <v>0</v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347"/>
      <c r="T200" s="56"/>
      <c r="U200" s="95"/>
      <c r="V200" s="95"/>
      <c r="W200" s="95"/>
      <c r="X200" s="95"/>
      <c r="Y200" s="31" t="str">
        <f t="shared" si="45"/>
        <v/>
      </c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00"/>
      <c r="CB200" s="234" t="str">
        <f t="shared" si="46"/>
        <v/>
      </c>
      <c r="CC200" s="32"/>
      <c r="CD200" s="32"/>
      <c r="CE200" s="32"/>
      <c r="CF200" s="32"/>
      <c r="CG200" s="35">
        <f t="shared" si="47"/>
        <v>0</v>
      </c>
      <c r="CH200" s="34"/>
      <c r="CI200" s="34"/>
      <c r="CJ200" s="34"/>
      <c r="CK200" s="34"/>
      <c r="DI200"/>
    </row>
    <row r="201" spans="1:113" x14ac:dyDescent="0.25">
      <c r="A201" s="348" t="s">
        <v>85</v>
      </c>
      <c r="B201" s="235">
        <f t="shared" si="44"/>
        <v>0</v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347"/>
      <c r="T201" s="56"/>
      <c r="U201" s="95"/>
      <c r="V201" s="95"/>
      <c r="W201" s="95"/>
      <c r="X201" s="95"/>
      <c r="Y201" s="31" t="str">
        <f t="shared" si="45"/>
        <v/>
      </c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00"/>
      <c r="CB201" s="234" t="str">
        <f t="shared" si="46"/>
        <v/>
      </c>
      <c r="CC201" s="32"/>
      <c r="CD201" s="32"/>
      <c r="CE201" s="32"/>
      <c r="CF201" s="32"/>
      <c r="CG201" s="35">
        <f t="shared" si="47"/>
        <v>0</v>
      </c>
      <c r="CH201" s="34"/>
      <c r="CI201" s="34"/>
      <c r="CJ201" s="34"/>
      <c r="CK201" s="34"/>
      <c r="DI201"/>
    </row>
    <row r="202" spans="1:113" x14ac:dyDescent="0.25">
      <c r="A202" s="349" t="s">
        <v>194</v>
      </c>
      <c r="B202" s="235">
        <f t="shared" si="44"/>
        <v>0</v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347"/>
      <c r="T202" s="56"/>
      <c r="U202" s="95"/>
      <c r="V202" s="95"/>
      <c r="W202" s="95"/>
      <c r="X202" s="95"/>
      <c r="Y202" s="31" t="str">
        <f t="shared" si="45"/>
        <v/>
      </c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00"/>
      <c r="CB202" s="234" t="str">
        <f t="shared" si="46"/>
        <v/>
      </c>
      <c r="CC202" s="32"/>
      <c r="CD202" s="32"/>
      <c r="CE202" s="32"/>
      <c r="CF202" s="32"/>
      <c r="CG202" s="35">
        <f t="shared" si="47"/>
        <v>0</v>
      </c>
      <c r="CH202" s="34"/>
      <c r="CI202" s="34"/>
      <c r="CJ202" s="34"/>
      <c r="CK202" s="34"/>
      <c r="DI202"/>
    </row>
    <row r="203" spans="1:113" x14ac:dyDescent="0.25">
      <c r="A203" s="348" t="s">
        <v>193</v>
      </c>
      <c r="B203" s="361">
        <f t="shared" si="44"/>
        <v>0</v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347"/>
      <c r="T203" s="638"/>
      <c r="U203" s="730"/>
      <c r="V203" s="730"/>
      <c r="W203" s="730"/>
      <c r="X203" s="730"/>
      <c r="Y203" s="31" t="str">
        <f t="shared" si="45"/>
        <v/>
      </c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00"/>
      <c r="CB203" s="234" t="str">
        <f t="shared" si="46"/>
        <v/>
      </c>
      <c r="CC203" s="32"/>
      <c r="CD203" s="32"/>
      <c r="CE203" s="32"/>
      <c r="CF203" s="32"/>
      <c r="CG203" s="35">
        <f t="shared" si="47"/>
        <v>0</v>
      </c>
      <c r="CH203" s="34"/>
      <c r="CI203" s="34"/>
      <c r="CJ203" s="34"/>
      <c r="CK203" s="34"/>
      <c r="DI203"/>
    </row>
    <row r="204" spans="1:113" x14ac:dyDescent="0.25">
      <c r="A204" s="728" t="s">
        <v>5</v>
      </c>
      <c r="B204" s="425">
        <f t="shared" ref="B204:X204" si="48">SUM(B198:B203)</f>
        <v>64</v>
      </c>
      <c r="C204" s="425">
        <f t="shared" si="48"/>
        <v>0</v>
      </c>
      <c r="D204" s="425">
        <f t="shared" si="48"/>
        <v>0</v>
      </c>
      <c r="E204" s="425">
        <f t="shared" si="48"/>
        <v>0</v>
      </c>
      <c r="F204" s="425">
        <f t="shared" si="48"/>
        <v>0</v>
      </c>
      <c r="G204" s="425">
        <f t="shared" si="48"/>
        <v>0</v>
      </c>
      <c r="H204" s="425">
        <f t="shared" si="48"/>
        <v>0</v>
      </c>
      <c r="I204" s="425">
        <f t="shared" si="48"/>
        <v>7</v>
      </c>
      <c r="J204" s="425">
        <f t="shared" si="48"/>
        <v>4</v>
      </c>
      <c r="K204" s="425">
        <f t="shared" si="48"/>
        <v>0</v>
      </c>
      <c r="L204" s="425">
        <f t="shared" si="48"/>
        <v>1</v>
      </c>
      <c r="M204" s="425">
        <f t="shared" si="48"/>
        <v>1</v>
      </c>
      <c r="N204" s="425">
        <f t="shared" si="48"/>
        <v>2</v>
      </c>
      <c r="O204" s="425">
        <f t="shared" si="48"/>
        <v>17</v>
      </c>
      <c r="P204" s="425">
        <f t="shared" si="48"/>
        <v>16</v>
      </c>
      <c r="Q204" s="425">
        <f t="shared" si="48"/>
        <v>9</v>
      </c>
      <c r="R204" s="425">
        <f t="shared" si="48"/>
        <v>2</v>
      </c>
      <c r="S204" s="426">
        <f t="shared" si="48"/>
        <v>5</v>
      </c>
      <c r="T204" s="67">
        <f t="shared" si="48"/>
        <v>64</v>
      </c>
      <c r="U204" s="303">
        <f t="shared" si="48"/>
        <v>0</v>
      </c>
      <c r="V204" s="303">
        <f t="shared" si="48"/>
        <v>0</v>
      </c>
      <c r="W204" s="303">
        <f t="shared" si="48"/>
        <v>0</v>
      </c>
      <c r="X204" s="303">
        <f t="shared" si="48"/>
        <v>0</v>
      </c>
      <c r="DI204"/>
    </row>
    <row r="205" spans="1:113" x14ac:dyDescent="0.25">
      <c r="A205" s="192" t="s">
        <v>197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DI205"/>
    </row>
    <row r="206" spans="1:113" x14ac:dyDescent="0.25">
      <c r="A206" s="757" t="s">
        <v>75</v>
      </c>
      <c r="B206" s="774" t="s">
        <v>5</v>
      </c>
      <c r="C206" s="559" t="s">
        <v>186</v>
      </c>
      <c r="D206" s="560"/>
      <c r="E206" s="560"/>
      <c r="F206" s="560"/>
      <c r="G206" s="560"/>
      <c r="H206" s="560"/>
      <c r="I206" s="560"/>
      <c r="J206" s="560"/>
      <c r="K206" s="560"/>
      <c r="L206" s="560"/>
      <c r="M206" s="560"/>
      <c r="N206" s="560"/>
      <c r="O206" s="560"/>
      <c r="P206" s="560"/>
      <c r="Q206" s="560"/>
      <c r="R206" s="560"/>
      <c r="S206" s="561"/>
      <c r="T206" s="780" t="s">
        <v>158</v>
      </c>
      <c r="U206" s="780"/>
      <c r="V206" s="780"/>
      <c r="W206" s="780"/>
      <c r="X206" s="598"/>
      <c r="DI206"/>
    </row>
    <row r="207" spans="1:113" x14ac:dyDescent="0.25">
      <c r="A207" s="555"/>
      <c r="B207" s="557"/>
      <c r="C207" s="721"/>
      <c r="D207" s="682"/>
      <c r="E207" s="682"/>
      <c r="F207" s="682"/>
      <c r="G207" s="682"/>
      <c r="H207" s="682"/>
      <c r="I207" s="682"/>
      <c r="J207" s="682"/>
      <c r="K207" s="682"/>
      <c r="L207" s="682"/>
      <c r="M207" s="682"/>
      <c r="N207" s="682"/>
      <c r="O207" s="682"/>
      <c r="P207" s="682"/>
      <c r="Q207" s="682"/>
      <c r="R207" s="682"/>
      <c r="S207" s="683"/>
      <c r="T207" s="572" t="s">
        <v>159</v>
      </c>
      <c r="U207" s="572"/>
      <c r="V207" s="573"/>
      <c r="W207" s="600" t="s">
        <v>187</v>
      </c>
      <c r="X207" s="587"/>
      <c r="DI207"/>
    </row>
    <row r="208" spans="1:113" ht="21" x14ac:dyDescent="0.25">
      <c r="A208" s="725"/>
      <c r="B208" s="726"/>
      <c r="C208" s="485" t="s">
        <v>11</v>
      </c>
      <c r="D208" s="485" t="s">
        <v>12</v>
      </c>
      <c r="E208" s="485" t="s">
        <v>13</v>
      </c>
      <c r="F208" s="485" t="s">
        <v>14</v>
      </c>
      <c r="G208" s="485" t="s">
        <v>15</v>
      </c>
      <c r="H208" s="485" t="s">
        <v>16</v>
      </c>
      <c r="I208" s="485" t="s">
        <v>17</v>
      </c>
      <c r="J208" s="485" t="s">
        <v>18</v>
      </c>
      <c r="K208" s="485" t="s">
        <v>19</v>
      </c>
      <c r="L208" s="485" t="s">
        <v>20</v>
      </c>
      <c r="M208" s="485" t="s">
        <v>21</v>
      </c>
      <c r="N208" s="485" t="s">
        <v>22</v>
      </c>
      <c r="O208" s="485" t="s">
        <v>23</v>
      </c>
      <c r="P208" s="485" t="s">
        <v>24</v>
      </c>
      <c r="Q208" s="485" t="s">
        <v>25</v>
      </c>
      <c r="R208" s="485" t="s">
        <v>26</v>
      </c>
      <c r="S208" s="486" t="s">
        <v>27</v>
      </c>
      <c r="T208" s="474" t="s">
        <v>188</v>
      </c>
      <c r="U208" s="474" t="s">
        <v>189</v>
      </c>
      <c r="V208" s="474" t="s">
        <v>190</v>
      </c>
      <c r="W208" s="476" t="s">
        <v>161</v>
      </c>
      <c r="X208" s="474" t="s">
        <v>162</v>
      </c>
      <c r="Y208" s="4"/>
      <c r="DI208"/>
    </row>
    <row r="209" spans="1:113" x14ac:dyDescent="0.25">
      <c r="A209" s="201" t="s">
        <v>82</v>
      </c>
      <c r="B209" s="229">
        <f>SUM(C209:S209)</f>
        <v>3345</v>
      </c>
      <c r="C209" s="95">
        <v>35</v>
      </c>
      <c r="D209" s="95">
        <v>55</v>
      </c>
      <c r="E209" s="95">
        <v>78</v>
      </c>
      <c r="F209" s="95">
        <v>63</v>
      </c>
      <c r="G209" s="95">
        <v>89</v>
      </c>
      <c r="H209" s="95">
        <v>64</v>
      </c>
      <c r="I209" s="95">
        <v>34</v>
      </c>
      <c r="J209" s="95">
        <v>65</v>
      </c>
      <c r="K209" s="95">
        <v>105</v>
      </c>
      <c r="L209" s="95">
        <v>131</v>
      </c>
      <c r="M209" s="95">
        <v>162</v>
      </c>
      <c r="N209" s="95">
        <v>446</v>
      </c>
      <c r="O209" s="95">
        <v>537</v>
      </c>
      <c r="P209" s="95">
        <v>466</v>
      </c>
      <c r="Q209" s="95">
        <v>243</v>
      </c>
      <c r="R209" s="95">
        <v>348</v>
      </c>
      <c r="S209" s="347">
        <v>424</v>
      </c>
      <c r="T209" s="40">
        <v>1364</v>
      </c>
      <c r="U209" s="352">
        <v>0</v>
      </c>
      <c r="V209" s="352">
        <v>0</v>
      </c>
      <c r="W209" s="352">
        <v>1224</v>
      </c>
      <c r="X209" s="352">
        <v>757</v>
      </c>
      <c r="Y209" s="31" t="str">
        <f>$CA209&amp;CB209</f>
        <v/>
      </c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00"/>
      <c r="CB209" s="234" t="str">
        <f t="shared" ref="CB209:CB212" si="49">IF(T209+U209+V209+W209+X209&lt;&gt;$B209,"* El número de "&amp;T$183&amp;""&amp;" no debe ser distinto del Total. ","")</f>
        <v/>
      </c>
      <c r="CC209" s="32"/>
      <c r="CD209" s="32"/>
      <c r="CE209" s="32"/>
      <c r="CF209" s="32"/>
      <c r="CG209" s="35">
        <f t="shared" ref="CG209:CG212" si="50">IF(T209+U209+V209+W209+X209&lt;&gt;$B209,1,0)</f>
        <v>0</v>
      </c>
      <c r="CH209" s="34"/>
      <c r="CI209" s="34"/>
      <c r="CJ209" s="34"/>
      <c r="CK209" s="34"/>
      <c r="DI209"/>
    </row>
    <row r="210" spans="1:113" x14ac:dyDescent="0.25">
      <c r="A210" s="163" t="s">
        <v>191</v>
      </c>
      <c r="B210" s="235">
        <f>SUM(C210:S210)</f>
        <v>298</v>
      </c>
      <c r="C210" s="95">
        <v>0</v>
      </c>
      <c r="D210" s="95">
        <v>3</v>
      </c>
      <c r="E210" s="95">
        <v>0</v>
      </c>
      <c r="F210" s="95">
        <v>5</v>
      </c>
      <c r="G210" s="95">
        <v>8</v>
      </c>
      <c r="H210" s="95">
        <v>8</v>
      </c>
      <c r="I210" s="95">
        <v>4</v>
      </c>
      <c r="J210" s="95">
        <v>11</v>
      </c>
      <c r="K210" s="95">
        <v>0</v>
      </c>
      <c r="L210" s="95">
        <v>15</v>
      </c>
      <c r="M210" s="95">
        <v>18</v>
      </c>
      <c r="N210" s="95">
        <v>49</v>
      </c>
      <c r="O210" s="95">
        <v>45</v>
      </c>
      <c r="P210" s="95">
        <v>35</v>
      </c>
      <c r="Q210" s="95">
        <v>17</v>
      </c>
      <c r="R210" s="95">
        <v>49</v>
      </c>
      <c r="S210" s="347">
        <v>31</v>
      </c>
      <c r="T210" s="56">
        <v>0</v>
      </c>
      <c r="U210" s="95">
        <v>0</v>
      </c>
      <c r="V210" s="95">
        <v>0</v>
      </c>
      <c r="W210" s="95">
        <v>280</v>
      </c>
      <c r="X210" s="95">
        <v>18</v>
      </c>
      <c r="Y210" s="31" t="str">
        <f>$CA210&amp;CB210</f>
        <v/>
      </c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00"/>
      <c r="CB210" s="234" t="str">
        <f t="shared" si="49"/>
        <v/>
      </c>
      <c r="CC210" s="32"/>
      <c r="CD210" s="32"/>
      <c r="CE210" s="32"/>
      <c r="CF210" s="32"/>
      <c r="CG210" s="35">
        <f t="shared" si="50"/>
        <v>0</v>
      </c>
      <c r="CH210" s="34"/>
      <c r="CI210" s="34"/>
      <c r="CJ210" s="34"/>
      <c r="CK210" s="34"/>
      <c r="DI210"/>
    </row>
    <row r="211" spans="1:113" x14ac:dyDescent="0.25">
      <c r="A211" s="163" t="s">
        <v>192</v>
      </c>
      <c r="B211" s="235">
        <f>SUM(C211:S211)</f>
        <v>120</v>
      </c>
      <c r="C211" s="95">
        <v>0</v>
      </c>
      <c r="D211" s="95">
        <v>0</v>
      </c>
      <c r="E211" s="95">
        <v>0</v>
      </c>
      <c r="F211" s="95">
        <v>0</v>
      </c>
      <c r="G211" s="95">
        <v>0</v>
      </c>
      <c r="H211" s="95">
        <v>4</v>
      </c>
      <c r="I211" s="95">
        <v>0</v>
      </c>
      <c r="J211" s="95">
        <v>12</v>
      </c>
      <c r="K211" s="95">
        <v>0</v>
      </c>
      <c r="L211" s="95">
        <v>11</v>
      </c>
      <c r="M211" s="95">
        <v>2</v>
      </c>
      <c r="N211" s="95">
        <v>19</v>
      </c>
      <c r="O211" s="95">
        <v>13</v>
      </c>
      <c r="P211" s="95">
        <v>7</v>
      </c>
      <c r="Q211" s="95">
        <v>4</v>
      </c>
      <c r="R211" s="95">
        <v>33</v>
      </c>
      <c r="S211" s="347">
        <v>15</v>
      </c>
      <c r="T211" s="56">
        <v>0</v>
      </c>
      <c r="U211" s="95">
        <v>0</v>
      </c>
      <c r="V211" s="95">
        <v>0</v>
      </c>
      <c r="W211" s="95">
        <v>120</v>
      </c>
      <c r="X211" s="95">
        <v>0</v>
      </c>
      <c r="Y211" s="31" t="str">
        <f>$CA211&amp;CB211</f>
        <v/>
      </c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00"/>
      <c r="CB211" s="234" t="str">
        <f t="shared" si="49"/>
        <v/>
      </c>
      <c r="CC211" s="32"/>
      <c r="CD211" s="32"/>
      <c r="CE211" s="32"/>
      <c r="CF211" s="32"/>
      <c r="CG211" s="35">
        <f t="shared" si="50"/>
        <v>0</v>
      </c>
      <c r="CH211" s="34"/>
      <c r="CI211" s="34"/>
      <c r="CJ211" s="34"/>
      <c r="CK211" s="34"/>
      <c r="DI211"/>
    </row>
    <row r="212" spans="1:113" x14ac:dyDescent="0.25">
      <c r="A212" s="348" t="s">
        <v>85</v>
      </c>
      <c r="B212" s="237">
        <f>SUM(C212:S212)</f>
        <v>0</v>
      </c>
      <c r="C212" s="78">
        <v>0</v>
      </c>
      <c r="D212" s="78">
        <v>0</v>
      </c>
      <c r="E212" s="78">
        <v>0</v>
      </c>
      <c r="F212" s="78">
        <v>0</v>
      </c>
      <c r="G212" s="78">
        <v>0</v>
      </c>
      <c r="H212" s="78">
        <v>0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0</v>
      </c>
      <c r="O212" s="78">
        <v>0</v>
      </c>
      <c r="P212" s="78">
        <v>0</v>
      </c>
      <c r="Q212" s="78">
        <v>0</v>
      </c>
      <c r="R212" s="78">
        <v>0</v>
      </c>
      <c r="S212" s="362">
        <v>0</v>
      </c>
      <c r="T212" s="77">
        <v>0</v>
      </c>
      <c r="U212" s="78">
        <v>0</v>
      </c>
      <c r="V212" s="78">
        <v>0</v>
      </c>
      <c r="W212" s="78">
        <v>0</v>
      </c>
      <c r="X212" s="78">
        <v>0</v>
      </c>
      <c r="Y212" s="31" t="str">
        <f>$CA212&amp;CB212</f>
        <v/>
      </c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00"/>
      <c r="CB212" s="234" t="str">
        <f t="shared" si="49"/>
        <v/>
      </c>
      <c r="CC212" s="32"/>
      <c r="CD212" s="32"/>
      <c r="CE212" s="32"/>
      <c r="CF212" s="32"/>
      <c r="CG212" s="35">
        <f t="shared" si="50"/>
        <v>0</v>
      </c>
      <c r="CH212" s="34"/>
      <c r="CI212" s="34"/>
      <c r="CJ212" s="34"/>
      <c r="CK212" s="34"/>
      <c r="DI212"/>
    </row>
    <row r="213" spans="1:113" x14ac:dyDescent="0.25">
      <c r="A213" s="428" t="s">
        <v>5</v>
      </c>
      <c r="B213" s="727">
        <f t="shared" ref="B213:X213" si="51">SUM(B209:B212)</f>
        <v>3763</v>
      </c>
      <c r="C213" s="727">
        <f t="shared" si="51"/>
        <v>35</v>
      </c>
      <c r="D213" s="727">
        <f t="shared" si="51"/>
        <v>58</v>
      </c>
      <c r="E213" s="727">
        <f t="shared" si="51"/>
        <v>78</v>
      </c>
      <c r="F213" s="727">
        <f t="shared" si="51"/>
        <v>68</v>
      </c>
      <c r="G213" s="727">
        <f t="shared" si="51"/>
        <v>97</v>
      </c>
      <c r="H213" s="727">
        <f t="shared" si="51"/>
        <v>76</v>
      </c>
      <c r="I213" s="727">
        <f t="shared" si="51"/>
        <v>38</v>
      </c>
      <c r="J213" s="727">
        <f t="shared" si="51"/>
        <v>88</v>
      </c>
      <c r="K213" s="727">
        <f t="shared" si="51"/>
        <v>105</v>
      </c>
      <c r="L213" s="727">
        <f t="shared" si="51"/>
        <v>157</v>
      </c>
      <c r="M213" s="727">
        <f t="shared" si="51"/>
        <v>182</v>
      </c>
      <c r="N213" s="727">
        <f t="shared" si="51"/>
        <v>514</v>
      </c>
      <c r="O213" s="727">
        <f t="shared" si="51"/>
        <v>595</v>
      </c>
      <c r="P213" s="727">
        <f t="shared" si="51"/>
        <v>508</v>
      </c>
      <c r="Q213" s="727">
        <f t="shared" si="51"/>
        <v>264</v>
      </c>
      <c r="R213" s="727">
        <f t="shared" si="51"/>
        <v>430</v>
      </c>
      <c r="S213" s="693">
        <f t="shared" si="51"/>
        <v>470</v>
      </c>
      <c r="T213" s="67">
        <f t="shared" si="51"/>
        <v>1364</v>
      </c>
      <c r="U213" s="303">
        <f t="shared" si="51"/>
        <v>0</v>
      </c>
      <c r="V213" s="303">
        <f t="shared" si="51"/>
        <v>0</v>
      </c>
      <c r="W213" s="303">
        <f t="shared" si="51"/>
        <v>1624</v>
      </c>
      <c r="X213" s="303">
        <f t="shared" si="51"/>
        <v>775</v>
      </c>
    </row>
    <row r="214" spans="1:113" x14ac:dyDescent="0.25">
      <c r="A214" s="11" t="s">
        <v>198</v>
      </c>
      <c r="B214" s="12"/>
    </row>
    <row r="215" spans="1:113" x14ac:dyDescent="0.25">
      <c r="A215" s="429" t="s">
        <v>199</v>
      </c>
      <c r="B215" s="477" t="s">
        <v>76</v>
      </c>
    </row>
    <row r="216" spans="1:113" x14ac:dyDescent="0.25">
      <c r="A216" s="364" t="s">
        <v>200</v>
      </c>
      <c r="B216" s="352"/>
    </row>
    <row r="217" spans="1:113" x14ac:dyDescent="0.25">
      <c r="A217" s="365" t="s">
        <v>201</v>
      </c>
      <c r="B217" s="95"/>
    </row>
    <row r="218" spans="1:113" x14ac:dyDescent="0.25">
      <c r="A218" s="365" t="s">
        <v>202</v>
      </c>
      <c r="B218" s="95"/>
    </row>
    <row r="219" spans="1:113" x14ac:dyDescent="0.25">
      <c r="A219" s="366" t="s">
        <v>203</v>
      </c>
      <c r="B219" s="78"/>
    </row>
    <row r="220" spans="1:113" x14ac:dyDescent="0.25">
      <c r="A220" s="192" t="s">
        <v>204</v>
      </c>
      <c r="B220" s="12"/>
    </row>
    <row r="221" spans="1:113" x14ac:dyDescent="0.25">
      <c r="A221" s="478" t="s">
        <v>205</v>
      </c>
      <c r="B221" s="477" t="s">
        <v>5</v>
      </c>
    </row>
    <row r="222" spans="1:113" x14ac:dyDescent="0.25">
      <c r="A222" s="365" t="s">
        <v>98</v>
      </c>
      <c r="B222" s="95">
        <v>46</v>
      </c>
    </row>
    <row r="223" spans="1:113" x14ac:dyDescent="0.25">
      <c r="A223" s="365" t="s">
        <v>99</v>
      </c>
      <c r="B223" s="95">
        <v>73</v>
      </c>
    </row>
    <row r="224" spans="1:113" x14ac:dyDescent="0.25">
      <c r="A224" s="365" t="s">
        <v>100</v>
      </c>
      <c r="B224" s="95">
        <v>4176</v>
      </c>
    </row>
    <row r="225" spans="1:2" customFormat="1" ht="22.5" x14ac:dyDescent="0.25">
      <c r="A225" s="368" t="s">
        <v>101</v>
      </c>
      <c r="B225" s="95">
        <v>584</v>
      </c>
    </row>
    <row r="226" spans="1:2" customFormat="1" x14ac:dyDescent="0.25">
      <c r="A226" s="365" t="s">
        <v>102</v>
      </c>
      <c r="B226" s="95">
        <v>0</v>
      </c>
    </row>
    <row r="227" spans="1:2" customFormat="1" x14ac:dyDescent="0.25">
      <c r="A227" s="365" t="s">
        <v>103</v>
      </c>
      <c r="B227" s="95">
        <v>0</v>
      </c>
    </row>
    <row r="228" spans="1:2" customFormat="1" x14ac:dyDescent="0.25">
      <c r="A228" s="365" t="s">
        <v>104</v>
      </c>
      <c r="B228" s="95">
        <v>0</v>
      </c>
    </row>
    <row r="229" spans="1:2" customFormat="1" x14ac:dyDescent="0.25">
      <c r="A229" s="365" t="s">
        <v>206</v>
      </c>
      <c r="B229" s="95">
        <v>16</v>
      </c>
    </row>
    <row r="230" spans="1:2" customFormat="1" x14ac:dyDescent="0.25">
      <c r="A230" s="365" t="s">
        <v>108</v>
      </c>
      <c r="B230" s="95">
        <v>0</v>
      </c>
    </row>
    <row r="231" spans="1:2" customFormat="1" x14ac:dyDescent="0.25">
      <c r="A231" s="365" t="s">
        <v>105</v>
      </c>
      <c r="B231" s="95">
        <v>0</v>
      </c>
    </row>
    <row r="232" spans="1:2" customFormat="1" x14ac:dyDescent="0.25">
      <c r="A232" s="365" t="s">
        <v>207</v>
      </c>
      <c r="B232" s="95">
        <v>0</v>
      </c>
    </row>
    <row r="233" spans="1:2" customFormat="1" x14ac:dyDescent="0.25">
      <c r="A233" s="365" t="s">
        <v>107</v>
      </c>
      <c r="B233" s="95">
        <v>0</v>
      </c>
    </row>
    <row r="234" spans="1:2" customFormat="1" x14ac:dyDescent="0.25">
      <c r="A234" s="365" t="s">
        <v>208</v>
      </c>
      <c r="B234" s="95">
        <v>0</v>
      </c>
    </row>
    <row r="235" spans="1:2" customFormat="1" x14ac:dyDescent="0.25">
      <c r="A235" s="365" t="s">
        <v>209</v>
      </c>
      <c r="B235" s="95">
        <v>0</v>
      </c>
    </row>
    <row r="236" spans="1:2" customFormat="1" x14ac:dyDescent="0.25">
      <c r="A236" s="365" t="s">
        <v>109</v>
      </c>
      <c r="B236" s="95">
        <v>360</v>
      </c>
    </row>
    <row r="237" spans="1:2" customFormat="1" x14ac:dyDescent="0.25">
      <c r="A237" s="365" t="s">
        <v>110</v>
      </c>
      <c r="B237" s="95">
        <v>0</v>
      </c>
    </row>
    <row r="238" spans="1:2" customFormat="1" x14ac:dyDescent="0.25">
      <c r="A238" s="365" t="s">
        <v>111</v>
      </c>
      <c r="B238" s="95">
        <v>240</v>
      </c>
    </row>
    <row r="239" spans="1:2" customFormat="1" x14ac:dyDescent="0.25">
      <c r="A239" s="365" t="s">
        <v>112</v>
      </c>
      <c r="B239" s="95">
        <v>0</v>
      </c>
    </row>
    <row r="240" spans="1:2" customFormat="1" x14ac:dyDescent="0.25">
      <c r="A240" s="365" t="s">
        <v>210</v>
      </c>
      <c r="B240" s="95">
        <v>35</v>
      </c>
    </row>
    <row r="241" spans="1:19" customFormat="1" x14ac:dyDescent="0.25">
      <c r="A241" s="365" t="s">
        <v>114</v>
      </c>
      <c r="B241" s="95">
        <v>0</v>
      </c>
    </row>
    <row r="242" spans="1:19" customFormat="1" x14ac:dyDescent="0.25">
      <c r="A242" s="365" t="s">
        <v>211</v>
      </c>
      <c r="B242" s="95">
        <v>0</v>
      </c>
    </row>
    <row r="243" spans="1:19" customFormat="1" x14ac:dyDescent="0.25">
      <c r="A243" s="365" t="s">
        <v>212</v>
      </c>
      <c r="B243" s="95">
        <v>0</v>
      </c>
    </row>
    <row r="244" spans="1:19" customFormat="1" x14ac:dyDescent="0.25">
      <c r="A244" s="365" t="s">
        <v>213</v>
      </c>
      <c r="B244" s="95">
        <v>1201</v>
      </c>
    </row>
    <row r="245" spans="1:19" customFormat="1" x14ac:dyDescent="0.25">
      <c r="A245" s="365" t="s">
        <v>214</v>
      </c>
      <c r="B245" s="95">
        <v>0</v>
      </c>
    </row>
    <row r="246" spans="1:19" customFormat="1" x14ac:dyDescent="0.25">
      <c r="A246" s="366" t="s">
        <v>215</v>
      </c>
      <c r="B246" s="78">
        <v>0</v>
      </c>
    </row>
    <row r="247" spans="1:19" customFormat="1" x14ac:dyDescent="0.25">
      <c r="A247" s="731" t="s">
        <v>5</v>
      </c>
      <c r="B247" s="732">
        <f>SUM(B222:B246)</f>
        <v>6731</v>
      </c>
    </row>
    <row r="248" spans="1:19" customFormat="1" x14ac:dyDescent="0.25">
      <c r="A248" s="11" t="s">
        <v>216</v>
      </c>
      <c r="B248" s="11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</row>
    <row r="249" spans="1:19" customFormat="1" x14ac:dyDescent="0.25">
      <c r="A249" s="11" t="s">
        <v>217</v>
      </c>
      <c r="B249" s="257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</row>
    <row r="250" spans="1:19" customFormat="1" x14ac:dyDescent="0.25">
      <c r="A250" s="758" t="s">
        <v>218</v>
      </c>
      <c r="B250" s="781" t="s">
        <v>5</v>
      </c>
      <c r="C250" s="597" t="s">
        <v>186</v>
      </c>
      <c r="D250" s="759"/>
      <c r="E250" s="759"/>
      <c r="F250" s="759"/>
      <c r="G250" s="759"/>
      <c r="H250" s="759"/>
      <c r="I250" s="759"/>
      <c r="J250" s="759"/>
      <c r="K250" s="759"/>
      <c r="L250" s="759"/>
      <c r="M250" s="759"/>
      <c r="N250" s="759"/>
      <c r="O250" s="759"/>
      <c r="P250" s="759"/>
      <c r="Q250" s="759"/>
      <c r="R250" s="759"/>
      <c r="S250" s="585"/>
    </row>
    <row r="251" spans="1:19" customFormat="1" x14ac:dyDescent="0.25">
      <c r="A251" s="734"/>
      <c r="B251" s="735"/>
      <c r="C251" s="430" t="s">
        <v>11</v>
      </c>
      <c r="D251" s="430" t="s">
        <v>12</v>
      </c>
      <c r="E251" s="430" t="s">
        <v>13</v>
      </c>
      <c r="F251" s="430" t="s">
        <v>14</v>
      </c>
      <c r="G251" s="430" t="s">
        <v>15</v>
      </c>
      <c r="H251" s="430" t="s">
        <v>16</v>
      </c>
      <c r="I251" s="430" t="s">
        <v>17</v>
      </c>
      <c r="J251" s="430" t="s">
        <v>18</v>
      </c>
      <c r="K251" s="430" t="s">
        <v>19</v>
      </c>
      <c r="L251" s="430" t="s">
        <v>20</v>
      </c>
      <c r="M251" s="430" t="s">
        <v>21</v>
      </c>
      <c r="N251" s="430" t="s">
        <v>22</v>
      </c>
      <c r="O251" s="430" t="s">
        <v>23</v>
      </c>
      <c r="P251" s="430" t="s">
        <v>24</v>
      </c>
      <c r="Q251" s="430" t="s">
        <v>25</v>
      </c>
      <c r="R251" s="430" t="s">
        <v>26</v>
      </c>
      <c r="S251" s="475" t="s">
        <v>27</v>
      </c>
    </row>
    <row r="252" spans="1:19" customFormat="1" x14ac:dyDescent="0.25">
      <c r="A252" s="820" t="s">
        <v>219</v>
      </c>
      <c r="B252" s="821">
        <f>SUM(C252:S252)</f>
        <v>341</v>
      </c>
      <c r="C252" s="800">
        <v>4</v>
      </c>
      <c r="D252" s="801">
        <v>21</v>
      </c>
      <c r="E252" s="801">
        <v>28</v>
      </c>
      <c r="F252" s="801">
        <v>4</v>
      </c>
      <c r="G252" s="801">
        <v>2</v>
      </c>
      <c r="H252" s="801">
        <v>0</v>
      </c>
      <c r="I252" s="801">
        <v>4</v>
      </c>
      <c r="J252" s="801">
        <v>0</v>
      </c>
      <c r="K252" s="801">
        <v>0</v>
      </c>
      <c r="L252" s="801">
        <v>1</v>
      </c>
      <c r="M252" s="801">
        <v>2</v>
      </c>
      <c r="N252" s="801">
        <v>3</v>
      </c>
      <c r="O252" s="801">
        <v>0</v>
      </c>
      <c r="P252" s="801">
        <v>75</v>
      </c>
      <c r="Q252" s="801">
        <v>75</v>
      </c>
      <c r="R252" s="801">
        <v>51</v>
      </c>
      <c r="S252" s="804">
        <v>71</v>
      </c>
    </row>
    <row r="253" spans="1:19" customFormat="1" x14ac:dyDescent="0.25">
      <c r="A253" s="375" t="s">
        <v>220</v>
      </c>
      <c r="B253" s="376">
        <f>SUM(C253:S253)</f>
        <v>341</v>
      </c>
      <c r="C253" s="51">
        <v>4</v>
      </c>
      <c r="D253" s="55">
        <v>21</v>
      </c>
      <c r="E253" s="55">
        <v>28</v>
      </c>
      <c r="F253" s="55">
        <v>4</v>
      </c>
      <c r="G253" s="55">
        <v>2</v>
      </c>
      <c r="H253" s="55">
        <v>0</v>
      </c>
      <c r="I253" s="55">
        <v>4</v>
      </c>
      <c r="J253" s="55">
        <v>0</v>
      </c>
      <c r="K253" s="55">
        <v>0</v>
      </c>
      <c r="L253" s="55">
        <v>1</v>
      </c>
      <c r="M253" s="55">
        <v>2</v>
      </c>
      <c r="N253" s="55">
        <v>3</v>
      </c>
      <c r="O253" s="55">
        <v>0</v>
      </c>
      <c r="P253" s="55">
        <v>75</v>
      </c>
      <c r="Q253" s="55">
        <v>75</v>
      </c>
      <c r="R253" s="55">
        <v>51</v>
      </c>
      <c r="S253" s="56">
        <v>71</v>
      </c>
    </row>
    <row r="254" spans="1:19" customFormat="1" x14ac:dyDescent="0.25">
      <c r="A254" s="736" t="s">
        <v>221</v>
      </c>
      <c r="B254" s="737">
        <f>SUM(C254:S254)</f>
        <v>341</v>
      </c>
      <c r="C254" s="817">
        <v>4</v>
      </c>
      <c r="D254" s="76">
        <v>21</v>
      </c>
      <c r="E254" s="76">
        <v>28</v>
      </c>
      <c r="F254" s="76">
        <v>4</v>
      </c>
      <c r="G254" s="76">
        <v>2</v>
      </c>
      <c r="H254" s="76">
        <v>0</v>
      </c>
      <c r="I254" s="76">
        <v>4</v>
      </c>
      <c r="J254" s="76">
        <v>0</v>
      </c>
      <c r="K254" s="76">
        <v>0</v>
      </c>
      <c r="L254" s="76">
        <v>1</v>
      </c>
      <c r="M254" s="76">
        <v>2</v>
      </c>
      <c r="N254" s="76">
        <v>3</v>
      </c>
      <c r="O254" s="76">
        <v>0</v>
      </c>
      <c r="P254" s="76">
        <v>75</v>
      </c>
      <c r="Q254" s="76">
        <v>75</v>
      </c>
      <c r="R254" s="76">
        <v>51</v>
      </c>
      <c r="S254" s="638">
        <v>71</v>
      </c>
    </row>
    <row r="255" spans="1:19" customFormat="1" x14ac:dyDescent="0.25">
      <c r="A255" s="11" t="s">
        <v>222</v>
      </c>
      <c r="B255" s="379"/>
      <c r="C255" s="12"/>
      <c r="D255" s="379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</row>
    <row r="256" spans="1:19" customFormat="1" x14ac:dyDescent="0.25">
      <c r="A256" s="758" t="s">
        <v>223</v>
      </c>
      <c r="B256" s="781" t="s">
        <v>224</v>
      </c>
      <c r="C256" s="597" t="s">
        <v>186</v>
      </c>
      <c r="D256" s="759"/>
      <c r="E256" s="759"/>
      <c r="F256" s="759"/>
      <c r="G256" s="759"/>
      <c r="H256" s="759"/>
      <c r="I256" s="759"/>
      <c r="J256" s="759"/>
      <c r="K256" s="759"/>
      <c r="L256" s="759"/>
      <c r="M256" s="759"/>
      <c r="N256" s="759"/>
      <c r="O256" s="759"/>
      <c r="P256" s="759"/>
      <c r="Q256" s="759"/>
      <c r="R256" s="759"/>
      <c r="S256" s="585"/>
    </row>
    <row r="257" spans="1:19" customFormat="1" x14ac:dyDescent="0.25">
      <c r="A257" s="734"/>
      <c r="B257" s="735"/>
      <c r="C257" s="485" t="s">
        <v>11</v>
      </c>
      <c r="D257" s="485" t="s">
        <v>12</v>
      </c>
      <c r="E257" s="485" t="s">
        <v>13</v>
      </c>
      <c r="F257" s="485" t="s">
        <v>14</v>
      </c>
      <c r="G257" s="485" t="s">
        <v>15</v>
      </c>
      <c r="H257" s="485" t="s">
        <v>16</v>
      </c>
      <c r="I257" s="485" t="s">
        <v>17</v>
      </c>
      <c r="J257" s="485" t="s">
        <v>18</v>
      </c>
      <c r="K257" s="485" t="s">
        <v>19</v>
      </c>
      <c r="L257" s="485" t="s">
        <v>20</v>
      </c>
      <c r="M257" s="485" t="s">
        <v>21</v>
      </c>
      <c r="N257" s="485" t="s">
        <v>22</v>
      </c>
      <c r="O257" s="485" t="s">
        <v>23</v>
      </c>
      <c r="P257" s="485" t="s">
        <v>24</v>
      </c>
      <c r="Q257" s="485" t="s">
        <v>25</v>
      </c>
      <c r="R257" s="485" t="s">
        <v>26</v>
      </c>
      <c r="S257" s="485" t="s">
        <v>27</v>
      </c>
    </row>
    <row r="258" spans="1:19" customFormat="1" x14ac:dyDescent="0.25">
      <c r="A258" s="380" t="s">
        <v>225</v>
      </c>
      <c r="B258" s="380">
        <f t="shared" ref="B258:B284" si="52">SUM(C258:S258)</f>
        <v>4</v>
      </c>
      <c r="C258" s="800">
        <v>0</v>
      </c>
      <c r="D258" s="801">
        <v>0</v>
      </c>
      <c r="E258" s="801">
        <v>0</v>
      </c>
      <c r="F258" s="801">
        <v>0</v>
      </c>
      <c r="G258" s="801">
        <v>0</v>
      </c>
      <c r="H258" s="801">
        <v>0</v>
      </c>
      <c r="I258" s="801">
        <v>0</v>
      </c>
      <c r="J258" s="801">
        <v>0</v>
      </c>
      <c r="K258" s="801">
        <v>0</v>
      </c>
      <c r="L258" s="801">
        <v>0</v>
      </c>
      <c r="M258" s="801">
        <v>0</v>
      </c>
      <c r="N258" s="801">
        <v>1</v>
      </c>
      <c r="O258" s="801">
        <v>0</v>
      </c>
      <c r="P258" s="801">
        <v>0</v>
      </c>
      <c r="Q258" s="801">
        <v>1</v>
      </c>
      <c r="R258" s="801">
        <v>0</v>
      </c>
      <c r="S258" s="805">
        <v>2</v>
      </c>
    </row>
    <row r="259" spans="1:19" customFormat="1" x14ac:dyDescent="0.25">
      <c r="A259" s="301" t="s">
        <v>226</v>
      </c>
      <c r="B259" s="301">
        <f t="shared" si="52"/>
        <v>0</v>
      </c>
      <c r="C259" s="51">
        <v>0</v>
      </c>
      <c r="D259" s="55">
        <v>0</v>
      </c>
      <c r="E259" s="55">
        <v>0</v>
      </c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55">
        <v>0</v>
      </c>
      <c r="L259" s="55">
        <v>0</v>
      </c>
      <c r="M259" s="55">
        <v>0</v>
      </c>
      <c r="N259" s="55">
        <v>0</v>
      </c>
      <c r="O259" s="55">
        <v>0</v>
      </c>
      <c r="P259" s="55">
        <v>0</v>
      </c>
      <c r="Q259" s="55">
        <v>0</v>
      </c>
      <c r="R259" s="55">
        <v>0</v>
      </c>
      <c r="S259" s="56">
        <v>0</v>
      </c>
    </row>
    <row r="260" spans="1:19" customFormat="1" x14ac:dyDescent="0.25">
      <c r="A260" s="301" t="s">
        <v>227</v>
      </c>
      <c r="B260" s="301">
        <f t="shared" si="52"/>
        <v>8</v>
      </c>
      <c r="C260" s="51">
        <v>0</v>
      </c>
      <c r="D260" s="55">
        <v>0</v>
      </c>
      <c r="E260" s="55">
        <v>0</v>
      </c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55">
        <v>0</v>
      </c>
      <c r="L260" s="55">
        <v>0</v>
      </c>
      <c r="M260" s="55">
        <v>0</v>
      </c>
      <c r="N260" s="55">
        <v>1</v>
      </c>
      <c r="O260" s="55">
        <v>0</v>
      </c>
      <c r="P260" s="55">
        <v>0</v>
      </c>
      <c r="Q260" s="55">
        <v>4</v>
      </c>
      <c r="R260" s="55">
        <v>2</v>
      </c>
      <c r="S260" s="56">
        <v>1</v>
      </c>
    </row>
    <row r="261" spans="1:19" customFormat="1" x14ac:dyDescent="0.25">
      <c r="A261" s="301" t="s">
        <v>228</v>
      </c>
      <c r="B261" s="301">
        <f t="shared" si="52"/>
        <v>11</v>
      </c>
      <c r="C261" s="51">
        <v>0</v>
      </c>
      <c r="D261" s="55">
        <v>0</v>
      </c>
      <c r="E261" s="55">
        <v>0</v>
      </c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55">
        <v>0</v>
      </c>
      <c r="L261" s="55">
        <v>0</v>
      </c>
      <c r="M261" s="55">
        <v>0</v>
      </c>
      <c r="N261" s="55">
        <v>2</v>
      </c>
      <c r="O261" s="55">
        <v>0</v>
      </c>
      <c r="P261" s="55">
        <v>1</v>
      </c>
      <c r="Q261" s="55">
        <v>3</v>
      </c>
      <c r="R261" s="55">
        <v>2</v>
      </c>
      <c r="S261" s="56">
        <v>3</v>
      </c>
    </row>
    <row r="262" spans="1:19" customFormat="1" x14ac:dyDescent="0.25">
      <c r="A262" s="301" t="s">
        <v>229</v>
      </c>
      <c r="B262" s="301">
        <f t="shared" si="52"/>
        <v>15</v>
      </c>
      <c r="C262" s="51">
        <v>0</v>
      </c>
      <c r="D262" s="55">
        <v>0</v>
      </c>
      <c r="E262" s="55">
        <v>0</v>
      </c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55">
        <v>0</v>
      </c>
      <c r="L262" s="55">
        <v>0</v>
      </c>
      <c r="M262" s="55">
        <v>0</v>
      </c>
      <c r="N262" s="55">
        <v>0</v>
      </c>
      <c r="O262" s="55">
        <v>0</v>
      </c>
      <c r="P262" s="55">
        <v>3</v>
      </c>
      <c r="Q262" s="55">
        <v>4</v>
      </c>
      <c r="R262" s="55">
        <v>3</v>
      </c>
      <c r="S262" s="56">
        <v>5</v>
      </c>
    </row>
    <row r="263" spans="1:19" customFormat="1" x14ac:dyDescent="0.25">
      <c r="A263" s="301" t="s">
        <v>230</v>
      </c>
      <c r="B263" s="301">
        <f t="shared" si="52"/>
        <v>14</v>
      </c>
      <c r="C263" s="51">
        <v>0</v>
      </c>
      <c r="D263" s="55">
        <v>0</v>
      </c>
      <c r="E263" s="55">
        <v>0</v>
      </c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55">
        <v>0</v>
      </c>
      <c r="L263" s="55">
        <v>0</v>
      </c>
      <c r="M263" s="55">
        <v>0</v>
      </c>
      <c r="N263" s="55">
        <v>0</v>
      </c>
      <c r="O263" s="55">
        <v>0</v>
      </c>
      <c r="P263" s="55">
        <v>2</v>
      </c>
      <c r="Q263" s="55">
        <v>3</v>
      </c>
      <c r="R263" s="55">
        <v>2</v>
      </c>
      <c r="S263" s="56">
        <v>7</v>
      </c>
    </row>
    <row r="264" spans="1:19" customFormat="1" x14ac:dyDescent="0.25">
      <c r="A264" s="301" t="s">
        <v>231</v>
      </c>
      <c r="B264" s="301">
        <f t="shared" si="52"/>
        <v>0</v>
      </c>
      <c r="C264" s="51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6"/>
    </row>
    <row r="265" spans="1:19" customFormat="1" x14ac:dyDescent="0.25">
      <c r="A265" s="301" t="s">
        <v>232</v>
      </c>
      <c r="B265" s="301">
        <f t="shared" si="52"/>
        <v>0</v>
      </c>
      <c r="C265" s="51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6"/>
    </row>
    <row r="266" spans="1:19" customFormat="1" x14ac:dyDescent="0.25">
      <c r="A266" s="301" t="s">
        <v>233</v>
      </c>
      <c r="B266" s="301">
        <f t="shared" si="52"/>
        <v>0</v>
      </c>
      <c r="C266" s="51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6"/>
    </row>
    <row r="267" spans="1:19" customFormat="1" x14ac:dyDescent="0.25">
      <c r="A267" s="301" t="s">
        <v>234</v>
      </c>
      <c r="B267" s="301">
        <f t="shared" si="52"/>
        <v>0</v>
      </c>
      <c r="C267" s="51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6"/>
    </row>
    <row r="268" spans="1:19" customFormat="1" ht="22.5" x14ac:dyDescent="0.25">
      <c r="A268" s="381" t="s">
        <v>235</v>
      </c>
      <c r="B268" s="301">
        <f t="shared" si="52"/>
        <v>0</v>
      </c>
      <c r="C268" s="51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6"/>
    </row>
    <row r="269" spans="1:19" customFormat="1" ht="22.5" x14ac:dyDescent="0.25">
      <c r="A269" s="381" t="s">
        <v>236</v>
      </c>
      <c r="B269" s="301">
        <f t="shared" si="52"/>
        <v>0</v>
      </c>
      <c r="C269" s="51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6"/>
    </row>
    <row r="270" spans="1:19" customFormat="1" x14ac:dyDescent="0.25">
      <c r="A270" s="301" t="s">
        <v>237</v>
      </c>
      <c r="B270" s="301">
        <f t="shared" si="52"/>
        <v>0</v>
      </c>
      <c r="C270" s="51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6"/>
    </row>
    <row r="271" spans="1:19" customFormat="1" x14ac:dyDescent="0.25">
      <c r="A271" s="301" t="s">
        <v>238</v>
      </c>
      <c r="B271" s="301">
        <f t="shared" si="52"/>
        <v>0</v>
      </c>
      <c r="C271" s="51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6"/>
    </row>
    <row r="272" spans="1:19" customFormat="1" x14ac:dyDescent="0.25">
      <c r="A272" s="301" t="s">
        <v>239</v>
      </c>
      <c r="B272" s="301">
        <f t="shared" si="52"/>
        <v>0</v>
      </c>
      <c r="C272" s="51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6"/>
    </row>
    <row r="273" spans="1:19" customFormat="1" x14ac:dyDescent="0.25">
      <c r="A273" s="301" t="s">
        <v>240</v>
      </c>
      <c r="B273" s="301">
        <f t="shared" si="52"/>
        <v>0</v>
      </c>
      <c r="C273" s="51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6"/>
    </row>
    <row r="274" spans="1:19" customFormat="1" x14ac:dyDescent="0.25">
      <c r="A274" s="301" t="s">
        <v>241</v>
      </c>
      <c r="B274" s="301">
        <f t="shared" si="52"/>
        <v>0</v>
      </c>
      <c r="C274" s="51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6"/>
    </row>
    <row r="275" spans="1:19" customFormat="1" x14ac:dyDescent="0.25">
      <c r="A275" s="301" t="s">
        <v>242</v>
      </c>
      <c r="B275" s="301">
        <f t="shared" si="52"/>
        <v>47</v>
      </c>
      <c r="C275" s="51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>
        <v>6</v>
      </c>
      <c r="Q275" s="55">
        <v>9</v>
      </c>
      <c r="R275" s="55">
        <v>8</v>
      </c>
      <c r="S275" s="56">
        <v>24</v>
      </c>
    </row>
    <row r="276" spans="1:19" customFormat="1" x14ac:dyDescent="0.25">
      <c r="A276" s="301" t="s">
        <v>243</v>
      </c>
      <c r="B276" s="301">
        <f t="shared" si="52"/>
        <v>448</v>
      </c>
      <c r="C276" s="51">
        <v>4</v>
      </c>
      <c r="D276" s="55">
        <v>21</v>
      </c>
      <c r="E276" s="55">
        <v>28</v>
      </c>
      <c r="F276" s="55">
        <v>4</v>
      </c>
      <c r="G276" s="55">
        <v>2</v>
      </c>
      <c r="H276" s="55"/>
      <c r="I276" s="55">
        <v>4</v>
      </c>
      <c r="J276" s="55"/>
      <c r="K276" s="55"/>
      <c r="L276" s="55">
        <v>2</v>
      </c>
      <c r="M276" s="55">
        <v>3</v>
      </c>
      <c r="N276" s="55">
        <v>1</v>
      </c>
      <c r="O276" s="55"/>
      <c r="P276" s="55">
        <v>129</v>
      </c>
      <c r="Q276" s="55">
        <v>114</v>
      </c>
      <c r="R276" s="55">
        <v>70</v>
      </c>
      <c r="S276" s="56">
        <v>66</v>
      </c>
    </row>
    <row r="277" spans="1:19" customFormat="1" x14ac:dyDescent="0.25">
      <c r="A277" s="301" t="s">
        <v>244</v>
      </c>
      <c r="B277" s="301">
        <f t="shared" si="52"/>
        <v>0</v>
      </c>
      <c r="C277" s="51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6"/>
    </row>
    <row r="278" spans="1:19" customFormat="1" x14ac:dyDescent="0.25">
      <c r="A278" s="301" t="s">
        <v>245</v>
      </c>
      <c r="B278" s="301">
        <f t="shared" si="52"/>
        <v>0</v>
      </c>
      <c r="C278" s="51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6"/>
    </row>
    <row r="279" spans="1:19" customFormat="1" x14ac:dyDescent="0.25">
      <c r="A279" s="382" t="s">
        <v>246</v>
      </c>
      <c r="B279" s="301">
        <f t="shared" si="52"/>
        <v>0</v>
      </c>
      <c r="C279" s="39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0"/>
    </row>
    <row r="280" spans="1:19" customFormat="1" x14ac:dyDescent="0.25">
      <c r="A280" s="382" t="s">
        <v>247</v>
      </c>
      <c r="B280" s="301">
        <f t="shared" si="52"/>
        <v>0</v>
      </c>
      <c r="C280" s="51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6"/>
    </row>
    <row r="281" spans="1:19" customFormat="1" ht="22.5" x14ac:dyDescent="0.25">
      <c r="A281" s="383" t="s">
        <v>248</v>
      </c>
      <c r="B281" s="301">
        <f t="shared" si="52"/>
        <v>0</v>
      </c>
      <c r="C281" s="51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6"/>
    </row>
    <row r="282" spans="1:19" customFormat="1" x14ac:dyDescent="0.25">
      <c r="A282" s="382" t="s">
        <v>249</v>
      </c>
      <c r="B282" s="301">
        <f t="shared" si="52"/>
        <v>0</v>
      </c>
      <c r="C282" s="51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6"/>
    </row>
    <row r="283" spans="1:19" customFormat="1" x14ac:dyDescent="0.25">
      <c r="A283" s="382" t="s">
        <v>250</v>
      </c>
      <c r="B283" s="301">
        <f t="shared" si="52"/>
        <v>0</v>
      </c>
      <c r="C283" s="51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6"/>
    </row>
    <row r="284" spans="1:19" customFormat="1" x14ac:dyDescent="0.25">
      <c r="A284" s="350" t="s">
        <v>251</v>
      </c>
      <c r="B284" s="303">
        <f t="shared" si="52"/>
        <v>0</v>
      </c>
      <c r="C284" s="304"/>
      <c r="D284" s="238"/>
      <c r="E284" s="238"/>
      <c r="F284" s="238"/>
      <c r="G284" s="238"/>
      <c r="H284" s="238"/>
      <c r="I284" s="238"/>
      <c r="J284" s="238"/>
      <c r="K284" s="238"/>
      <c r="L284" s="238"/>
      <c r="M284" s="238"/>
      <c r="N284" s="238"/>
      <c r="O284" s="238"/>
      <c r="P284" s="238"/>
      <c r="Q284" s="238"/>
      <c r="R284" s="238"/>
      <c r="S284" s="77"/>
    </row>
    <row r="285" spans="1:19" customFormat="1" x14ac:dyDescent="0.25">
      <c r="A285" s="257" t="s">
        <v>252</v>
      </c>
      <c r="B285" s="257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</row>
    <row r="286" spans="1:19" customFormat="1" x14ac:dyDescent="0.25">
      <c r="A286" s="758" t="s">
        <v>253</v>
      </c>
      <c r="B286" s="781" t="s">
        <v>5</v>
      </c>
      <c r="C286" s="597" t="s">
        <v>254</v>
      </c>
      <c r="D286" s="759"/>
      <c r="E286" s="759"/>
      <c r="F286" s="759"/>
      <c r="G286" s="759"/>
      <c r="H286" s="759"/>
      <c r="I286" s="759"/>
      <c r="J286" s="759"/>
      <c r="K286" s="759"/>
      <c r="L286" s="759"/>
      <c r="M286" s="759"/>
      <c r="N286" s="759"/>
      <c r="O286" s="759"/>
      <c r="P286" s="759"/>
      <c r="Q286" s="759"/>
      <c r="R286" s="759"/>
      <c r="S286" s="585"/>
    </row>
    <row r="287" spans="1:19" customFormat="1" x14ac:dyDescent="0.25">
      <c r="A287" s="734"/>
      <c r="B287" s="735"/>
      <c r="C287" s="485" t="s">
        <v>11</v>
      </c>
      <c r="D287" s="485" t="s">
        <v>12</v>
      </c>
      <c r="E287" s="485" t="s">
        <v>13</v>
      </c>
      <c r="F287" s="485" t="s">
        <v>14</v>
      </c>
      <c r="G287" s="485" t="s">
        <v>15</v>
      </c>
      <c r="H287" s="485" t="s">
        <v>16</v>
      </c>
      <c r="I287" s="485" t="s">
        <v>17</v>
      </c>
      <c r="J287" s="485" t="s">
        <v>18</v>
      </c>
      <c r="K287" s="485" t="s">
        <v>19</v>
      </c>
      <c r="L287" s="485" t="s">
        <v>20</v>
      </c>
      <c r="M287" s="485" t="s">
        <v>21</v>
      </c>
      <c r="N287" s="485" t="s">
        <v>22</v>
      </c>
      <c r="O287" s="485" t="s">
        <v>23</v>
      </c>
      <c r="P287" s="485" t="s">
        <v>24</v>
      </c>
      <c r="Q287" s="485" t="s">
        <v>25</v>
      </c>
      <c r="R287" s="485" t="s">
        <v>26</v>
      </c>
      <c r="S287" s="485" t="s">
        <v>27</v>
      </c>
    </row>
    <row r="288" spans="1:19" customFormat="1" x14ac:dyDescent="0.25">
      <c r="A288" s="822" t="s">
        <v>61</v>
      </c>
      <c r="B288" s="376">
        <f t="shared" ref="B288:B308" si="53">SUM(C288:S288)</f>
        <v>0</v>
      </c>
      <c r="C288" s="44">
        <v>0</v>
      </c>
      <c r="D288" s="44">
        <v>0</v>
      </c>
      <c r="E288" s="44">
        <v>0</v>
      </c>
      <c r="F288" s="44">
        <v>0</v>
      </c>
      <c r="G288" s="44">
        <v>0</v>
      </c>
      <c r="H288" s="44">
        <v>0</v>
      </c>
      <c r="I288" s="44">
        <v>0</v>
      </c>
      <c r="J288" s="44">
        <v>0</v>
      </c>
      <c r="K288" s="44">
        <v>0</v>
      </c>
      <c r="L288" s="44">
        <v>0</v>
      </c>
      <c r="M288" s="44">
        <v>0</v>
      </c>
      <c r="N288" s="44">
        <v>0</v>
      </c>
      <c r="O288" s="44">
        <v>0</v>
      </c>
      <c r="P288" s="44">
        <v>0</v>
      </c>
      <c r="Q288" s="44">
        <v>0</v>
      </c>
      <c r="R288" s="44">
        <v>0</v>
      </c>
      <c r="S288" s="40">
        <v>0</v>
      </c>
    </row>
    <row r="289" spans="1:19" customFormat="1" x14ac:dyDescent="0.25">
      <c r="A289" s="161" t="s">
        <v>66</v>
      </c>
      <c r="B289" s="376">
        <f t="shared" si="53"/>
        <v>0</v>
      </c>
      <c r="C289" s="55">
        <v>0</v>
      </c>
      <c r="D289" s="55">
        <v>0</v>
      </c>
      <c r="E289" s="55">
        <v>0</v>
      </c>
      <c r="F289" s="55">
        <v>0</v>
      </c>
      <c r="G289" s="55">
        <v>0</v>
      </c>
      <c r="H289" s="55">
        <v>0</v>
      </c>
      <c r="I289" s="55">
        <v>0</v>
      </c>
      <c r="J289" s="55">
        <v>0</v>
      </c>
      <c r="K289" s="55">
        <v>0</v>
      </c>
      <c r="L289" s="55">
        <v>0</v>
      </c>
      <c r="M289" s="55">
        <v>0</v>
      </c>
      <c r="N289" s="55">
        <v>0</v>
      </c>
      <c r="O289" s="55">
        <v>0</v>
      </c>
      <c r="P289" s="55">
        <v>0</v>
      </c>
      <c r="Q289" s="55">
        <v>0</v>
      </c>
      <c r="R289" s="55">
        <v>0</v>
      </c>
      <c r="S289" s="56">
        <v>0</v>
      </c>
    </row>
    <row r="290" spans="1:19" customFormat="1" x14ac:dyDescent="0.25">
      <c r="A290" s="348" t="s">
        <v>62</v>
      </c>
      <c r="B290" s="376">
        <f t="shared" si="53"/>
        <v>0</v>
      </c>
      <c r="C290" s="55">
        <v>0</v>
      </c>
      <c r="D290" s="55">
        <v>0</v>
      </c>
      <c r="E290" s="55">
        <v>0</v>
      </c>
      <c r="F290" s="55">
        <v>0</v>
      </c>
      <c r="G290" s="55">
        <v>0</v>
      </c>
      <c r="H290" s="55">
        <v>0</v>
      </c>
      <c r="I290" s="55">
        <v>0</v>
      </c>
      <c r="J290" s="55">
        <v>0</v>
      </c>
      <c r="K290" s="55">
        <v>0</v>
      </c>
      <c r="L290" s="55">
        <v>0</v>
      </c>
      <c r="M290" s="55">
        <v>0</v>
      </c>
      <c r="N290" s="55">
        <v>0</v>
      </c>
      <c r="O290" s="55">
        <v>0</v>
      </c>
      <c r="P290" s="55">
        <v>0</v>
      </c>
      <c r="Q290" s="55">
        <v>0</v>
      </c>
      <c r="R290" s="55">
        <v>0</v>
      </c>
      <c r="S290" s="56">
        <v>0</v>
      </c>
    </row>
    <row r="291" spans="1:19" customFormat="1" x14ac:dyDescent="0.25">
      <c r="A291" s="348" t="s">
        <v>60</v>
      </c>
      <c r="B291" s="376">
        <f t="shared" si="53"/>
        <v>3</v>
      </c>
      <c r="C291" s="55">
        <v>0</v>
      </c>
      <c r="D291" s="55">
        <v>0</v>
      </c>
      <c r="E291" s="55">
        <v>0</v>
      </c>
      <c r="F291" s="55">
        <v>0</v>
      </c>
      <c r="G291" s="55">
        <v>0</v>
      </c>
      <c r="H291" s="55">
        <v>0</v>
      </c>
      <c r="I291" s="55">
        <v>0</v>
      </c>
      <c r="J291" s="55">
        <v>0</v>
      </c>
      <c r="K291" s="55">
        <v>0</v>
      </c>
      <c r="L291" s="55">
        <v>0</v>
      </c>
      <c r="M291" s="55">
        <v>0</v>
      </c>
      <c r="N291" s="55">
        <v>1</v>
      </c>
      <c r="O291" s="55">
        <v>0</v>
      </c>
      <c r="P291" s="55">
        <v>1</v>
      </c>
      <c r="Q291" s="55">
        <v>0</v>
      </c>
      <c r="R291" s="55">
        <v>0</v>
      </c>
      <c r="S291" s="56">
        <v>1</v>
      </c>
    </row>
    <row r="292" spans="1:19" customFormat="1" x14ac:dyDescent="0.25">
      <c r="A292" s="161" t="s">
        <v>169</v>
      </c>
      <c r="B292" s="376">
        <f t="shared" si="53"/>
        <v>0</v>
      </c>
      <c r="C292" s="55">
        <v>0</v>
      </c>
      <c r="D292" s="55">
        <v>0</v>
      </c>
      <c r="E292" s="55">
        <v>0</v>
      </c>
      <c r="F292" s="55">
        <v>0</v>
      </c>
      <c r="G292" s="55">
        <v>0</v>
      </c>
      <c r="H292" s="55">
        <v>0</v>
      </c>
      <c r="I292" s="55">
        <v>0</v>
      </c>
      <c r="J292" s="55">
        <v>0</v>
      </c>
      <c r="K292" s="55">
        <v>0</v>
      </c>
      <c r="L292" s="55">
        <v>0</v>
      </c>
      <c r="M292" s="55">
        <v>0</v>
      </c>
      <c r="N292" s="55">
        <v>0</v>
      </c>
      <c r="O292" s="55">
        <v>0</v>
      </c>
      <c r="P292" s="55">
        <v>0</v>
      </c>
      <c r="Q292" s="55">
        <v>0</v>
      </c>
      <c r="R292" s="55">
        <v>0</v>
      </c>
      <c r="S292" s="56">
        <v>0</v>
      </c>
    </row>
    <row r="293" spans="1:19" customFormat="1" x14ac:dyDescent="0.25">
      <c r="A293" s="163" t="s">
        <v>63</v>
      </c>
      <c r="B293" s="376">
        <f t="shared" si="53"/>
        <v>1</v>
      </c>
      <c r="C293" s="55">
        <v>0</v>
      </c>
      <c r="D293" s="55">
        <v>0</v>
      </c>
      <c r="E293" s="55">
        <v>0</v>
      </c>
      <c r="F293" s="55">
        <v>0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0</v>
      </c>
      <c r="Q293" s="55">
        <v>0</v>
      </c>
      <c r="R293" s="55">
        <v>0</v>
      </c>
      <c r="S293" s="56">
        <v>1</v>
      </c>
    </row>
    <row r="294" spans="1:19" customFormat="1" x14ac:dyDescent="0.25">
      <c r="A294" s="163" t="s">
        <v>255</v>
      </c>
      <c r="B294" s="376">
        <f t="shared" si="53"/>
        <v>0</v>
      </c>
      <c r="C294" s="55">
        <v>0</v>
      </c>
      <c r="D294" s="55">
        <v>0</v>
      </c>
      <c r="E294" s="55">
        <v>0</v>
      </c>
      <c r="F294" s="55">
        <v>0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0</v>
      </c>
      <c r="Q294" s="55">
        <v>0</v>
      </c>
      <c r="R294" s="55">
        <v>0</v>
      </c>
      <c r="S294" s="56">
        <v>0</v>
      </c>
    </row>
    <row r="295" spans="1:19" customFormat="1" x14ac:dyDescent="0.25">
      <c r="A295" s="163" t="s">
        <v>167</v>
      </c>
      <c r="B295" s="376">
        <f t="shared" si="53"/>
        <v>0</v>
      </c>
      <c r="C295" s="55">
        <v>0</v>
      </c>
      <c r="D295" s="55">
        <v>0</v>
      </c>
      <c r="E295" s="55">
        <v>0</v>
      </c>
      <c r="F295" s="55">
        <v>0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0</v>
      </c>
      <c r="Q295" s="55">
        <v>0</v>
      </c>
      <c r="R295" s="55">
        <v>0</v>
      </c>
      <c r="S295" s="56">
        <v>0</v>
      </c>
    </row>
    <row r="296" spans="1:19" customFormat="1" x14ac:dyDescent="0.25">
      <c r="A296" s="161" t="s">
        <v>174</v>
      </c>
      <c r="B296" s="376">
        <f t="shared" si="53"/>
        <v>0</v>
      </c>
      <c r="C296" s="55">
        <v>0</v>
      </c>
      <c r="D296" s="55">
        <v>0</v>
      </c>
      <c r="E296" s="55">
        <v>0</v>
      </c>
      <c r="F296" s="55">
        <v>0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0</v>
      </c>
      <c r="Q296" s="55">
        <v>0</v>
      </c>
      <c r="R296" s="55">
        <v>0</v>
      </c>
      <c r="S296" s="56">
        <v>0</v>
      </c>
    </row>
    <row r="297" spans="1:19" customFormat="1" x14ac:dyDescent="0.25">
      <c r="A297" s="163" t="s">
        <v>256</v>
      </c>
      <c r="B297" s="376">
        <f t="shared" si="53"/>
        <v>0</v>
      </c>
      <c r="C297" s="55">
        <v>0</v>
      </c>
      <c r="D297" s="55">
        <v>0</v>
      </c>
      <c r="E297" s="55">
        <v>0</v>
      </c>
      <c r="F297" s="55">
        <v>0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0</v>
      </c>
      <c r="Q297" s="55">
        <v>0</v>
      </c>
      <c r="R297" s="55">
        <v>0</v>
      </c>
      <c r="S297" s="56">
        <v>0</v>
      </c>
    </row>
    <row r="298" spans="1:19" customFormat="1" x14ac:dyDescent="0.25">
      <c r="A298" s="161" t="s">
        <v>68</v>
      </c>
      <c r="B298" s="376">
        <f t="shared" si="53"/>
        <v>1</v>
      </c>
      <c r="C298" s="55">
        <v>0</v>
      </c>
      <c r="D298" s="55">
        <v>0</v>
      </c>
      <c r="E298" s="55">
        <v>0</v>
      </c>
      <c r="F298" s="55">
        <v>0</v>
      </c>
      <c r="G298" s="55">
        <v>0</v>
      </c>
      <c r="H298" s="55">
        <v>0</v>
      </c>
      <c r="I298" s="55">
        <v>0</v>
      </c>
      <c r="J298" s="55">
        <v>0</v>
      </c>
      <c r="K298" s="55">
        <v>0</v>
      </c>
      <c r="L298" s="55">
        <v>0</v>
      </c>
      <c r="M298" s="55">
        <v>0</v>
      </c>
      <c r="N298" s="55">
        <v>0</v>
      </c>
      <c r="O298" s="55">
        <v>0</v>
      </c>
      <c r="P298" s="55">
        <v>1</v>
      </c>
      <c r="Q298" s="55">
        <v>0</v>
      </c>
      <c r="R298" s="55">
        <v>0</v>
      </c>
      <c r="S298" s="56">
        <v>0</v>
      </c>
    </row>
    <row r="299" spans="1:19" customFormat="1" x14ac:dyDescent="0.25">
      <c r="A299" s="163" t="s">
        <v>178</v>
      </c>
      <c r="B299" s="376">
        <f t="shared" si="53"/>
        <v>8</v>
      </c>
      <c r="C299" s="55">
        <v>0</v>
      </c>
      <c r="D299" s="55">
        <v>0</v>
      </c>
      <c r="E299" s="55">
        <v>0</v>
      </c>
      <c r="F299" s="55">
        <v>0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0</v>
      </c>
      <c r="Q299" s="55">
        <v>2</v>
      </c>
      <c r="R299" s="55">
        <v>4</v>
      </c>
      <c r="S299" s="56">
        <v>2</v>
      </c>
    </row>
    <row r="300" spans="1:19" customFormat="1" x14ac:dyDescent="0.25">
      <c r="A300" s="161" t="s">
        <v>69</v>
      </c>
      <c r="B300" s="376">
        <f t="shared" si="53"/>
        <v>0</v>
      </c>
      <c r="C300" s="44">
        <v>0</v>
      </c>
      <c r="D300" s="44">
        <v>0</v>
      </c>
      <c r="E300" s="44">
        <v>0</v>
      </c>
      <c r="F300" s="44">
        <v>0</v>
      </c>
      <c r="G300" s="44">
        <v>0</v>
      </c>
      <c r="H300" s="44">
        <v>0</v>
      </c>
      <c r="I300" s="44">
        <v>0</v>
      </c>
      <c r="J300" s="44">
        <v>0</v>
      </c>
      <c r="K300" s="44">
        <v>0</v>
      </c>
      <c r="L300" s="44">
        <v>0</v>
      </c>
      <c r="M300" s="44">
        <v>0</v>
      </c>
      <c r="N300" s="44">
        <v>0</v>
      </c>
      <c r="O300" s="44">
        <v>0</v>
      </c>
      <c r="P300" s="44">
        <v>0</v>
      </c>
      <c r="Q300" s="44">
        <v>0</v>
      </c>
      <c r="R300" s="44">
        <v>0</v>
      </c>
      <c r="S300" s="40">
        <v>0</v>
      </c>
    </row>
    <row r="301" spans="1:19" customFormat="1" x14ac:dyDescent="0.25">
      <c r="A301" s="163" t="s">
        <v>257</v>
      </c>
      <c r="B301" s="376">
        <f t="shared" si="53"/>
        <v>47</v>
      </c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>
        <v>6</v>
      </c>
      <c r="Q301" s="44">
        <v>9</v>
      </c>
      <c r="R301" s="44">
        <v>8</v>
      </c>
      <c r="S301" s="40">
        <v>24</v>
      </c>
    </row>
    <row r="302" spans="1:19" customFormat="1" x14ac:dyDescent="0.25">
      <c r="A302" s="163" t="s">
        <v>258</v>
      </c>
      <c r="B302" s="376">
        <f t="shared" si="53"/>
        <v>448</v>
      </c>
      <c r="C302" s="44">
        <v>4</v>
      </c>
      <c r="D302" s="44">
        <v>21</v>
      </c>
      <c r="E302" s="44">
        <v>28</v>
      </c>
      <c r="F302" s="44">
        <v>4</v>
      </c>
      <c r="G302" s="44">
        <v>2</v>
      </c>
      <c r="H302" s="44"/>
      <c r="I302" s="44">
        <v>4</v>
      </c>
      <c r="J302" s="44"/>
      <c r="K302" s="44"/>
      <c r="L302" s="44">
        <v>2</v>
      </c>
      <c r="M302" s="44">
        <v>3</v>
      </c>
      <c r="N302" s="44">
        <v>1</v>
      </c>
      <c r="O302" s="44"/>
      <c r="P302" s="44">
        <v>129</v>
      </c>
      <c r="Q302" s="44">
        <v>114</v>
      </c>
      <c r="R302" s="44">
        <v>70</v>
      </c>
      <c r="S302" s="40">
        <v>66</v>
      </c>
    </row>
    <row r="303" spans="1:19" customFormat="1" x14ac:dyDescent="0.25">
      <c r="A303" s="161" t="s">
        <v>70</v>
      </c>
      <c r="B303" s="376">
        <f t="shared" si="53"/>
        <v>0</v>
      </c>
      <c r="C303" s="55">
        <v>0</v>
      </c>
      <c r="D303" s="55">
        <v>0</v>
      </c>
      <c r="E303" s="55">
        <v>0</v>
      </c>
      <c r="F303" s="55">
        <v>0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v>0</v>
      </c>
      <c r="R303" s="55">
        <v>0</v>
      </c>
      <c r="S303" s="56">
        <v>0</v>
      </c>
    </row>
    <row r="304" spans="1:19" customFormat="1" x14ac:dyDescent="0.25">
      <c r="A304" s="327" t="s">
        <v>171</v>
      </c>
      <c r="B304" s="376">
        <f t="shared" si="53"/>
        <v>0</v>
      </c>
      <c r="C304" s="55">
        <v>0</v>
      </c>
      <c r="D304" s="55">
        <v>0</v>
      </c>
      <c r="E304" s="55">
        <v>0</v>
      </c>
      <c r="F304" s="55">
        <v>0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0</v>
      </c>
      <c r="Q304" s="55">
        <v>0</v>
      </c>
      <c r="R304" s="55">
        <v>0</v>
      </c>
      <c r="S304" s="56">
        <v>0</v>
      </c>
    </row>
    <row r="305" spans="1:113" x14ac:dyDescent="0.25">
      <c r="A305" s="265" t="s">
        <v>259</v>
      </c>
      <c r="B305" s="376">
        <f t="shared" si="53"/>
        <v>1</v>
      </c>
      <c r="C305" s="55">
        <v>0</v>
      </c>
      <c r="D305" s="55">
        <v>0</v>
      </c>
      <c r="E305" s="55">
        <v>0</v>
      </c>
      <c r="F305" s="55">
        <v>0</v>
      </c>
      <c r="G305" s="55">
        <v>0</v>
      </c>
      <c r="H305" s="55">
        <v>0</v>
      </c>
      <c r="I305" s="55">
        <v>0</v>
      </c>
      <c r="J305" s="55">
        <v>0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0</v>
      </c>
      <c r="Q305" s="55">
        <v>0</v>
      </c>
      <c r="R305" s="55">
        <v>0</v>
      </c>
      <c r="S305" s="56">
        <v>1</v>
      </c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</row>
    <row r="306" spans="1:113" x14ac:dyDescent="0.25">
      <c r="A306" s="265" t="s">
        <v>58</v>
      </c>
      <c r="B306" s="376">
        <f t="shared" si="53"/>
        <v>0</v>
      </c>
      <c r="C306" s="55">
        <v>0</v>
      </c>
      <c r="D306" s="55">
        <v>0</v>
      </c>
      <c r="E306" s="55">
        <v>0</v>
      </c>
      <c r="F306" s="55">
        <v>0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v>0</v>
      </c>
      <c r="R306" s="55">
        <v>0</v>
      </c>
      <c r="S306" s="56">
        <v>0</v>
      </c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</row>
    <row r="307" spans="1:113" x14ac:dyDescent="0.25">
      <c r="A307" s="265" t="s">
        <v>175</v>
      </c>
      <c r="B307" s="385">
        <f t="shared" si="53"/>
        <v>0</v>
      </c>
      <c r="C307" s="93">
        <v>0</v>
      </c>
      <c r="D307" s="93">
        <v>0</v>
      </c>
      <c r="E307" s="93">
        <v>0</v>
      </c>
      <c r="F307" s="93">
        <v>0</v>
      </c>
      <c r="G307" s="93">
        <v>0</v>
      </c>
      <c r="H307" s="93">
        <v>0</v>
      </c>
      <c r="I307" s="93">
        <v>0</v>
      </c>
      <c r="J307" s="93">
        <v>0</v>
      </c>
      <c r="K307" s="93">
        <v>0</v>
      </c>
      <c r="L307" s="93">
        <v>0</v>
      </c>
      <c r="M307" s="93">
        <v>0</v>
      </c>
      <c r="N307" s="93">
        <v>0</v>
      </c>
      <c r="O307" s="93">
        <v>0</v>
      </c>
      <c r="P307" s="93">
        <v>0</v>
      </c>
      <c r="Q307" s="93">
        <v>0</v>
      </c>
      <c r="R307" s="93">
        <v>0</v>
      </c>
      <c r="S307" s="89">
        <v>0</v>
      </c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</row>
    <row r="308" spans="1:113" x14ac:dyDescent="0.25">
      <c r="A308" s="738" t="s">
        <v>260</v>
      </c>
      <c r="B308" s="387">
        <f t="shared" si="53"/>
        <v>21</v>
      </c>
      <c r="C308" s="238">
        <v>0</v>
      </c>
      <c r="D308" s="238">
        <v>0</v>
      </c>
      <c r="E308" s="238">
        <v>0</v>
      </c>
      <c r="F308" s="238">
        <v>0</v>
      </c>
      <c r="G308" s="238">
        <v>0</v>
      </c>
      <c r="H308" s="238">
        <v>0</v>
      </c>
      <c r="I308" s="238">
        <v>0</v>
      </c>
      <c r="J308" s="238">
        <v>0</v>
      </c>
      <c r="K308" s="238">
        <v>0</v>
      </c>
      <c r="L308" s="238">
        <v>0</v>
      </c>
      <c r="M308" s="238">
        <v>0</v>
      </c>
      <c r="N308" s="238">
        <v>1</v>
      </c>
      <c r="O308" s="238">
        <v>0</v>
      </c>
      <c r="P308" s="238">
        <v>2</v>
      </c>
      <c r="Q308" s="238">
        <v>6</v>
      </c>
      <c r="R308" s="238">
        <v>3</v>
      </c>
      <c r="S308" s="77">
        <v>9</v>
      </c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</row>
    <row r="349" spans="1:113" x14ac:dyDescent="0.25">
      <c r="A349" s="388">
        <f>SUM(B13:B24,C29:C50,B59,B67,B75,B95:E95,B103:E103,B111:E111,B115:B116,B120:B122,C126:L141,B147:B175,B176:B181,B193,B204,B213,B216:B219,B247,B252:B254,B258:B284,B288:B308)</f>
        <v>13895</v>
      </c>
      <c r="B349" s="388">
        <f>SUM(CG13:CM212)</f>
        <v>0</v>
      </c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</row>
  </sheetData>
  <mergeCells count="141">
    <mergeCell ref="A286:A287"/>
    <mergeCell ref="B286:B287"/>
    <mergeCell ref="C286:S286"/>
    <mergeCell ref="A250:A251"/>
    <mergeCell ref="B250:B251"/>
    <mergeCell ref="C250:S250"/>
    <mergeCell ref="A256:A257"/>
    <mergeCell ref="B256:B257"/>
    <mergeCell ref="C256:S256"/>
    <mergeCell ref="A206:A208"/>
    <mergeCell ref="B206:B208"/>
    <mergeCell ref="C206:S207"/>
    <mergeCell ref="T206:X206"/>
    <mergeCell ref="T207:V207"/>
    <mergeCell ref="W207:X207"/>
    <mergeCell ref="A195:A197"/>
    <mergeCell ref="B195:B197"/>
    <mergeCell ref="C195:S196"/>
    <mergeCell ref="T195:X195"/>
    <mergeCell ref="T196:V196"/>
    <mergeCell ref="W196:X196"/>
    <mergeCell ref="A183:A185"/>
    <mergeCell ref="B183:B185"/>
    <mergeCell ref="C183:S184"/>
    <mergeCell ref="T183:X183"/>
    <mergeCell ref="T184:V184"/>
    <mergeCell ref="W184:X184"/>
    <mergeCell ref="AC145:AD145"/>
    <mergeCell ref="AE145:AF145"/>
    <mergeCell ref="AG145:AH145"/>
    <mergeCell ref="AM144:AO144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AN145:AO145"/>
    <mergeCell ref="AI145:AJ145"/>
    <mergeCell ref="AK145:AL145"/>
    <mergeCell ref="AM145:AM146"/>
    <mergeCell ref="K124:L124"/>
    <mergeCell ref="A126:A129"/>
    <mergeCell ref="A130:A134"/>
    <mergeCell ref="A135:A140"/>
    <mergeCell ref="A144:A146"/>
    <mergeCell ref="B144:D145"/>
    <mergeCell ref="E144:AL144"/>
    <mergeCell ref="W145:X145"/>
    <mergeCell ref="Y145:Z145"/>
    <mergeCell ref="AA145:AB145"/>
    <mergeCell ref="A124:A125"/>
    <mergeCell ref="B124:B125"/>
    <mergeCell ref="C124:D124"/>
    <mergeCell ref="E124:F124"/>
    <mergeCell ref="G124:H124"/>
    <mergeCell ref="I124:J124"/>
    <mergeCell ref="A113:A114"/>
    <mergeCell ref="B113:B114"/>
    <mergeCell ref="C113:F113"/>
    <mergeCell ref="G113:H113"/>
    <mergeCell ref="A118:A119"/>
    <mergeCell ref="B118:B119"/>
    <mergeCell ref="C118:E118"/>
    <mergeCell ref="F118:F119"/>
    <mergeCell ref="G118:G119"/>
    <mergeCell ref="H118:K118"/>
    <mergeCell ref="A61:A62"/>
    <mergeCell ref="B61:B62"/>
    <mergeCell ref="C61:S61"/>
    <mergeCell ref="T61:W61"/>
    <mergeCell ref="X61:Z61"/>
    <mergeCell ref="A69:A70"/>
    <mergeCell ref="B69:B70"/>
    <mergeCell ref="C69:S69"/>
    <mergeCell ref="T69:W69"/>
    <mergeCell ref="X69:Z69"/>
    <mergeCell ref="A29:B29"/>
    <mergeCell ref="A30:A48"/>
    <mergeCell ref="A52:A53"/>
    <mergeCell ref="B52:B53"/>
    <mergeCell ref="C52:F52"/>
    <mergeCell ref="G52:H52"/>
    <mergeCell ref="AH27:AI27"/>
    <mergeCell ref="AJ27:AK27"/>
    <mergeCell ref="AL27:AM27"/>
    <mergeCell ref="V27:W27"/>
    <mergeCell ref="X27:Y27"/>
    <mergeCell ref="Z27:AA27"/>
    <mergeCell ref="AB27:AC27"/>
    <mergeCell ref="AD27:AE27"/>
    <mergeCell ref="AF27:AG27"/>
    <mergeCell ref="J27:K27"/>
    <mergeCell ref="L27:M27"/>
    <mergeCell ref="N27:O27"/>
    <mergeCell ref="P27:Q27"/>
    <mergeCell ref="R27:S27"/>
    <mergeCell ref="T27:U27"/>
    <mergeCell ref="A26:A28"/>
    <mergeCell ref="B26:B28"/>
    <mergeCell ref="C26:E27"/>
    <mergeCell ref="F26:AM26"/>
    <mergeCell ref="AN26:AQ26"/>
    <mergeCell ref="F27:G27"/>
    <mergeCell ref="H27:I27"/>
    <mergeCell ref="AC11:AD11"/>
    <mergeCell ref="AE11:AF11"/>
    <mergeCell ref="AG11:AH11"/>
    <mergeCell ref="AI11:AJ11"/>
    <mergeCell ref="AK11:AL11"/>
    <mergeCell ref="AM11:AM12"/>
    <mergeCell ref="AQ27:AQ28"/>
    <mergeCell ref="AN27:AN28"/>
    <mergeCell ref="AO27:AO28"/>
    <mergeCell ref="AP27:AP28"/>
    <mergeCell ref="AR10:AR12"/>
    <mergeCell ref="AS10:AS12"/>
    <mergeCell ref="E11:F11"/>
    <mergeCell ref="G11:H11"/>
    <mergeCell ref="I11:J11"/>
    <mergeCell ref="K11:L11"/>
    <mergeCell ref="M11:N11"/>
    <mergeCell ref="O11:P11"/>
    <mergeCell ref="Q11:R11"/>
    <mergeCell ref="S11:T11"/>
    <mergeCell ref="AN11:AN12"/>
    <mergeCell ref="AO11:AO12"/>
    <mergeCell ref="AP11:AP12"/>
    <mergeCell ref="A6:N6"/>
    <mergeCell ref="A10:A12"/>
    <mergeCell ref="B10:D11"/>
    <mergeCell ref="E10:AL10"/>
    <mergeCell ref="AM10:AP10"/>
    <mergeCell ref="AQ10:AQ12"/>
    <mergeCell ref="U11:V11"/>
    <mergeCell ref="W11:X11"/>
    <mergeCell ref="Y11:Z11"/>
    <mergeCell ref="AA11:AB11"/>
  </mergeCells>
  <dataValidations count="5">
    <dataValidation type="whole" allowBlank="1" showInputMessage="1" showErrorMessage="1" error="Valor no Permitido" sqref="CG6:CT6 F60 W61 F68 C177:D181 C144:D175 B142:B175 E146:AL146 CH29:CK51 CG28:CG51">
      <formula1>0</formula1>
      <formula2>1E+30</formula2>
    </dataValidation>
    <dataValidation allowBlank="1" sqref="CA6:CF6 CA29:CF51"/>
    <dataValidation type="whole" operator="greaterThanOrEqual" allowBlank="1" showInputMessage="1" showErrorMessage="1" error="Valor no Permitido" sqref="B13:AS24 C288:S308 C63:Z67 B78:E95 B98:E103 B106:E110 C115:H116 C120:K122 C126:L141 E147:AO181 C186:X193 C198:X204 C209:X212 B216:B219 B222:B246 C252:S254 C258:S284 C29:AQ50">
      <formula1>0</formula1>
    </dataValidation>
    <dataValidation type="whole" operator="greaterThanOrEqual" allowBlank="1" showInputMessage="1" showErrorMessage="1" sqref="C54:H59 C71:Z75">
      <formula1>0</formula1>
    </dataValidation>
    <dataValidation allowBlank="1" showInputMessage="1" showErrorMessage="1" error="Valor no Permitido" sqref="T62 T70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49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9.85546875" customWidth="1"/>
    <col min="2" max="2" width="35.140625" bestFit="1" customWidth="1"/>
    <col min="3" max="3" width="16.28515625" customWidth="1"/>
    <col min="4" max="38" width="19.28515625" customWidth="1"/>
    <col min="39" max="40" width="12.7109375" customWidth="1"/>
    <col min="41" max="41" width="14.42578125" customWidth="1"/>
    <col min="42" max="42" width="12.7109375" customWidth="1"/>
    <col min="43" max="43" width="14.42578125" customWidth="1"/>
    <col min="44" max="44" width="12.42578125" customWidth="1"/>
    <col min="46" max="46" width="13.28515625" customWidth="1"/>
    <col min="48" max="48" width="12.28515625" customWidth="1"/>
    <col min="74" max="77" width="11" customWidth="1"/>
    <col min="78" max="78" width="13.28515625" hidden="1" customWidth="1"/>
    <col min="79" max="97" width="11.42578125" style="2" hidden="1" customWidth="1"/>
    <col min="98" max="105" width="11.42578125" style="2" customWidth="1"/>
    <col min="106" max="113" width="11.42578125" style="2"/>
  </cols>
  <sheetData>
    <row r="1" spans="1:130" x14ac:dyDescent="0.25">
      <c r="A1" s="1" t="s">
        <v>0</v>
      </c>
    </row>
    <row r="2" spans="1:130" x14ac:dyDescent="0.25">
      <c r="A2" s="1" t="str">
        <f>CONCATENATE("COMUNA: ",[6]NOMBRE!B2," - ","( ",[6]NOMBRE!C2,[6]NOMBRE!D2,[6]NOMBRE!E2,[6]NOMBRE!F2,[6]NOMBRE!G2," )")</f>
        <v>COMUNA: LINARES - ( 07401 )</v>
      </c>
    </row>
    <row r="3" spans="1:130" x14ac:dyDescent="0.2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130" x14ac:dyDescent="0.25">
      <c r="A4" s="1" t="str">
        <f>CONCATENATE("MES: ",[6]NOMBRE!B6," - ","( ",[6]NOMBRE!C6,[6]NOMBRE!D6," )")</f>
        <v>MES: MAYO - ( 05 )</v>
      </c>
    </row>
    <row r="5" spans="1:130" x14ac:dyDescent="0.25">
      <c r="A5" s="1" t="str">
        <f>CONCATENATE("AÑO: ",[6]NOMBRE!B7)</f>
        <v>AÑO: 2024</v>
      </c>
    </row>
    <row r="6" spans="1:130" s="10" customFormat="1" ht="18" customHeight="1" x14ac:dyDescent="0.25">
      <c r="A6" s="487" t="s">
        <v>1</v>
      </c>
      <c r="B6" s="487"/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3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6"/>
      <c r="BV6" s="6"/>
      <c r="BW6" s="6"/>
      <c r="BX6" s="6"/>
      <c r="BY6" s="6"/>
      <c r="BZ6" s="6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</row>
    <row r="8" spans="1:130" ht="18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</row>
    <row r="9" spans="1:130" ht="18" customHeight="1" x14ac:dyDescent="0.25">
      <c r="A9" s="13" t="s">
        <v>3</v>
      </c>
      <c r="B9" s="14"/>
      <c r="C9" s="12"/>
      <c r="D9" s="15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</row>
    <row r="10" spans="1:130" x14ac:dyDescent="0.25">
      <c r="A10" s="758" t="s">
        <v>4</v>
      </c>
      <c r="B10" s="491" t="s">
        <v>5</v>
      </c>
      <c r="C10" s="492"/>
      <c r="D10" s="493"/>
      <c r="E10" s="597" t="s">
        <v>6</v>
      </c>
      <c r="F10" s="759"/>
      <c r="G10" s="759"/>
      <c r="H10" s="759"/>
      <c r="I10" s="759"/>
      <c r="J10" s="759"/>
      <c r="K10" s="759"/>
      <c r="L10" s="759"/>
      <c r="M10" s="759"/>
      <c r="N10" s="759"/>
      <c r="O10" s="759"/>
      <c r="P10" s="759"/>
      <c r="Q10" s="759"/>
      <c r="R10" s="759"/>
      <c r="S10" s="759"/>
      <c r="T10" s="759"/>
      <c r="U10" s="759"/>
      <c r="V10" s="759"/>
      <c r="W10" s="759"/>
      <c r="X10" s="759"/>
      <c r="Y10" s="759"/>
      <c r="Z10" s="759"/>
      <c r="AA10" s="759"/>
      <c r="AB10" s="759"/>
      <c r="AC10" s="759"/>
      <c r="AD10" s="759"/>
      <c r="AE10" s="759"/>
      <c r="AF10" s="759"/>
      <c r="AG10" s="759"/>
      <c r="AH10" s="759"/>
      <c r="AI10" s="759"/>
      <c r="AJ10" s="759"/>
      <c r="AK10" s="759"/>
      <c r="AL10" s="601"/>
      <c r="AM10" s="584" t="s">
        <v>7</v>
      </c>
      <c r="AN10" s="759"/>
      <c r="AO10" s="759"/>
      <c r="AP10" s="585"/>
      <c r="AQ10" s="758" t="s">
        <v>8</v>
      </c>
      <c r="AR10" s="758" t="s">
        <v>9</v>
      </c>
      <c r="AS10" s="758" t="s">
        <v>10</v>
      </c>
    </row>
    <row r="11" spans="1:130" x14ac:dyDescent="0.25">
      <c r="A11" s="489"/>
      <c r="B11" s="494"/>
      <c r="C11" s="495"/>
      <c r="D11" s="496"/>
      <c r="E11" s="591" t="s">
        <v>11</v>
      </c>
      <c r="F11" s="592"/>
      <c r="G11" s="591" t="s">
        <v>12</v>
      </c>
      <c r="H11" s="592"/>
      <c r="I11" s="591" t="s">
        <v>13</v>
      </c>
      <c r="J11" s="592"/>
      <c r="K11" s="591" t="s">
        <v>14</v>
      </c>
      <c r="L11" s="592"/>
      <c r="M11" s="591" t="s">
        <v>15</v>
      </c>
      <c r="N11" s="592"/>
      <c r="O11" s="591" t="s">
        <v>16</v>
      </c>
      <c r="P11" s="592"/>
      <c r="Q11" s="591" t="s">
        <v>17</v>
      </c>
      <c r="R11" s="592"/>
      <c r="S11" s="591" t="s">
        <v>18</v>
      </c>
      <c r="T11" s="592"/>
      <c r="U11" s="591" t="s">
        <v>19</v>
      </c>
      <c r="V11" s="592"/>
      <c r="W11" s="591" t="s">
        <v>20</v>
      </c>
      <c r="X11" s="592"/>
      <c r="Y11" s="591" t="s">
        <v>21</v>
      </c>
      <c r="Z11" s="592"/>
      <c r="AA11" s="591" t="s">
        <v>22</v>
      </c>
      <c r="AB11" s="592"/>
      <c r="AC11" s="591" t="s">
        <v>23</v>
      </c>
      <c r="AD11" s="592"/>
      <c r="AE11" s="591" t="s">
        <v>24</v>
      </c>
      <c r="AF11" s="592"/>
      <c r="AG11" s="591" t="s">
        <v>25</v>
      </c>
      <c r="AH11" s="592"/>
      <c r="AI11" s="591" t="s">
        <v>26</v>
      </c>
      <c r="AJ11" s="592"/>
      <c r="AK11" s="597" t="s">
        <v>27</v>
      </c>
      <c r="AL11" s="601"/>
      <c r="AM11" s="782" t="s">
        <v>28</v>
      </c>
      <c r="AN11" s="783" t="s">
        <v>29</v>
      </c>
      <c r="AO11" s="506" t="s">
        <v>30</v>
      </c>
      <c r="AP11" s="495" t="s">
        <v>31</v>
      </c>
      <c r="AQ11" s="489"/>
      <c r="AR11" s="489"/>
      <c r="AS11" s="489"/>
    </row>
    <row r="12" spans="1:130" x14ac:dyDescent="0.25">
      <c r="A12" s="734"/>
      <c r="B12" s="477" t="s">
        <v>32</v>
      </c>
      <c r="C12" s="434" t="s">
        <v>33</v>
      </c>
      <c r="D12" s="480" t="s">
        <v>34</v>
      </c>
      <c r="E12" s="482" t="s">
        <v>33</v>
      </c>
      <c r="F12" s="480" t="s">
        <v>34</v>
      </c>
      <c r="G12" s="482" t="s">
        <v>33</v>
      </c>
      <c r="H12" s="480" t="s">
        <v>34</v>
      </c>
      <c r="I12" s="482" t="s">
        <v>33</v>
      </c>
      <c r="J12" s="480" t="s">
        <v>34</v>
      </c>
      <c r="K12" s="482" t="s">
        <v>33</v>
      </c>
      <c r="L12" s="480" t="s">
        <v>34</v>
      </c>
      <c r="M12" s="482" t="s">
        <v>33</v>
      </c>
      <c r="N12" s="480" t="s">
        <v>34</v>
      </c>
      <c r="O12" s="482" t="s">
        <v>33</v>
      </c>
      <c r="P12" s="480" t="s">
        <v>34</v>
      </c>
      <c r="Q12" s="482" t="s">
        <v>33</v>
      </c>
      <c r="R12" s="480" t="s">
        <v>34</v>
      </c>
      <c r="S12" s="482" t="s">
        <v>33</v>
      </c>
      <c r="T12" s="480" t="s">
        <v>34</v>
      </c>
      <c r="U12" s="482" t="s">
        <v>33</v>
      </c>
      <c r="V12" s="480" t="s">
        <v>34</v>
      </c>
      <c r="W12" s="482" t="s">
        <v>33</v>
      </c>
      <c r="X12" s="480" t="s">
        <v>34</v>
      </c>
      <c r="Y12" s="482" t="s">
        <v>33</v>
      </c>
      <c r="Z12" s="480" t="s">
        <v>34</v>
      </c>
      <c r="AA12" s="482" t="s">
        <v>33</v>
      </c>
      <c r="AB12" s="480" t="s">
        <v>34</v>
      </c>
      <c r="AC12" s="482" t="s">
        <v>33</v>
      </c>
      <c r="AD12" s="480" t="s">
        <v>34</v>
      </c>
      <c r="AE12" s="482" t="s">
        <v>33</v>
      </c>
      <c r="AF12" s="480" t="s">
        <v>34</v>
      </c>
      <c r="AG12" s="482" t="s">
        <v>33</v>
      </c>
      <c r="AH12" s="480" t="s">
        <v>34</v>
      </c>
      <c r="AI12" s="482" t="s">
        <v>33</v>
      </c>
      <c r="AJ12" s="480" t="s">
        <v>34</v>
      </c>
      <c r="AK12" s="482" t="s">
        <v>33</v>
      </c>
      <c r="AL12" s="481" t="s">
        <v>34</v>
      </c>
      <c r="AM12" s="509"/>
      <c r="AN12" s="505"/>
      <c r="AO12" s="505"/>
      <c r="AP12" s="620"/>
      <c r="AQ12" s="734"/>
      <c r="AR12" s="734"/>
      <c r="AS12" s="734"/>
    </row>
    <row r="13" spans="1:130" ht="15" customHeight="1" x14ac:dyDescent="0.25">
      <c r="A13" s="435" t="s">
        <v>35</v>
      </c>
      <c r="B13" s="415">
        <f t="shared" ref="B13:B24" si="0">SUM(C13:D13)</f>
        <v>0</v>
      </c>
      <c r="C13" s="436">
        <f t="shared" ref="C13:D24" si="1">SUM(E13,G13,I13,K13,M13,O13,Q13,S13,U13,W13,Y13,AA13,AC13,AE13,AG13,AI13,AK13)</f>
        <v>0</v>
      </c>
      <c r="D13" s="437">
        <f t="shared" si="1"/>
        <v>0</v>
      </c>
      <c r="E13" s="401"/>
      <c r="F13" s="402"/>
      <c r="G13" s="401"/>
      <c r="H13" s="405"/>
      <c r="I13" s="401"/>
      <c r="J13" s="405"/>
      <c r="K13" s="401"/>
      <c r="L13" s="405"/>
      <c r="M13" s="401"/>
      <c r="N13" s="405"/>
      <c r="O13" s="401"/>
      <c r="P13" s="405"/>
      <c r="Q13" s="401"/>
      <c r="R13" s="405"/>
      <c r="S13" s="401"/>
      <c r="T13" s="405"/>
      <c r="U13" s="401"/>
      <c r="V13" s="405"/>
      <c r="W13" s="401"/>
      <c r="X13" s="405"/>
      <c r="Y13" s="401"/>
      <c r="Z13" s="405"/>
      <c r="AA13" s="401"/>
      <c r="AB13" s="405"/>
      <c r="AC13" s="401"/>
      <c r="AD13" s="405"/>
      <c r="AE13" s="401"/>
      <c r="AF13" s="405"/>
      <c r="AG13" s="401"/>
      <c r="AH13" s="405"/>
      <c r="AI13" s="401"/>
      <c r="AJ13" s="405"/>
      <c r="AK13" s="401"/>
      <c r="AL13" s="438"/>
      <c r="AM13" s="404"/>
      <c r="AN13" s="439"/>
      <c r="AO13" s="439"/>
      <c r="AP13" s="402"/>
      <c r="AQ13" s="405"/>
      <c r="AR13" s="405"/>
      <c r="AS13" s="405"/>
      <c r="AT13" s="31" t="str">
        <f>CA13&amp;CB13&amp;CC13&amp;CD13</f>
        <v/>
      </c>
      <c r="BY13" s="32"/>
      <c r="BZ13" s="32"/>
      <c r="CA13" s="33" t="str">
        <f>IF(AM13+AN13+AO13+AP13&lt;&gt;$B13,"* El número de "&amp;AM$10&amp;""&amp;" no puede ser distinto del Total. ","")</f>
        <v/>
      </c>
      <c r="CB13" s="33" t="str">
        <f>IF(AND($B13&lt;&gt;0,AQ13=""),"* No olvide ingresar la variable Personas con discapacidad (con RND). Si no tiene digite CERO.  ",IF(AQ13&gt;$B13,"* La variable Personas con discapacidad (con RND) no puede superar el Total. ",""))</f>
        <v/>
      </c>
      <c r="CC13" s="33" t="str">
        <f>IF(AND($B13&lt;&gt;0,AR13=""),"* No olvide ingresar la variable Pueblos Originarios (Digite CERO si no tiene). ",IF(AR13&gt;$B13,"* La variable Pueblos Originarios no puede superar el Total. ",""))</f>
        <v/>
      </c>
      <c r="CD13" s="33" t="str">
        <f>IF(AND($B13&lt;&gt;0,AS13=""),"* No olvide ingresar la variable Migrantes. Si no tiene digite CERO.  ",IF(AS13&gt;$B13,"* La variable Migrantes no puede superar el Total. ",""))</f>
        <v/>
      </c>
      <c r="CE13" s="32"/>
      <c r="CF13" s="32"/>
      <c r="CG13" s="34">
        <f>IF(AM13+AN13+AO13+AP13&lt;&gt;$B13,1,0)</f>
        <v>0</v>
      </c>
      <c r="CH13" s="35"/>
      <c r="CI13" s="35"/>
      <c r="CJ13" s="35"/>
      <c r="CK13" s="34">
        <f>IF(AND($B13&lt;&gt;0,AQ13=""),1,IF(AQ13&gt;$B13,1,0))</f>
        <v>0</v>
      </c>
      <c r="CL13" s="34">
        <f t="shared" ref="CK13:CM18" si="2">IF(AND($B13&lt;&gt;0,AR13=""),1,IF(AR13&gt;$B13,1,0))</f>
        <v>0</v>
      </c>
      <c r="CM13" s="34">
        <f>IF(AND($B13&lt;&gt;0,AS13=""),1,IF(AS13&gt;$B13,1,0))</f>
        <v>0</v>
      </c>
      <c r="DJ13" s="2"/>
    </row>
    <row r="14" spans="1:130" ht="15" customHeight="1" x14ac:dyDescent="0.25">
      <c r="A14" s="36" t="s">
        <v>36</v>
      </c>
      <c r="B14" s="36">
        <f t="shared" si="0"/>
        <v>0</v>
      </c>
      <c r="C14" s="37">
        <f t="shared" si="1"/>
        <v>0</v>
      </c>
      <c r="D14" s="38">
        <f t="shared" si="1"/>
        <v>0</v>
      </c>
      <c r="E14" s="39"/>
      <c r="F14" s="40"/>
      <c r="G14" s="39"/>
      <c r="H14" s="41"/>
      <c r="I14" s="39"/>
      <c r="J14" s="41"/>
      <c r="K14" s="39"/>
      <c r="L14" s="41"/>
      <c r="M14" s="39"/>
      <c r="N14" s="41"/>
      <c r="O14" s="39"/>
      <c r="P14" s="41"/>
      <c r="Q14" s="39"/>
      <c r="R14" s="41"/>
      <c r="S14" s="39"/>
      <c r="T14" s="41"/>
      <c r="U14" s="39"/>
      <c r="V14" s="41"/>
      <c r="W14" s="39"/>
      <c r="X14" s="41"/>
      <c r="Y14" s="39"/>
      <c r="Z14" s="41"/>
      <c r="AA14" s="39"/>
      <c r="AB14" s="41"/>
      <c r="AC14" s="39"/>
      <c r="AD14" s="41"/>
      <c r="AE14" s="39"/>
      <c r="AF14" s="41"/>
      <c r="AG14" s="39"/>
      <c r="AH14" s="41"/>
      <c r="AI14" s="39"/>
      <c r="AJ14" s="41"/>
      <c r="AK14" s="39"/>
      <c r="AL14" s="42"/>
      <c r="AM14" s="43"/>
      <c r="AN14" s="44"/>
      <c r="AO14" s="44"/>
      <c r="AP14" s="40"/>
      <c r="AQ14" s="41"/>
      <c r="AR14" s="41"/>
      <c r="AS14" s="41"/>
      <c r="AT14" s="31" t="str">
        <f t="shared" ref="AT14:AT18" si="3">CA14&amp;CB14&amp;CC14&amp;CD14</f>
        <v/>
      </c>
      <c r="BY14" s="32"/>
      <c r="BZ14" s="32"/>
      <c r="CA14" s="33" t="str">
        <f t="shared" ref="CA14:CA18" si="4">IF(AM14+AN14+AO14+AP14&lt;&gt;$B14,"* El número de "&amp;AM$10&amp;""&amp;" no puede ser distinto del Total. ","")</f>
        <v/>
      </c>
      <c r="CB14" s="33" t="str">
        <f t="shared" ref="CB14:CB24" si="5">IF(AND($B14&lt;&gt;0,AQ14=""),"* No olvide ingresar la variable Personas con discapacidad (con RND). Si no tiene digite CERO.  ",IF(AQ14&gt;$B14,"* La variable Personas con discapacidad (con RND) no puede superar el Total. ",""))</f>
        <v/>
      </c>
      <c r="CC14" s="33" t="str">
        <f t="shared" ref="CC14:CC24" si="6">IF(AND($B14&lt;&gt;0,AR14=""),"* No olvide ingresar la variable Pueblos Originarios (Digite CERO si no tiene). ",IF(AR14&gt;$B14,"* La variable Pueblos Originarios no puede superar el Total. ",""))</f>
        <v/>
      </c>
      <c r="CD14" s="33" t="str">
        <f t="shared" ref="CD14:CD24" si="7">IF(AND($B14&lt;&gt;0,AS14=""),"* No olvide ingresar la variable Migrantes. Si no tiene digite CERO.  ",IF(AS14&gt;$B14,"* La variable Migrantes no puede superar el Total. ",""))</f>
        <v/>
      </c>
      <c r="CE14" s="32"/>
      <c r="CF14" s="32"/>
      <c r="CG14" s="34">
        <f t="shared" ref="CG14:CG24" si="8">IF(AM14+AN14+AO14+AP14&lt;&gt;$B14,1,0)</f>
        <v>0</v>
      </c>
      <c r="CH14" s="35"/>
      <c r="CI14" s="35"/>
      <c r="CJ14" s="35"/>
      <c r="CK14" s="34">
        <f t="shared" si="2"/>
        <v>0</v>
      </c>
      <c r="CL14" s="34">
        <f t="shared" si="2"/>
        <v>0</v>
      </c>
      <c r="CM14" s="34">
        <f t="shared" si="2"/>
        <v>0</v>
      </c>
    </row>
    <row r="15" spans="1:130" ht="19.5" customHeight="1" x14ac:dyDescent="0.25">
      <c r="A15" s="45" t="s">
        <v>37</v>
      </c>
      <c r="B15" s="45">
        <f t="shared" si="0"/>
        <v>0</v>
      </c>
      <c r="C15" s="46">
        <f t="shared" si="1"/>
        <v>0</v>
      </c>
      <c r="D15" s="47">
        <f t="shared" si="1"/>
        <v>0</v>
      </c>
      <c r="E15" s="48"/>
      <c r="F15" s="49"/>
      <c r="G15" s="48"/>
      <c r="H15" s="50"/>
      <c r="I15" s="48"/>
      <c r="J15" s="50"/>
      <c r="K15" s="48"/>
      <c r="L15" s="50"/>
      <c r="M15" s="39"/>
      <c r="N15" s="41"/>
      <c r="O15" s="39"/>
      <c r="P15" s="41"/>
      <c r="Q15" s="51"/>
      <c r="R15" s="52"/>
      <c r="S15" s="51"/>
      <c r="T15" s="52"/>
      <c r="U15" s="51"/>
      <c r="V15" s="52"/>
      <c r="W15" s="51"/>
      <c r="X15" s="52"/>
      <c r="Y15" s="51"/>
      <c r="Z15" s="52"/>
      <c r="AA15" s="51"/>
      <c r="AB15" s="52"/>
      <c r="AC15" s="51"/>
      <c r="AD15" s="52"/>
      <c r="AE15" s="51"/>
      <c r="AF15" s="52"/>
      <c r="AG15" s="51"/>
      <c r="AH15" s="52"/>
      <c r="AI15" s="51"/>
      <c r="AJ15" s="52"/>
      <c r="AK15" s="51"/>
      <c r="AL15" s="53"/>
      <c r="AM15" s="54"/>
      <c r="AN15" s="55"/>
      <c r="AO15" s="55"/>
      <c r="AP15" s="56"/>
      <c r="AQ15" s="52"/>
      <c r="AR15" s="52"/>
      <c r="AS15" s="52"/>
      <c r="AT15" s="31" t="str">
        <f>CA15&amp;CB15&amp;CC15&amp;CD15</f>
        <v/>
      </c>
      <c r="BY15" s="32"/>
      <c r="BZ15" s="32"/>
      <c r="CA15" s="33" t="str">
        <f t="shared" si="4"/>
        <v/>
      </c>
      <c r="CB15" s="33" t="str">
        <f t="shared" si="5"/>
        <v/>
      </c>
      <c r="CC15" s="33" t="str">
        <f t="shared" si="6"/>
        <v/>
      </c>
      <c r="CD15" s="33" t="str">
        <f t="shared" si="7"/>
        <v/>
      </c>
      <c r="CE15" s="32"/>
      <c r="CF15" s="32"/>
      <c r="CG15" s="34">
        <f t="shared" si="8"/>
        <v>0</v>
      </c>
      <c r="CH15" s="35"/>
      <c r="CI15" s="35"/>
      <c r="CJ15" s="35"/>
      <c r="CK15" s="34">
        <f t="shared" si="2"/>
        <v>0</v>
      </c>
      <c r="CL15" s="34">
        <f t="shared" si="2"/>
        <v>0</v>
      </c>
      <c r="CM15" s="34">
        <f t="shared" si="2"/>
        <v>0</v>
      </c>
    </row>
    <row r="16" spans="1:130" ht="15" customHeight="1" x14ac:dyDescent="0.25">
      <c r="A16" s="57" t="s">
        <v>38</v>
      </c>
      <c r="B16" s="57">
        <f t="shared" si="0"/>
        <v>0</v>
      </c>
      <c r="C16" s="58">
        <f t="shared" si="1"/>
        <v>0</v>
      </c>
      <c r="D16" s="59">
        <f t="shared" si="1"/>
        <v>0</v>
      </c>
      <c r="E16" s="51"/>
      <c r="F16" s="56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  <c r="S16" s="51"/>
      <c r="T16" s="52"/>
      <c r="U16" s="51"/>
      <c r="V16" s="52"/>
      <c r="W16" s="51"/>
      <c r="X16" s="52"/>
      <c r="Y16" s="51"/>
      <c r="Z16" s="52"/>
      <c r="AA16" s="51"/>
      <c r="AB16" s="52"/>
      <c r="AC16" s="51"/>
      <c r="AD16" s="52"/>
      <c r="AE16" s="51"/>
      <c r="AF16" s="52"/>
      <c r="AG16" s="51"/>
      <c r="AH16" s="52"/>
      <c r="AI16" s="51"/>
      <c r="AJ16" s="52"/>
      <c r="AK16" s="51"/>
      <c r="AL16" s="53"/>
      <c r="AM16" s="54"/>
      <c r="AN16" s="55"/>
      <c r="AO16" s="55"/>
      <c r="AP16" s="56"/>
      <c r="AQ16" s="52"/>
      <c r="AR16" s="52"/>
      <c r="AS16" s="52"/>
      <c r="AT16" s="31" t="str">
        <f t="shared" si="3"/>
        <v/>
      </c>
      <c r="BY16" s="32"/>
      <c r="BZ16" s="32"/>
      <c r="CA16" s="33" t="str">
        <f t="shared" si="4"/>
        <v/>
      </c>
      <c r="CB16" s="33" t="str">
        <f t="shared" si="5"/>
        <v/>
      </c>
      <c r="CC16" s="33" t="str">
        <f t="shared" si="6"/>
        <v/>
      </c>
      <c r="CD16" s="33" t="str">
        <f t="shared" si="7"/>
        <v/>
      </c>
      <c r="CE16" s="32"/>
      <c r="CF16" s="32"/>
      <c r="CG16" s="34">
        <f t="shared" si="8"/>
        <v>0</v>
      </c>
      <c r="CH16" s="35"/>
      <c r="CI16" s="35"/>
      <c r="CJ16" s="35"/>
      <c r="CK16" s="34">
        <f t="shared" si="2"/>
        <v>0</v>
      </c>
      <c r="CL16" s="34">
        <f t="shared" si="2"/>
        <v>0</v>
      </c>
      <c r="CM16" s="34">
        <f t="shared" si="2"/>
        <v>0</v>
      </c>
    </row>
    <row r="17" spans="1:113" x14ac:dyDescent="0.25">
      <c r="A17" s="45" t="s">
        <v>39</v>
      </c>
      <c r="B17" s="60">
        <f t="shared" si="0"/>
        <v>0</v>
      </c>
      <c r="C17" s="61">
        <f t="shared" si="1"/>
        <v>0</v>
      </c>
      <c r="D17" s="59">
        <f t="shared" si="1"/>
        <v>0</v>
      </c>
      <c r="E17" s="62"/>
      <c r="F17" s="52"/>
      <c r="G17" s="51"/>
      <c r="H17" s="52"/>
      <c r="I17" s="51"/>
      <c r="J17" s="52"/>
      <c r="K17" s="51"/>
      <c r="L17" s="52"/>
      <c r="M17" s="51"/>
      <c r="N17" s="52"/>
      <c r="O17" s="51"/>
      <c r="P17" s="52"/>
      <c r="Q17" s="51"/>
      <c r="R17" s="52"/>
      <c r="S17" s="51"/>
      <c r="T17" s="52"/>
      <c r="U17" s="51"/>
      <c r="V17" s="52"/>
      <c r="W17" s="51"/>
      <c r="X17" s="52"/>
      <c r="Y17" s="51"/>
      <c r="Z17" s="52"/>
      <c r="AA17" s="51"/>
      <c r="AB17" s="52"/>
      <c r="AC17" s="51"/>
      <c r="AD17" s="52"/>
      <c r="AE17" s="51"/>
      <c r="AF17" s="52"/>
      <c r="AG17" s="51"/>
      <c r="AH17" s="52"/>
      <c r="AI17" s="51"/>
      <c r="AJ17" s="52"/>
      <c r="AK17" s="51"/>
      <c r="AL17" s="53"/>
      <c r="AM17" s="63"/>
      <c r="AN17" s="55"/>
      <c r="AO17" s="55"/>
      <c r="AP17" s="56"/>
      <c r="AQ17" s="64"/>
      <c r="AR17" s="64"/>
      <c r="AS17" s="64"/>
      <c r="AT17" s="31" t="str">
        <f t="shared" si="3"/>
        <v/>
      </c>
      <c r="BY17" s="32"/>
      <c r="BZ17" s="32"/>
      <c r="CA17" s="33" t="str">
        <f>IF(AM17+AN17+AO17+AP17&lt;&gt;$B17,"* El número de "&amp;AM$10&amp;""&amp;" no puede ser distinto del Total. ","")</f>
        <v/>
      </c>
      <c r="CB17" s="33" t="str">
        <f t="shared" si="5"/>
        <v/>
      </c>
      <c r="CC17" s="33" t="str">
        <f t="shared" si="6"/>
        <v/>
      </c>
      <c r="CD17" s="33" t="str">
        <f t="shared" si="7"/>
        <v/>
      </c>
      <c r="CE17" s="32"/>
      <c r="CF17" s="32"/>
      <c r="CG17" s="34">
        <f t="shared" si="8"/>
        <v>0</v>
      </c>
      <c r="CH17" s="35"/>
      <c r="CI17" s="35"/>
      <c r="CJ17" s="35"/>
      <c r="CK17" s="34">
        <f t="shared" si="2"/>
        <v>0</v>
      </c>
      <c r="CL17" s="34">
        <f t="shared" si="2"/>
        <v>0</v>
      </c>
      <c r="CM17" s="34">
        <f t="shared" si="2"/>
        <v>0</v>
      </c>
    </row>
    <row r="18" spans="1:113" x14ac:dyDescent="0.25">
      <c r="A18" s="45" t="s">
        <v>40</v>
      </c>
      <c r="B18" s="65">
        <f t="shared" si="0"/>
        <v>0</v>
      </c>
      <c r="C18" s="631">
        <f t="shared" si="1"/>
        <v>0</v>
      </c>
      <c r="D18" s="67">
        <f t="shared" si="1"/>
        <v>0</v>
      </c>
      <c r="E18" s="68"/>
      <c r="F18" s="632"/>
      <c r="G18" s="823"/>
      <c r="H18" s="71"/>
      <c r="I18" s="823"/>
      <c r="J18" s="71"/>
      <c r="K18" s="51"/>
      <c r="L18" s="52"/>
      <c r="M18" s="51"/>
      <c r="N18" s="52"/>
      <c r="O18" s="817"/>
      <c r="P18" s="73"/>
      <c r="Q18" s="817"/>
      <c r="R18" s="73"/>
      <c r="S18" s="817"/>
      <c r="T18" s="73"/>
      <c r="U18" s="817"/>
      <c r="V18" s="73"/>
      <c r="W18" s="817"/>
      <c r="X18" s="73"/>
      <c r="Y18" s="817"/>
      <c r="Z18" s="73"/>
      <c r="AA18" s="817"/>
      <c r="AB18" s="73"/>
      <c r="AC18" s="817"/>
      <c r="AD18" s="73"/>
      <c r="AE18" s="817"/>
      <c r="AF18" s="73"/>
      <c r="AG18" s="817"/>
      <c r="AH18" s="73"/>
      <c r="AI18" s="817"/>
      <c r="AJ18" s="73"/>
      <c r="AK18" s="817"/>
      <c r="AL18" s="74"/>
      <c r="AM18" s="75"/>
      <c r="AN18" s="76"/>
      <c r="AO18" s="76"/>
      <c r="AP18" s="77"/>
      <c r="AQ18" s="78"/>
      <c r="AR18" s="78"/>
      <c r="AS18" s="78"/>
      <c r="AT18" s="31" t="str">
        <f t="shared" si="3"/>
        <v/>
      </c>
      <c r="BY18" s="32"/>
      <c r="BZ18" s="32"/>
      <c r="CA18" s="33" t="str">
        <f t="shared" si="4"/>
        <v/>
      </c>
      <c r="CB18" s="33" t="str">
        <f t="shared" si="5"/>
        <v/>
      </c>
      <c r="CC18" s="33" t="str">
        <f t="shared" si="6"/>
        <v/>
      </c>
      <c r="CD18" s="33" t="str">
        <f t="shared" si="7"/>
        <v/>
      </c>
      <c r="CE18" s="32"/>
      <c r="CF18" s="32"/>
      <c r="CG18" s="34">
        <f t="shared" si="8"/>
        <v>0</v>
      </c>
      <c r="CH18" s="35"/>
      <c r="CI18" s="35"/>
      <c r="CJ18" s="35"/>
      <c r="CK18" s="34">
        <f t="shared" si="2"/>
        <v>0</v>
      </c>
      <c r="CL18" s="34">
        <f t="shared" si="2"/>
        <v>0</v>
      </c>
      <c r="CM18" s="34">
        <f t="shared" si="2"/>
        <v>0</v>
      </c>
    </row>
    <row r="19" spans="1:113" x14ac:dyDescent="0.25">
      <c r="A19" s="435" t="s">
        <v>41</v>
      </c>
      <c r="B19" s="65">
        <f t="shared" si="0"/>
        <v>0</v>
      </c>
      <c r="C19" s="79">
        <f t="shared" si="1"/>
        <v>0</v>
      </c>
      <c r="D19" s="437">
        <f t="shared" si="1"/>
        <v>0</v>
      </c>
      <c r="E19" s="414">
        <f t="shared" ref="E19:AS19" si="9">SUM(E20:E24)</f>
        <v>0</v>
      </c>
      <c r="F19" s="437">
        <f t="shared" si="9"/>
        <v>0</v>
      </c>
      <c r="G19" s="414">
        <f t="shared" si="9"/>
        <v>0</v>
      </c>
      <c r="H19" s="420">
        <f t="shared" si="9"/>
        <v>0</v>
      </c>
      <c r="I19" s="414">
        <f t="shared" si="9"/>
        <v>0</v>
      </c>
      <c r="J19" s="420">
        <f t="shared" si="9"/>
        <v>0</v>
      </c>
      <c r="K19" s="414">
        <f t="shared" si="9"/>
        <v>0</v>
      </c>
      <c r="L19" s="420">
        <f t="shared" si="9"/>
        <v>0</v>
      </c>
      <c r="M19" s="414">
        <f t="shared" si="9"/>
        <v>0</v>
      </c>
      <c r="N19" s="420">
        <f t="shared" si="9"/>
        <v>0</v>
      </c>
      <c r="O19" s="414">
        <f t="shared" si="9"/>
        <v>0</v>
      </c>
      <c r="P19" s="420">
        <f t="shared" si="9"/>
        <v>0</v>
      </c>
      <c r="Q19" s="414">
        <f t="shared" si="9"/>
        <v>0</v>
      </c>
      <c r="R19" s="420">
        <f t="shared" si="9"/>
        <v>0</v>
      </c>
      <c r="S19" s="414">
        <f t="shared" si="9"/>
        <v>0</v>
      </c>
      <c r="T19" s="420">
        <f t="shared" si="9"/>
        <v>0</v>
      </c>
      <c r="U19" s="414">
        <f t="shared" si="9"/>
        <v>0</v>
      </c>
      <c r="V19" s="420">
        <f t="shared" si="9"/>
        <v>0</v>
      </c>
      <c r="W19" s="414">
        <f t="shared" si="9"/>
        <v>0</v>
      </c>
      <c r="X19" s="420">
        <f t="shared" si="9"/>
        <v>0</v>
      </c>
      <c r="Y19" s="414">
        <f t="shared" si="9"/>
        <v>0</v>
      </c>
      <c r="Z19" s="420">
        <f t="shared" si="9"/>
        <v>0</v>
      </c>
      <c r="AA19" s="414">
        <f t="shared" si="9"/>
        <v>0</v>
      </c>
      <c r="AB19" s="420">
        <f t="shared" si="9"/>
        <v>0</v>
      </c>
      <c r="AC19" s="414">
        <f t="shared" si="9"/>
        <v>0</v>
      </c>
      <c r="AD19" s="420">
        <f t="shared" si="9"/>
        <v>0</v>
      </c>
      <c r="AE19" s="414">
        <f t="shared" si="9"/>
        <v>0</v>
      </c>
      <c r="AF19" s="420">
        <f t="shared" si="9"/>
        <v>0</v>
      </c>
      <c r="AG19" s="414">
        <f t="shared" si="9"/>
        <v>0</v>
      </c>
      <c r="AH19" s="420">
        <f t="shared" si="9"/>
        <v>0</v>
      </c>
      <c r="AI19" s="414">
        <f t="shared" si="9"/>
        <v>0</v>
      </c>
      <c r="AJ19" s="420">
        <f t="shared" si="9"/>
        <v>0</v>
      </c>
      <c r="AK19" s="414">
        <f t="shared" si="9"/>
        <v>0</v>
      </c>
      <c r="AL19" s="440">
        <f t="shared" si="9"/>
        <v>0</v>
      </c>
      <c r="AM19" s="418">
        <f t="shared" si="9"/>
        <v>0</v>
      </c>
      <c r="AN19" s="419">
        <f t="shared" si="9"/>
        <v>0</v>
      </c>
      <c r="AO19" s="419">
        <f t="shared" si="9"/>
        <v>0</v>
      </c>
      <c r="AP19" s="437">
        <f t="shared" si="9"/>
        <v>0</v>
      </c>
      <c r="AQ19" s="420">
        <f t="shared" si="9"/>
        <v>0</v>
      </c>
      <c r="AR19" s="420">
        <f t="shared" si="9"/>
        <v>0</v>
      </c>
      <c r="AS19" s="420">
        <f t="shared" si="9"/>
        <v>0</v>
      </c>
      <c r="AT19" s="85"/>
      <c r="BY19" s="32"/>
      <c r="BZ19" s="32"/>
      <c r="CA19" s="32"/>
      <c r="CB19" s="32"/>
      <c r="CC19" s="32"/>
      <c r="CD19" s="32"/>
      <c r="CE19" s="32"/>
      <c r="CF19" s="32"/>
      <c r="CG19"/>
      <c r="CH19" s="35"/>
      <c r="CI19" s="35"/>
      <c r="CJ19" s="35"/>
      <c r="CK19"/>
      <c r="CL19"/>
      <c r="CM19"/>
    </row>
    <row r="20" spans="1:113" x14ac:dyDescent="0.25">
      <c r="A20" s="824" t="s">
        <v>42</v>
      </c>
      <c r="B20" s="60">
        <f t="shared" si="0"/>
        <v>0</v>
      </c>
      <c r="C20" s="58">
        <f t="shared" si="1"/>
        <v>0</v>
      </c>
      <c r="D20" s="87">
        <f t="shared" si="1"/>
        <v>0</v>
      </c>
      <c r="E20" s="88"/>
      <c r="F20" s="89"/>
      <c r="G20" s="88"/>
      <c r="H20" s="90"/>
      <c r="I20" s="88"/>
      <c r="J20" s="90"/>
      <c r="K20" s="88"/>
      <c r="L20" s="90"/>
      <c r="M20" s="88"/>
      <c r="N20" s="90"/>
      <c r="O20" s="88"/>
      <c r="P20" s="90"/>
      <c r="Q20" s="88"/>
      <c r="R20" s="90"/>
      <c r="S20" s="88"/>
      <c r="T20" s="90"/>
      <c r="U20" s="88"/>
      <c r="V20" s="90"/>
      <c r="W20" s="88"/>
      <c r="X20" s="90"/>
      <c r="Y20" s="88"/>
      <c r="Z20" s="90"/>
      <c r="AA20" s="88"/>
      <c r="AB20" s="90"/>
      <c r="AC20" s="88"/>
      <c r="AD20" s="90"/>
      <c r="AE20" s="88"/>
      <c r="AF20" s="90"/>
      <c r="AG20" s="88"/>
      <c r="AH20" s="90"/>
      <c r="AI20" s="88"/>
      <c r="AJ20" s="90"/>
      <c r="AK20" s="88"/>
      <c r="AL20" s="91"/>
      <c r="AM20" s="785"/>
      <c r="AN20" s="93"/>
      <c r="AO20" s="93"/>
      <c r="AP20" s="89"/>
      <c r="AQ20" s="786"/>
      <c r="AR20" s="786"/>
      <c r="AS20" s="786"/>
      <c r="AT20" s="31" t="str">
        <f>CA20&amp;CB20&amp;CC20&amp;CD20</f>
        <v/>
      </c>
      <c r="BY20" s="32"/>
      <c r="BZ20" s="32"/>
      <c r="CA20" s="33" t="str">
        <f t="shared" ref="CA20:CA24" si="10">IF(AM20+AN20+AO20+AP20&lt;&gt;$B20,"* El número de "&amp;AM$10&amp;""&amp;" no puede ser distinto del Total. ","")</f>
        <v/>
      </c>
      <c r="CB20" s="33" t="str">
        <f t="shared" si="5"/>
        <v/>
      </c>
      <c r="CC20" s="33" t="str">
        <f t="shared" si="6"/>
        <v/>
      </c>
      <c r="CD20" s="33" t="str">
        <f t="shared" si="7"/>
        <v/>
      </c>
      <c r="CE20" s="32"/>
      <c r="CF20" s="32"/>
      <c r="CG20" s="34">
        <f t="shared" si="8"/>
        <v>0</v>
      </c>
      <c r="CH20" s="35"/>
      <c r="CI20" s="35"/>
      <c r="CJ20" s="35"/>
      <c r="CK20" s="34">
        <f t="shared" ref="CK20:CM24" si="11">IF(AND($B20&lt;&gt;0,AQ20=""),1,IF(AQ20&gt;$B20,1,0))</f>
        <v>0</v>
      </c>
      <c r="CL20" s="34">
        <f t="shared" si="11"/>
        <v>0</v>
      </c>
      <c r="CM20" s="34">
        <f t="shared" si="11"/>
        <v>0</v>
      </c>
    </row>
    <row r="21" spans="1:113" x14ac:dyDescent="0.25">
      <c r="A21" s="45" t="s">
        <v>43</v>
      </c>
      <c r="B21" s="57">
        <f t="shared" si="0"/>
        <v>0</v>
      </c>
      <c r="C21" s="61">
        <f t="shared" si="1"/>
        <v>0</v>
      </c>
      <c r="D21" s="47">
        <f t="shared" si="1"/>
        <v>0</v>
      </c>
      <c r="E21" s="51"/>
      <c r="F21" s="56"/>
      <c r="G21" s="51"/>
      <c r="H21" s="52"/>
      <c r="I21" s="51"/>
      <c r="J21" s="52"/>
      <c r="K21" s="51"/>
      <c r="L21" s="52"/>
      <c r="M21" s="51"/>
      <c r="N21" s="52"/>
      <c r="O21" s="51"/>
      <c r="P21" s="52"/>
      <c r="Q21" s="51"/>
      <c r="R21" s="52"/>
      <c r="S21" s="51"/>
      <c r="T21" s="52"/>
      <c r="U21" s="51"/>
      <c r="V21" s="52"/>
      <c r="W21" s="51"/>
      <c r="X21" s="52"/>
      <c r="Y21" s="51"/>
      <c r="Z21" s="52"/>
      <c r="AA21" s="51"/>
      <c r="AB21" s="52"/>
      <c r="AC21" s="51"/>
      <c r="AD21" s="52"/>
      <c r="AE21" s="51"/>
      <c r="AF21" s="52"/>
      <c r="AG21" s="51"/>
      <c r="AH21" s="52"/>
      <c r="AI21" s="51"/>
      <c r="AJ21" s="52"/>
      <c r="AK21" s="51"/>
      <c r="AL21" s="53"/>
      <c r="AM21" s="54"/>
      <c r="AN21" s="55"/>
      <c r="AO21" s="55"/>
      <c r="AP21" s="56"/>
      <c r="AQ21" s="95"/>
      <c r="AR21" s="95"/>
      <c r="AS21" s="95"/>
      <c r="AT21" s="31" t="str">
        <f>CA21&amp;CB21&amp;CC21&amp;CD21</f>
        <v/>
      </c>
      <c r="BY21" s="32"/>
      <c r="BZ21" s="32"/>
      <c r="CA21" s="33" t="str">
        <f t="shared" si="10"/>
        <v/>
      </c>
      <c r="CB21" s="33" t="str">
        <f t="shared" si="5"/>
        <v/>
      </c>
      <c r="CC21" s="33" t="str">
        <f t="shared" si="6"/>
        <v/>
      </c>
      <c r="CD21" s="33" t="str">
        <f t="shared" si="7"/>
        <v/>
      </c>
      <c r="CE21" s="32"/>
      <c r="CF21" s="32"/>
      <c r="CG21" s="34">
        <f t="shared" si="8"/>
        <v>0</v>
      </c>
      <c r="CH21" s="35"/>
      <c r="CI21" s="35"/>
      <c r="CJ21" s="35"/>
      <c r="CK21" s="34">
        <f t="shared" si="11"/>
        <v>0</v>
      </c>
      <c r="CL21" s="34">
        <f t="shared" si="11"/>
        <v>0</v>
      </c>
      <c r="CM21" s="34">
        <f t="shared" si="11"/>
        <v>0</v>
      </c>
    </row>
    <row r="22" spans="1:113" x14ac:dyDescent="0.25">
      <c r="A22" s="96" t="s">
        <v>44</v>
      </c>
      <c r="B22" s="97">
        <f t="shared" si="0"/>
        <v>0</v>
      </c>
      <c r="C22" s="98">
        <f t="shared" si="1"/>
        <v>0</v>
      </c>
      <c r="D22" s="99">
        <f t="shared" si="1"/>
        <v>0</v>
      </c>
      <c r="E22" s="62"/>
      <c r="F22" s="100"/>
      <c r="G22" s="62"/>
      <c r="H22" s="101"/>
      <c r="I22" s="62"/>
      <c r="J22" s="101"/>
      <c r="K22" s="62"/>
      <c r="L22" s="101"/>
      <c r="M22" s="62"/>
      <c r="N22" s="101"/>
      <c r="O22" s="62"/>
      <c r="P22" s="101"/>
      <c r="Q22" s="62"/>
      <c r="R22" s="101"/>
      <c r="S22" s="62"/>
      <c r="T22" s="101"/>
      <c r="U22" s="62"/>
      <c r="V22" s="101"/>
      <c r="W22" s="62"/>
      <c r="X22" s="101"/>
      <c r="Y22" s="62"/>
      <c r="Z22" s="101"/>
      <c r="AA22" s="62"/>
      <c r="AB22" s="101"/>
      <c r="AC22" s="62"/>
      <c r="AD22" s="101"/>
      <c r="AE22" s="62"/>
      <c r="AF22" s="101"/>
      <c r="AG22" s="62"/>
      <c r="AH22" s="101"/>
      <c r="AI22" s="62"/>
      <c r="AJ22" s="101"/>
      <c r="AK22" s="62"/>
      <c r="AL22" s="102"/>
      <c r="AM22" s="103"/>
      <c r="AN22" s="104"/>
      <c r="AO22" s="104"/>
      <c r="AP22" s="100"/>
      <c r="AQ22" s="105"/>
      <c r="AR22" s="105"/>
      <c r="AS22" s="105"/>
      <c r="AT22" s="31" t="str">
        <f>CA22&amp;CB22&amp;CC22&amp;CD22</f>
        <v/>
      </c>
      <c r="BY22" s="32"/>
      <c r="BZ22" s="32"/>
      <c r="CA22" s="33" t="str">
        <f t="shared" si="10"/>
        <v/>
      </c>
      <c r="CB22" s="33" t="str">
        <f t="shared" si="5"/>
        <v/>
      </c>
      <c r="CC22" s="33" t="str">
        <f t="shared" si="6"/>
        <v/>
      </c>
      <c r="CD22" s="33" t="str">
        <f t="shared" si="7"/>
        <v/>
      </c>
      <c r="CE22" s="32"/>
      <c r="CF22" s="32"/>
      <c r="CG22" s="34">
        <f t="shared" si="8"/>
        <v>0</v>
      </c>
      <c r="CH22" s="35"/>
      <c r="CI22" s="35"/>
      <c r="CJ22" s="35"/>
      <c r="CK22" s="34">
        <f t="shared" si="11"/>
        <v>0</v>
      </c>
      <c r="CL22" s="34">
        <f t="shared" si="11"/>
        <v>0</v>
      </c>
      <c r="CM22" s="34">
        <f t="shared" si="11"/>
        <v>0</v>
      </c>
    </row>
    <row r="23" spans="1:113" x14ac:dyDescent="0.25">
      <c r="A23" s="106" t="s">
        <v>45</v>
      </c>
      <c r="B23" s="57">
        <f t="shared" si="0"/>
        <v>0</v>
      </c>
      <c r="C23" s="61">
        <f t="shared" si="1"/>
        <v>0</v>
      </c>
      <c r="D23" s="47">
        <f t="shared" si="1"/>
        <v>0</v>
      </c>
      <c r="E23" s="51"/>
      <c r="F23" s="56"/>
      <c r="G23" s="51"/>
      <c r="H23" s="52"/>
      <c r="I23" s="51"/>
      <c r="J23" s="52"/>
      <c r="K23" s="51"/>
      <c r="L23" s="52"/>
      <c r="M23" s="51"/>
      <c r="N23" s="52"/>
      <c r="O23" s="51"/>
      <c r="P23" s="52"/>
      <c r="Q23" s="51"/>
      <c r="R23" s="52"/>
      <c r="S23" s="51"/>
      <c r="T23" s="52"/>
      <c r="U23" s="51"/>
      <c r="V23" s="52"/>
      <c r="W23" s="51"/>
      <c r="X23" s="52"/>
      <c r="Y23" s="51"/>
      <c r="Z23" s="52"/>
      <c r="AA23" s="51"/>
      <c r="AB23" s="52"/>
      <c r="AC23" s="51"/>
      <c r="AD23" s="52"/>
      <c r="AE23" s="51"/>
      <c r="AF23" s="52"/>
      <c r="AG23" s="51"/>
      <c r="AH23" s="52"/>
      <c r="AI23" s="51"/>
      <c r="AJ23" s="52"/>
      <c r="AK23" s="51"/>
      <c r="AL23" s="53"/>
      <c r="AM23" s="54"/>
      <c r="AN23" s="55"/>
      <c r="AO23" s="55"/>
      <c r="AP23" s="56"/>
      <c r="AQ23" s="95"/>
      <c r="AR23" s="95"/>
      <c r="AS23" s="95"/>
      <c r="AT23" s="31" t="str">
        <f>CA23&amp;CB23&amp;CC23&amp;CD23</f>
        <v/>
      </c>
      <c r="BY23" s="32"/>
      <c r="BZ23" s="32"/>
      <c r="CA23" s="33" t="str">
        <f t="shared" si="10"/>
        <v/>
      </c>
      <c r="CB23" s="33" t="str">
        <f t="shared" si="5"/>
        <v/>
      </c>
      <c r="CC23" s="33" t="str">
        <f t="shared" si="6"/>
        <v/>
      </c>
      <c r="CD23" s="33" t="str">
        <f t="shared" si="7"/>
        <v/>
      </c>
      <c r="CE23" s="32"/>
      <c r="CF23" s="32"/>
      <c r="CG23" s="34">
        <f t="shared" si="8"/>
        <v>0</v>
      </c>
      <c r="CH23" s="35"/>
      <c r="CI23" s="35"/>
      <c r="CJ23" s="35"/>
      <c r="CK23" s="34">
        <f t="shared" si="11"/>
        <v>0</v>
      </c>
      <c r="CL23" s="34">
        <f t="shared" si="11"/>
        <v>0</v>
      </c>
      <c r="CM23" s="34">
        <f t="shared" si="11"/>
        <v>0</v>
      </c>
    </row>
    <row r="24" spans="1:113" x14ac:dyDescent="0.25">
      <c r="A24" s="107" t="s">
        <v>46</v>
      </c>
      <c r="B24" s="65">
        <f t="shared" si="0"/>
        <v>0</v>
      </c>
      <c r="C24" s="79">
        <f t="shared" si="1"/>
        <v>0</v>
      </c>
      <c r="D24" s="637">
        <f t="shared" si="1"/>
        <v>0</v>
      </c>
      <c r="E24" s="817"/>
      <c r="F24" s="638"/>
      <c r="G24" s="817"/>
      <c r="H24" s="73"/>
      <c r="I24" s="817"/>
      <c r="J24" s="73"/>
      <c r="K24" s="817"/>
      <c r="L24" s="73"/>
      <c r="M24" s="817"/>
      <c r="N24" s="73"/>
      <c r="O24" s="817"/>
      <c r="P24" s="73"/>
      <c r="Q24" s="817"/>
      <c r="R24" s="73"/>
      <c r="S24" s="817"/>
      <c r="T24" s="73"/>
      <c r="U24" s="817"/>
      <c r="V24" s="73"/>
      <c r="W24" s="817"/>
      <c r="X24" s="73"/>
      <c r="Y24" s="817"/>
      <c r="Z24" s="73"/>
      <c r="AA24" s="817"/>
      <c r="AB24" s="73"/>
      <c r="AC24" s="817"/>
      <c r="AD24" s="73"/>
      <c r="AE24" s="817"/>
      <c r="AF24" s="73"/>
      <c r="AG24" s="817"/>
      <c r="AH24" s="73"/>
      <c r="AI24" s="817"/>
      <c r="AJ24" s="73"/>
      <c r="AK24" s="817"/>
      <c r="AL24" s="74"/>
      <c r="AM24" s="110"/>
      <c r="AN24" s="76"/>
      <c r="AO24" s="76"/>
      <c r="AP24" s="638"/>
      <c r="AQ24" s="73"/>
      <c r="AR24" s="73"/>
      <c r="AS24" s="73"/>
      <c r="AT24" s="31" t="str">
        <f>CA24&amp;CB24&amp;CC24&amp;CD24</f>
        <v/>
      </c>
      <c r="BY24" s="32"/>
      <c r="BZ24" s="32"/>
      <c r="CA24" s="33" t="str">
        <f t="shared" si="10"/>
        <v/>
      </c>
      <c r="CB24" s="33" t="str">
        <f t="shared" si="5"/>
        <v/>
      </c>
      <c r="CC24" s="33" t="str">
        <f t="shared" si="6"/>
        <v/>
      </c>
      <c r="CD24" s="33" t="str">
        <f t="shared" si="7"/>
        <v/>
      </c>
      <c r="CE24" s="32"/>
      <c r="CF24" s="32"/>
      <c r="CG24" s="34">
        <f t="shared" si="8"/>
        <v>0</v>
      </c>
      <c r="CH24" s="35"/>
      <c r="CI24" s="35"/>
      <c r="CJ24" s="35"/>
      <c r="CK24" s="34">
        <f t="shared" si="11"/>
        <v>0</v>
      </c>
      <c r="CL24" s="34">
        <f t="shared" si="11"/>
        <v>0</v>
      </c>
      <c r="CM24" s="34">
        <f t="shared" si="11"/>
        <v>0</v>
      </c>
    </row>
    <row r="25" spans="1:113" x14ac:dyDescent="0.25">
      <c r="A25" s="13" t="s">
        <v>47</v>
      </c>
      <c r="B25" s="14"/>
      <c r="C25" s="12"/>
      <c r="D25" s="15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</row>
    <row r="26" spans="1:113" x14ac:dyDescent="0.25">
      <c r="A26" s="521" t="s">
        <v>48</v>
      </c>
      <c r="B26" s="758" t="s">
        <v>49</v>
      </c>
      <c r="C26" s="491" t="s">
        <v>5</v>
      </c>
      <c r="D26" s="492"/>
      <c r="E26" s="493"/>
      <c r="F26" s="597" t="s">
        <v>6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59"/>
      <c r="AI26" s="759"/>
      <c r="AJ26" s="759"/>
      <c r="AK26" s="759"/>
      <c r="AL26" s="759"/>
      <c r="AM26" s="601"/>
      <c r="AN26" s="584" t="s">
        <v>7</v>
      </c>
      <c r="AO26" s="759"/>
      <c r="AP26" s="759"/>
      <c r="AQ26" s="585"/>
    </row>
    <row r="27" spans="1:113" ht="15" customHeight="1" x14ac:dyDescent="0.25">
      <c r="A27" s="522"/>
      <c r="B27" s="489"/>
      <c r="C27" s="712"/>
      <c r="D27" s="620"/>
      <c r="E27" s="641"/>
      <c r="F27" s="591" t="s">
        <v>11</v>
      </c>
      <c r="G27" s="592"/>
      <c r="H27" s="591" t="s">
        <v>12</v>
      </c>
      <c r="I27" s="592"/>
      <c r="J27" s="591" t="s">
        <v>13</v>
      </c>
      <c r="K27" s="592"/>
      <c r="L27" s="591" t="s">
        <v>14</v>
      </c>
      <c r="M27" s="592"/>
      <c r="N27" s="591" t="s">
        <v>15</v>
      </c>
      <c r="O27" s="592"/>
      <c r="P27" s="591" t="s">
        <v>16</v>
      </c>
      <c r="Q27" s="592"/>
      <c r="R27" s="591" t="s">
        <v>17</v>
      </c>
      <c r="S27" s="592"/>
      <c r="T27" s="591" t="s">
        <v>18</v>
      </c>
      <c r="U27" s="592"/>
      <c r="V27" s="591" t="s">
        <v>19</v>
      </c>
      <c r="W27" s="592"/>
      <c r="X27" s="591" t="s">
        <v>20</v>
      </c>
      <c r="Y27" s="592"/>
      <c r="Z27" s="591" t="s">
        <v>21</v>
      </c>
      <c r="AA27" s="592"/>
      <c r="AB27" s="591" t="s">
        <v>22</v>
      </c>
      <c r="AC27" s="592"/>
      <c r="AD27" s="591" t="s">
        <v>23</v>
      </c>
      <c r="AE27" s="592"/>
      <c r="AF27" s="591" t="s">
        <v>24</v>
      </c>
      <c r="AG27" s="592"/>
      <c r="AH27" s="591" t="s">
        <v>25</v>
      </c>
      <c r="AI27" s="592"/>
      <c r="AJ27" s="591" t="s">
        <v>26</v>
      </c>
      <c r="AK27" s="592"/>
      <c r="AL27" s="597" t="s">
        <v>27</v>
      </c>
      <c r="AM27" s="601"/>
      <c r="AN27" s="782" t="s">
        <v>50</v>
      </c>
      <c r="AO27" s="783" t="s">
        <v>29</v>
      </c>
      <c r="AP27" s="506" t="s">
        <v>30</v>
      </c>
      <c r="AQ27" s="510" t="s">
        <v>31</v>
      </c>
    </row>
    <row r="28" spans="1:113" x14ac:dyDescent="0.25">
      <c r="A28" s="644"/>
      <c r="B28" s="734"/>
      <c r="C28" s="477" t="s">
        <v>32</v>
      </c>
      <c r="D28" s="482" t="s">
        <v>33</v>
      </c>
      <c r="E28" s="480" t="s">
        <v>34</v>
      </c>
      <c r="F28" s="482" t="s">
        <v>33</v>
      </c>
      <c r="G28" s="480" t="s">
        <v>34</v>
      </c>
      <c r="H28" s="482" t="s">
        <v>33</v>
      </c>
      <c r="I28" s="480" t="s">
        <v>34</v>
      </c>
      <c r="J28" s="482" t="s">
        <v>33</v>
      </c>
      <c r="K28" s="480" t="s">
        <v>34</v>
      </c>
      <c r="L28" s="482" t="s">
        <v>33</v>
      </c>
      <c r="M28" s="480" t="s">
        <v>34</v>
      </c>
      <c r="N28" s="434" t="s">
        <v>33</v>
      </c>
      <c r="O28" s="480" t="s">
        <v>34</v>
      </c>
      <c r="P28" s="482" t="s">
        <v>33</v>
      </c>
      <c r="Q28" s="480" t="s">
        <v>34</v>
      </c>
      <c r="R28" s="482" t="s">
        <v>33</v>
      </c>
      <c r="S28" s="480" t="s">
        <v>34</v>
      </c>
      <c r="T28" s="482" t="s">
        <v>33</v>
      </c>
      <c r="U28" s="480" t="s">
        <v>34</v>
      </c>
      <c r="V28" s="482" t="s">
        <v>33</v>
      </c>
      <c r="W28" s="480" t="s">
        <v>34</v>
      </c>
      <c r="X28" s="482" t="s">
        <v>33</v>
      </c>
      <c r="Y28" s="480" t="s">
        <v>34</v>
      </c>
      <c r="Z28" s="482" t="s">
        <v>33</v>
      </c>
      <c r="AA28" s="480" t="s">
        <v>34</v>
      </c>
      <c r="AB28" s="482" t="s">
        <v>33</v>
      </c>
      <c r="AC28" s="480" t="s">
        <v>34</v>
      </c>
      <c r="AD28" s="482" t="s">
        <v>33</v>
      </c>
      <c r="AE28" s="480" t="s">
        <v>34</v>
      </c>
      <c r="AF28" s="482" t="s">
        <v>33</v>
      </c>
      <c r="AG28" s="480" t="s">
        <v>34</v>
      </c>
      <c r="AH28" s="482" t="s">
        <v>33</v>
      </c>
      <c r="AI28" s="480" t="s">
        <v>34</v>
      </c>
      <c r="AJ28" s="482" t="s">
        <v>33</v>
      </c>
      <c r="AK28" s="480" t="s">
        <v>34</v>
      </c>
      <c r="AL28" s="482" t="s">
        <v>33</v>
      </c>
      <c r="AM28" s="787" t="s">
        <v>34</v>
      </c>
      <c r="AN28" s="509"/>
      <c r="AO28" s="505"/>
      <c r="AP28" s="505"/>
      <c r="AQ28" s="511"/>
      <c r="CG28" s="112">
        <f>IF(C29&lt;&gt;SUM(C30:C48),1,0)</f>
        <v>0</v>
      </c>
    </row>
    <row r="29" spans="1:113" x14ac:dyDescent="0.25">
      <c r="A29" s="602" t="s">
        <v>51</v>
      </c>
      <c r="B29" s="603"/>
      <c r="C29" s="442">
        <f t="shared" ref="C29:C50" si="12">SUM(D29:E29)</f>
        <v>0</v>
      </c>
      <c r="D29" s="788">
        <f t="shared" ref="D29:E50" si="13">+F29+H29+J29+L29+N29+P29+R29+T29+V29+X29+Z29+AB29+AD29+AF29+AH29+AJ29+AL29</f>
        <v>0</v>
      </c>
      <c r="E29" s="115">
        <f t="shared" si="13"/>
        <v>0</v>
      </c>
      <c r="F29" s="443"/>
      <c r="G29" s="444"/>
      <c r="H29" s="443"/>
      <c r="I29" s="445"/>
      <c r="J29" s="443"/>
      <c r="K29" s="445"/>
      <c r="L29" s="443"/>
      <c r="M29" s="444"/>
      <c r="N29" s="446"/>
      <c r="O29" s="445"/>
      <c r="P29" s="446"/>
      <c r="Q29" s="445"/>
      <c r="R29" s="446"/>
      <c r="S29" s="445"/>
      <c r="T29" s="446"/>
      <c r="U29" s="445"/>
      <c r="V29" s="446"/>
      <c r="W29" s="445"/>
      <c r="X29" s="446"/>
      <c r="Y29" s="445"/>
      <c r="Z29" s="446"/>
      <c r="AA29" s="445"/>
      <c r="AB29" s="446"/>
      <c r="AC29" s="445"/>
      <c r="AD29" s="446"/>
      <c r="AE29" s="445"/>
      <c r="AF29" s="446"/>
      <c r="AG29" s="445"/>
      <c r="AH29" s="446"/>
      <c r="AI29" s="445"/>
      <c r="AJ29" s="446"/>
      <c r="AK29" s="445"/>
      <c r="AL29" s="446"/>
      <c r="AM29" s="789"/>
      <c r="AN29" s="447"/>
      <c r="AO29" s="448"/>
      <c r="AP29" s="446"/>
      <c r="AQ29" s="445"/>
      <c r="AR29" s="31" t="str">
        <f>CA29&amp;CB29&amp;CC29&amp;CD29&amp;CE29&amp;CF29</f>
        <v/>
      </c>
      <c r="BW29" s="32"/>
      <c r="BX29" s="32"/>
      <c r="BY29" s="32"/>
      <c r="BZ29" s="32"/>
      <c r="CA29" s="123" t="str">
        <f>IF(CG29=1," * El total de Ingresos debe ser igual a la suma de los Tipos de Estrategia. ","")</f>
        <v/>
      </c>
      <c r="CB29" s="123" t="str">
        <f>IF(CG28=1,"* Existen patologías que son mayores al Total de Ingresos-Persona. ","")</f>
        <v/>
      </c>
      <c r="CC29" s="124"/>
      <c r="CD29" s="124"/>
      <c r="CE29" s="124"/>
      <c r="CF29" s="124"/>
      <c r="CG29" s="112">
        <f>IF(SUM(AN29:AQ29)=C29,0,1)</f>
        <v>0</v>
      </c>
      <c r="CH29" s="125"/>
      <c r="CI29" s="125"/>
      <c r="CJ29" s="125"/>
      <c r="CK29" s="125"/>
      <c r="DH29"/>
      <c r="DI29"/>
    </row>
    <row r="30" spans="1:113" x14ac:dyDescent="0.25">
      <c r="A30" s="790" t="s">
        <v>52</v>
      </c>
      <c r="B30" s="126" t="s">
        <v>53</v>
      </c>
      <c r="C30" s="127">
        <f t="shared" si="12"/>
        <v>0</v>
      </c>
      <c r="D30" s="825">
        <f t="shared" si="13"/>
        <v>0</v>
      </c>
      <c r="E30" s="826">
        <f t="shared" si="13"/>
        <v>0</v>
      </c>
      <c r="F30" s="130"/>
      <c r="G30" s="131"/>
      <c r="H30" s="130"/>
      <c r="I30" s="132"/>
      <c r="J30" s="130"/>
      <c r="K30" s="132"/>
      <c r="L30" s="130"/>
      <c r="M30" s="131"/>
      <c r="N30" s="133"/>
      <c r="O30" s="132"/>
      <c r="P30" s="133"/>
      <c r="Q30" s="132"/>
      <c r="R30" s="133"/>
      <c r="S30" s="132"/>
      <c r="T30" s="133"/>
      <c r="U30" s="132"/>
      <c r="V30" s="133"/>
      <c r="W30" s="132"/>
      <c r="X30" s="133"/>
      <c r="Y30" s="132"/>
      <c r="Z30" s="133"/>
      <c r="AA30" s="132"/>
      <c r="AB30" s="133"/>
      <c r="AC30" s="132"/>
      <c r="AD30" s="133"/>
      <c r="AE30" s="132"/>
      <c r="AF30" s="133"/>
      <c r="AG30" s="132"/>
      <c r="AH30" s="133"/>
      <c r="AI30" s="132"/>
      <c r="AJ30" s="133"/>
      <c r="AK30" s="132"/>
      <c r="AL30" s="133"/>
      <c r="AM30" s="134"/>
      <c r="AN30" s="135"/>
      <c r="AO30" s="136"/>
      <c r="AP30" s="133"/>
      <c r="AQ30" s="132"/>
      <c r="AR30" s="31" t="str">
        <f>CA30&amp;CB30&amp;CC30&amp;CD30&amp;CE30&amp;CF30</f>
        <v/>
      </c>
      <c r="BW30" s="32"/>
      <c r="BX30" s="32"/>
      <c r="BY30" s="32"/>
      <c r="BZ30" s="32"/>
      <c r="CA30" s="123" t="str">
        <f>IF(CG30=1," * El total de Ingresos debe ser igual a la suma de los Tipos de Estrategia. ","")</f>
        <v/>
      </c>
      <c r="CB30" s="123" t="str">
        <f>IF(CH30=1,"* EN Rehabilitación Infantil Existen Patologías que son Mayores a los Ingresos-Personas. ","")</f>
        <v/>
      </c>
      <c r="CC30" s="123" t="str">
        <f>IF(CI30=1,"* En RBC existen Patologías que son mayores a los Ingresos-Personas. ","")</f>
        <v/>
      </c>
      <c r="CD30" s="123" t="str">
        <f>IF(CJ30=1,"* En RI Existen Patologías que son mayores a los Ingresos-Personas. ","")</f>
        <v/>
      </c>
      <c r="CE30" s="123" t="str">
        <f>IF(CK30=1,"* En RR existen patologías que son mayores a los Ingresos-Persona. ","")</f>
        <v/>
      </c>
      <c r="CF30" s="123"/>
      <c r="CG30" s="112">
        <f>IF(SUM(AN30:AQ30)=C30,0,1)</f>
        <v>0</v>
      </c>
      <c r="CH30" s="112">
        <f>IF(AN29&lt;MAX(AN30:AN48),1,0)</f>
        <v>0</v>
      </c>
      <c r="CI30" s="112">
        <f>IF(AO29&lt;MAX(AO30:AO48),1,0)</f>
        <v>0</v>
      </c>
      <c r="CJ30" s="112">
        <f>IF(AP29&lt;MAX(AP30:AP48),1,0)</f>
        <v>0</v>
      </c>
      <c r="CK30" s="112">
        <f>IF(AQ29&lt;MAX(AQ30:AQ48),1,0)</f>
        <v>0</v>
      </c>
      <c r="DI30"/>
    </row>
    <row r="31" spans="1:113" x14ac:dyDescent="0.25">
      <c r="A31" s="515"/>
      <c r="B31" s="126" t="s">
        <v>54</v>
      </c>
      <c r="C31" s="137">
        <f t="shared" si="12"/>
        <v>0</v>
      </c>
      <c r="D31" s="138">
        <f t="shared" si="13"/>
        <v>0</v>
      </c>
      <c r="E31" s="139">
        <f t="shared" si="13"/>
        <v>0</v>
      </c>
      <c r="F31" s="140"/>
      <c r="G31" s="141"/>
      <c r="H31" s="140"/>
      <c r="I31" s="142"/>
      <c r="J31" s="140"/>
      <c r="K31" s="142"/>
      <c r="L31" s="140"/>
      <c r="M31" s="141"/>
      <c r="N31" s="143"/>
      <c r="O31" s="142"/>
      <c r="P31" s="143"/>
      <c r="Q31" s="142"/>
      <c r="R31" s="143"/>
      <c r="S31" s="142"/>
      <c r="T31" s="143"/>
      <c r="U31" s="142"/>
      <c r="V31" s="143"/>
      <c r="W31" s="142"/>
      <c r="X31" s="143"/>
      <c r="Y31" s="142"/>
      <c r="Z31" s="143"/>
      <c r="AA31" s="142"/>
      <c r="AB31" s="143"/>
      <c r="AC31" s="142"/>
      <c r="AD31" s="143"/>
      <c r="AE31" s="142"/>
      <c r="AF31" s="143"/>
      <c r="AG31" s="142"/>
      <c r="AH31" s="143"/>
      <c r="AI31" s="142"/>
      <c r="AJ31" s="143"/>
      <c r="AK31" s="142"/>
      <c r="AL31" s="143"/>
      <c r="AM31" s="144"/>
      <c r="AN31" s="145"/>
      <c r="AO31" s="146"/>
      <c r="AP31" s="143"/>
      <c r="AQ31" s="142"/>
      <c r="AR31" s="31" t="str">
        <f t="shared" ref="AR31:AR50" si="14">CA31&amp;CB31</f>
        <v/>
      </c>
      <c r="BW31" s="32"/>
      <c r="BX31" s="32"/>
      <c r="BY31" s="32"/>
      <c r="BZ31" s="32"/>
      <c r="CA31" s="123" t="str">
        <f>IF(CG31=1," * El total de Ingresos debe ser igual a la suma de los Tipos de Estrategia. ","")</f>
        <v/>
      </c>
      <c r="CB31" s="124"/>
      <c r="CC31" s="124"/>
      <c r="CD31" s="124"/>
      <c r="CE31" s="124"/>
      <c r="CF31" s="124"/>
      <c r="CG31" s="112">
        <f>IF(SUM(AN31:AQ31)=C31,0,1)</f>
        <v>0</v>
      </c>
      <c r="CH31" s="125"/>
      <c r="CI31" s="125"/>
      <c r="CJ31" s="125"/>
      <c r="CK31" s="125"/>
    </row>
    <row r="32" spans="1:113" x14ac:dyDescent="0.25">
      <c r="A32" s="515"/>
      <c r="B32" s="147" t="s">
        <v>55</v>
      </c>
      <c r="C32" s="148">
        <f t="shared" si="12"/>
        <v>0</v>
      </c>
      <c r="D32" s="138">
        <f t="shared" si="13"/>
        <v>0</v>
      </c>
      <c r="E32" s="139">
        <f t="shared" si="13"/>
        <v>0</v>
      </c>
      <c r="F32" s="140"/>
      <c r="G32" s="141"/>
      <c r="H32" s="140"/>
      <c r="I32" s="142"/>
      <c r="J32" s="140"/>
      <c r="K32" s="142"/>
      <c r="L32" s="140"/>
      <c r="M32" s="141"/>
      <c r="N32" s="143"/>
      <c r="O32" s="142"/>
      <c r="P32" s="143"/>
      <c r="Q32" s="142"/>
      <c r="R32" s="143"/>
      <c r="S32" s="142"/>
      <c r="T32" s="143"/>
      <c r="U32" s="142"/>
      <c r="V32" s="143"/>
      <c r="W32" s="142"/>
      <c r="X32" s="143"/>
      <c r="Y32" s="142"/>
      <c r="Z32" s="143"/>
      <c r="AA32" s="142"/>
      <c r="AB32" s="143"/>
      <c r="AC32" s="142"/>
      <c r="AD32" s="143"/>
      <c r="AE32" s="142"/>
      <c r="AF32" s="143"/>
      <c r="AG32" s="142"/>
      <c r="AH32" s="143"/>
      <c r="AI32" s="142"/>
      <c r="AJ32" s="143"/>
      <c r="AK32" s="142"/>
      <c r="AL32" s="143"/>
      <c r="AM32" s="144"/>
      <c r="AN32" s="145"/>
      <c r="AO32" s="146"/>
      <c r="AP32" s="143"/>
      <c r="AQ32" s="142"/>
      <c r="AR32" s="31" t="str">
        <f t="shared" si="14"/>
        <v/>
      </c>
      <c r="BW32" s="32"/>
      <c r="BX32" s="32"/>
      <c r="BY32" s="32"/>
      <c r="BZ32" s="32"/>
      <c r="CA32" s="123" t="str">
        <f t="shared" ref="CA32:CA50" si="15">IF(CG32=1," * El total de Ingresos debe ser igual a la suma de los Tipos de Estrategia. ","")</f>
        <v/>
      </c>
      <c r="CB32" s="124"/>
      <c r="CC32" s="124"/>
      <c r="CD32" s="124"/>
      <c r="CE32" s="124"/>
      <c r="CF32" s="124"/>
      <c r="CG32" s="112">
        <f t="shared" ref="CG32:CG48" si="16">IF(SUM(AN32:AQ32)=C32,0,1)</f>
        <v>0</v>
      </c>
      <c r="CH32" s="125"/>
      <c r="CI32" s="125"/>
      <c r="CJ32" s="125"/>
      <c r="CK32" s="125"/>
    </row>
    <row r="33" spans="1:89" customFormat="1" x14ac:dyDescent="0.25">
      <c r="A33" s="515"/>
      <c r="B33" s="147" t="s">
        <v>56</v>
      </c>
      <c r="C33" s="148">
        <f t="shared" si="12"/>
        <v>0</v>
      </c>
      <c r="D33" s="138">
        <f t="shared" si="13"/>
        <v>0</v>
      </c>
      <c r="E33" s="139">
        <f t="shared" si="13"/>
        <v>0</v>
      </c>
      <c r="F33" s="140"/>
      <c r="G33" s="141"/>
      <c r="H33" s="140"/>
      <c r="I33" s="142"/>
      <c r="J33" s="140"/>
      <c r="K33" s="142"/>
      <c r="L33" s="140"/>
      <c r="M33" s="141"/>
      <c r="N33" s="143"/>
      <c r="O33" s="142"/>
      <c r="P33" s="143"/>
      <c r="Q33" s="142"/>
      <c r="R33" s="143"/>
      <c r="S33" s="142"/>
      <c r="T33" s="143"/>
      <c r="U33" s="142"/>
      <c r="V33" s="143"/>
      <c r="W33" s="142"/>
      <c r="X33" s="143"/>
      <c r="Y33" s="142"/>
      <c r="Z33" s="143"/>
      <c r="AA33" s="142"/>
      <c r="AB33" s="143"/>
      <c r="AC33" s="142"/>
      <c r="AD33" s="143"/>
      <c r="AE33" s="142"/>
      <c r="AF33" s="143"/>
      <c r="AG33" s="142"/>
      <c r="AH33" s="143"/>
      <c r="AI33" s="142"/>
      <c r="AJ33" s="143"/>
      <c r="AK33" s="142"/>
      <c r="AL33" s="143"/>
      <c r="AM33" s="144"/>
      <c r="AN33" s="145"/>
      <c r="AO33" s="146"/>
      <c r="AP33" s="143"/>
      <c r="AQ33" s="142"/>
      <c r="AR33" s="31" t="str">
        <f t="shared" si="14"/>
        <v/>
      </c>
      <c r="BW33" s="32"/>
      <c r="BX33" s="32"/>
      <c r="BY33" s="32"/>
      <c r="BZ33" s="32"/>
      <c r="CA33" s="123" t="str">
        <f t="shared" si="15"/>
        <v/>
      </c>
      <c r="CB33" s="124"/>
      <c r="CC33" s="124"/>
      <c r="CD33" s="124"/>
      <c r="CE33" s="124"/>
      <c r="CF33" s="124"/>
      <c r="CG33" s="112">
        <f t="shared" si="16"/>
        <v>0</v>
      </c>
      <c r="CH33" s="125"/>
      <c r="CI33" s="125"/>
      <c r="CJ33" s="125"/>
      <c r="CK33" s="125"/>
    </row>
    <row r="34" spans="1:89" customFormat="1" x14ac:dyDescent="0.25">
      <c r="A34" s="515"/>
      <c r="B34" s="147" t="s">
        <v>57</v>
      </c>
      <c r="C34" s="148">
        <f t="shared" si="12"/>
        <v>0</v>
      </c>
      <c r="D34" s="138">
        <f t="shared" si="13"/>
        <v>0</v>
      </c>
      <c r="E34" s="139">
        <f t="shared" si="13"/>
        <v>0</v>
      </c>
      <c r="F34" s="140"/>
      <c r="G34" s="141"/>
      <c r="H34" s="140"/>
      <c r="I34" s="142"/>
      <c r="J34" s="140"/>
      <c r="K34" s="142"/>
      <c r="L34" s="140"/>
      <c r="M34" s="141"/>
      <c r="N34" s="143"/>
      <c r="O34" s="142"/>
      <c r="P34" s="143"/>
      <c r="Q34" s="142"/>
      <c r="R34" s="143"/>
      <c r="S34" s="142"/>
      <c r="T34" s="143"/>
      <c r="U34" s="142"/>
      <c r="V34" s="143"/>
      <c r="W34" s="142"/>
      <c r="X34" s="143"/>
      <c r="Y34" s="142"/>
      <c r="Z34" s="143"/>
      <c r="AA34" s="142"/>
      <c r="AB34" s="143"/>
      <c r="AC34" s="142"/>
      <c r="AD34" s="143"/>
      <c r="AE34" s="142"/>
      <c r="AF34" s="143"/>
      <c r="AG34" s="142"/>
      <c r="AH34" s="143"/>
      <c r="AI34" s="142"/>
      <c r="AJ34" s="143"/>
      <c r="AK34" s="142"/>
      <c r="AL34" s="143"/>
      <c r="AM34" s="144"/>
      <c r="AN34" s="145"/>
      <c r="AO34" s="146"/>
      <c r="AP34" s="143"/>
      <c r="AQ34" s="142"/>
      <c r="AR34" s="31" t="str">
        <f t="shared" si="14"/>
        <v/>
      </c>
      <c r="BW34" s="32"/>
      <c r="BX34" s="32"/>
      <c r="BY34" s="32"/>
      <c r="BZ34" s="32"/>
      <c r="CA34" s="123" t="str">
        <f t="shared" si="15"/>
        <v/>
      </c>
      <c r="CB34" s="124"/>
      <c r="CC34" s="124"/>
      <c r="CD34" s="124"/>
      <c r="CE34" s="124"/>
      <c r="CF34" s="124"/>
      <c r="CG34" s="112">
        <f t="shared" si="16"/>
        <v>0</v>
      </c>
      <c r="CH34" s="125"/>
      <c r="CI34" s="125"/>
      <c r="CJ34" s="125"/>
      <c r="CK34" s="125"/>
    </row>
    <row r="35" spans="1:89" customFormat="1" x14ac:dyDescent="0.25">
      <c r="A35" s="515"/>
      <c r="B35" s="147" t="s">
        <v>58</v>
      </c>
      <c r="C35" s="148">
        <f t="shared" si="12"/>
        <v>0</v>
      </c>
      <c r="D35" s="138">
        <f t="shared" si="13"/>
        <v>0</v>
      </c>
      <c r="E35" s="139">
        <f t="shared" si="13"/>
        <v>0</v>
      </c>
      <c r="F35" s="140"/>
      <c r="G35" s="141"/>
      <c r="H35" s="140"/>
      <c r="I35" s="142"/>
      <c r="J35" s="140"/>
      <c r="K35" s="142"/>
      <c r="L35" s="140"/>
      <c r="M35" s="141"/>
      <c r="N35" s="143"/>
      <c r="O35" s="142"/>
      <c r="P35" s="143"/>
      <c r="Q35" s="142"/>
      <c r="R35" s="143"/>
      <c r="S35" s="142"/>
      <c r="T35" s="143"/>
      <c r="U35" s="142"/>
      <c r="V35" s="143"/>
      <c r="W35" s="142"/>
      <c r="X35" s="143"/>
      <c r="Y35" s="142"/>
      <c r="Z35" s="143"/>
      <c r="AA35" s="142"/>
      <c r="AB35" s="143"/>
      <c r="AC35" s="142"/>
      <c r="AD35" s="143"/>
      <c r="AE35" s="142"/>
      <c r="AF35" s="143"/>
      <c r="AG35" s="142"/>
      <c r="AH35" s="143"/>
      <c r="AI35" s="142"/>
      <c r="AJ35" s="143"/>
      <c r="AK35" s="142"/>
      <c r="AL35" s="143"/>
      <c r="AM35" s="144"/>
      <c r="AN35" s="145"/>
      <c r="AO35" s="146"/>
      <c r="AP35" s="143"/>
      <c r="AQ35" s="142"/>
      <c r="AR35" s="31" t="str">
        <f t="shared" si="14"/>
        <v/>
      </c>
      <c r="BW35" s="32"/>
      <c r="BX35" s="32"/>
      <c r="BY35" s="32"/>
      <c r="BZ35" s="32"/>
      <c r="CA35" s="123" t="str">
        <f t="shared" si="15"/>
        <v/>
      </c>
      <c r="CB35" s="124"/>
      <c r="CC35" s="124"/>
      <c r="CD35" s="124"/>
      <c r="CE35" s="124"/>
      <c r="CF35" s="124"/>
      <c r="CG35" s="112">
        <f t="shared" si="16"/>
        <v>0</v>
      </c>
      <c r="CH35" s="125"/>
      <c r="CI35" s="125"/>
      <c r="CJ35" s="125"/>
      <c r="CK35" s="125"/>
    </row>
    <row r="36" spans="1:89" customFormat="1" x14ac:dyDescent="0.25">
      <c r="A36" s="515"/>
      <c r="B36" s="149" t="s">
        <v>59</v>
      </c>
      <c r="C36" s="150">
        <f t="shared" si="12"/>
        <v>0</v>
      </c>
      <c r="D36" s="138">
        <f t="shared" si="13"/>
        <v>0</v>
      </c>
      <c r="E36" s="139">
        <f t="shared" si="13"/>
        <v>0</v>
      </c>
      <c r="F36" s="140"/>
      <c r="G36" s="141"/>
      <c r="H36" s="140"/>
      <c r="I36" s="142"/>
      <c r="J36" s="140"/>
      <c r="K36" s="142"/>
      <c r="L36" s="140"/>
      <c r="M36" s="141"/>
      <c r="N36" s="143"/>
      <c r="O36" s="142"/>
      <c r="P36" s="143"/>
      <c r="Q36" s="142"/>
      <c r="R36" s="143"/>
      <c r="S36" s="142"/>
      <c r="T36" s="143"/>
      <c r="U36" s="142"/>
      <c r="V36" s="143"/>
      <c r="W36" s="142"/>
      <c r="X36" s="143"/>
      <c r="Y36" s="142"/>
      <c r="Z36" s="143"/>
      <c r="AA36" s="142"/>
      <c r="AB36" s="143"/>
      <c r="AC36" s="142"/>
      <c r="AD36" s="143"/>
      <c r="AE36" s="142"/>
      <c r="AF36" s="143"/>
      <c r="AG36" s="142"/>
      <c r="AH36" s="143"/>
      <c r="AI36" s="142"/>
      <c r="AJ36" s="143"/>
      <c r="AK36" s="142"/>
      <c r="AL36" s="143"/>
      <c r="AM36" s="144"/>
      <c r="AN36" s="145"/>
      <c r="AO36" s="146"/>
      <c r="AP36" s="143"/>
      <c r="AQ36" s="142"/>
      <c r="AR36" s="31" t="str">
        <f t="shared" si="14"/>
        <v/>
      </c>
      <c r="BW36" s="32"/>
      <c r="BX36" s="32"/>
      <c r="BY36" s="32"/>
      <c r="BZ36" s="32"/>
      <c r="CA36" s="123" t="str">
        <f t="shared" si="15"/>
        <v/>
      </c>
      <c r="CB36" s="124"/>
      <c r="CC36" s="124"/>
      <c r="CD36" s="124"/>
      <c r="CE36" s="124"/>
      <c r="CF36" s="124"/>
      <c r="CG36" s="112">
        <f t="shared" si="16"/>
        <v>0</v>
      </c>
      <c r="CH36" s="125"/>
      <c r="CI36" s="125"/>
      <c r="CJ36" s="125"/>
      <c r="CK36" s="125"/>
    </row>
    <row r="37" spans="1:89" customFormat="1" x14ac:dyDescent="0.25">
      <c r="A37" s="515"/>
      <c r="B37" s="151" t="s">
        <v>60</v>
      </c>
      <c r="C37" s="152">
        <f t="shared" si="12"/>
        <v>0</v>
      </c>
      <c r="D37" s="138">
        <f t="shared" si="13"/>
        <v>0</v>
      </c>
      <c r="E37" s="139">
        <f t="shared" si="13"/>
        <v>0</v>
      </c>
      <c r="F37" s="140"/>
      <c r="G37" s="141"/>
      <c r="H37" s="140"/>
      <c r="I37" s="142"/>
      <c r="J37" s="140"/>
      <c r="K37" s="142"/>
      <c r="L37" s="140"/>
      <c r="M37" s="141"/>
      <c r="N37" s="143"/>
      <c r="O37" s="142"/>
      <c r="P37" s="143"/>
      <c r="Q37" s="142"/>
      <c r="R37" s="143"/>
      <c r="S37" s="142"/>
      <c r="T37" s="143"/>
      <c r="U37" s="142"/>
      <c r="V37" s="143"/>
      <c r="W37" s="142"/>
      <c r="X37" s="143"/>
      <c r="Y37" s="142"/>
      <c r="Z37" s="143"/>
      <c r="AA37" s="142"/>
      <c r="AB37" s="143"/>
      <c r="AC37" s="142"/>
      <c r="AD37" s="143"/>
      <c r="AE37" s="142"/>
      <c r="AF37" s="143"/>
      <c r="AG37" s="142"/>
      <c r="AH37" s="143"/>
      <c r="AI37" s="142"/>
      <c r="AJ37" s="143"/>
      <c r="AK37" s="142"/>
      <c r="AL37" s="143"/>
      <c r="AM37" s="144"/>
      <c r="AN37" s="145"/>
      <c r="AO37" s="146"/>
      <c r="AP37" s="143"/>
      <c r="AQ37" s="142"/>
      <c r="AR37" s="31" t="str">
        <f t="shared" si="14"/>
        <v/>
      </c>
      <c r="BW37" s="32"/>
      <c r="BX37" s="32"/>
      <c r="BY37" s="32"/>
      <c r="BZ37" s="32"/>
      <c r="CA37" s="123" t="str">
        <f t="shared" si="15"/>
        <v/>
      </c>
      <c r="CB37" s="124"/>
      <c r="CC37" s="124"/>
      <c r="CD37" s="124"/>
      <c r="CE37" s="124"/>
      <c r="CF37" s="124"/>
      <c r="CG37" s="112">
        <f t="shared" si="16"/>
        <v>0</v>
      </c>
      <c r="CH37" s="125"/>
      <c r="CI37" s="125"/>
      <c r="CJ37" s="125"/>
      <c r="CK37" s="125"/>
    </row>
    <row r="38" spans="1:89" customFormat="1" x14ac:dyDescent="0.25">
      <c r="A38" s="515"/>
      <c r="B38" s="153" t="s">
        <v>61</v>
      </c>
      <c r="C38" s="154">
        <f t="shared" si="12"/>
        <v>0</v>
      </c>
      <c r="D38" s="138">
        <f t="shared" si="13"/>
        <v>0</v>
      </c>
      <c r="E38" s="139">
        <f t="shared" si="13"/>
        <v>0</v>
      </c>
      <c r="F38" s="140"/>
      <c r="G38" s="141"/>
      <c r="H38" s="140"/>
      <c r="I38" s="142"/>
      <c r="J38" s="140"/>
      <c r="K38" s="142"/>
      <c r="L38" s="140"/>
      <c r="M38" s="141"/>
      <c r="N38" s="143"/>
      <c r="O38" s="142"/>
      <c r="P38" s="143"/>
      <c r="Q38" s="142"/>
      <c r="R38" s="143"/>
      <c r="S38" s="142"/>
      <c r="T38" s="143"/>
      <c r="U38" s="142"/>
      <c r="V38" s="143"/>
      <c r="W38" s="142"/>
      <c r="X38" s="143"/>
      <c r="Y38" s="142"/>
      <c r="Z38" s="143"/>
      <c r="AA38" s="142"/>
      <c r="AB38" s="143"/>
      <c r="AC38" s="142"/>
      <c r="AD38" s="143"/>
      <c r="AE38" s="142"/>
      <c r="AF38" s="143"/>
      <c r="AG38" s="142"/>
      <c r="AH38" s="143"/>
      <c r="AI38" s="142"/>
      <c r="AJ38" s="143"/>
      <c r="AK38" s="142"/>
      <c r="AL38" s="143"/>
      <c r="AM38" s="144"/>
      <c r="AN38" s="145"/>
      <c r="AO38" s="146"/>
      <c r="AP38" s="143"/>
      <c r="AQ38" s="142"/>
      <c r="AR38" s="31" t="str">
        <f t="shared" si="14"/>
        <v/>
      </c>
      <c r="BW38" s="32"/>
      <c r="BX38" s="32"/>
      <c r="BY38" s="32"/>
      <c r="BZ38" s="32"/>
      <c r="CA38" s="123" t="str">
        <f t="shared" si="15"/>
        <v/>
      </c>
      <c r="CB38" s="124"/>
      <c r="CC38" s="124"/>
      <c r="CD38" s="124"/>
      <c r="CE38" s="124"/>
      <c r="CF38" s="124"/>
      <c r="CG38" s="112">
        <f t="shared" si="16"/>
        <v>0</v>
      </c>
      <c r="CH38" s="125"/>
      <c r="CI38" s="125"/>
      <c r="CJ38" s="125"/>
      <c r="CK38" s="125"/>
    </row>
    <row r="39" spans="1:89" customFormat="1" x14ac:dyDescent="0.25">
      <c r="A39" s="515"/>
      <c r="B39" s="151" t="s">
        <v>62</v>
      </c>
      <c r="C39" s="152">
        <f t="shared" si="12"/>
        <v>0</v>
      </c>
      <c r="D39" s="138">
        <f t="shared" si="13"/>
        <v>0</v>
      </c>
      <c r="E39" s="139">
        <f t="shared" si="13"/>
        <v>0</v>
      </c>
      <c r="F39" s="140"/>
      <c r="G39" s="141"/>
      <c r="H39" s="140"/>
      <c r="I39" s="142"/>
      <c r="J39" s="140"/>
      <c r="K39" s="142"/>
      <c r="L39" s="140"/>
      <c r="M39" s="141"/>
      <c r="N39" s="143"/>
      <c r="O39" s="142"/>
      <c r="P39" s="143"/>
      <c r="Q39" s="142"/>
      <c r="R39" s="143"/>
      <c r="S39" s="142"/>
      <c r="T39" s="143"/>
      <c r="U39" s="142"/>
      <c r="V39" s="143"/>
      <c r="W39" s="142"/>
      <c r="X39" s="143"/>
      <c r="Y39" s="142"/>
      <c r="Z39" s="143"/>
      <c r="AA39" s="142"/>
      <c r="AB39" s="143"/>
      <c r="AC39" s="142"/>
      <c r="AD39" s="143"/>
      <c r="AE39" s="142"/>
      <c r="AF39" s="143"/>
      <c r="AG39" s="142"/>
      <c r="AH39" s="143"/>
      <c r="AI39" s="142"/>
      <c r="AJ39" s="143"/>
      <c r="AK39" s="142"/>
      <c r="AL39" s="143"/>
      <c r="AM39" s="144"/>
      <c r="AN39" s="145"/>
      <c r="AO39" s="146"/>
      <c r="AP39" s="143"/>
      <c r="AQ39" s="142"/>
      <c r="AR39" s="31" t="str">
        <f t="shared" si="14"/>
        <v/>
      </c>
      <c r="BW39" s="32"/>
      <c r="BX39" s="32"/>
      <c r="BY39" s="32"/>
      <c r="BZ39" s="32"/>
      <c r="CA39" s="123" t="str">
        <f t="shared" si="15"/>
        <v/>
      </c>
      <c r="CB39" s="124"/>
      <c r="CC39" s="124"/>
      <c r="CD39" s="124"/>
      <c r="CE39" s="124"/>
      <c r="CF39" s="124"/>
      <c r="CG39" s="112">
        <f t="shared" si="16"/>
        <v>0</v>
      </c>
      <c r="CH39" s="125"/>
      <c r="CI39" s="125"/>
      <c r="CJ39" s="125"/>
      <c r="CK39" s="125"/>
    </row>
    <row r="40" spans="1:89" customFormat="1" x14ac:dyDescent="0.25">
      <c r="A40" s="515"/>
      <c r="B40" s="151" t="s">
        <v>63</v>
      </c>
      <c r="C40" s="152">
        <f t="shared" si="12"/>
        <v>0</v>
      </c>
      <c r="D40" s="138">
        <f t="shared" si="13"/>
        <v>0</v>
      </c>
      <c r="E40" s="139">
        <f t="shared" si="13"/>
        <v>0</v>
      </c>
      <c r="F40" s="140"/>
      <c r="G40" s="141"/>
      <c r="H40" s="140"/>
      <c r="I40" s="142"/>
      <c r="J40" s="140"/>
      <c r="K40" s="142"/>
      <c r="L40" s="140"/>
      <c r="M40" s="141"/>
      <c r="N40" s="143"/>
      <c r="O40" s="142"/>
      <c r="P40" s="143"/>
      <c r="Q40" s="142"/>
      <c r="R40" s="143"/>
      <c r="S40" s="142"/>
      <c r="T40" s="143"/>
      <c r="U40" s="142"/>
      <c r="V40" s="143"/>
      <c r="W40" s="142"/>
      <c r="X40" s="143"/>
      <c r="Y40" s="142"/>
      <c r="Z40" s="143"/>
      <c r="AA40" s="142"/>
      <c r="AB40" s="143"/>
      <c r="AC40" s="142"/>
      <c r="AD40" s="143"/>
      <c r="AE40" s="142"/>
      <c r="AF40" s="143"/>
      <c r="AG40" s="142"/>
      <c r="AH40" s="143"/>
      <c r="AI40" s="142"/>
      <c r="AJ40" s="143"/>
      <c r="AK40" s="142"/>
      <c r="AL40" s="143"/>
      <c r="AM40" s="144"/>
      <c r="AN40" s="145"/>
      <c r="AO40" s="146"/>
      <c r="AP40" s="143"/>
      <c r="AQ40" s="142"/>
      <c r="AR40" s="31" t="str">
        <f t="shared" si="14"/>
        <v/>
      </c>
      <c r="BW40" s="32"/>
      <c r="BX40" s="32"/>
      <c r="BY40" s="32"/>
      <c r="BZ40" s="32"/>
      <c r="CA40" s="123" t="str">
        <f t="shared" si="15"/>
        <v/>
      </c>
      <c r="CB40" s="124"/>
      <c r="CC40" s="124"/>
      <c r="CD40" s="124"/>
      <c r="CE40" s="124"/>
      <c r="CF40" s="124"/>
      <c r="CG40" s="112">
        <f t="shared" si="16"/>
        <v>0</v>
      </c>
      <c r="CH40" s="125"/>
      <c r="CI40" s="125"/>
      <c r="CJ40" s="125"/>
      <c r="CK40" s="125"/>
    </row>
    <row r="41" spans="1:89" customFormat="1" x14ac:dyDescent="0.25">
      <c r="A41" s="515"/>
      <c r="B41" s="155" t="s">
        <v>64</v>
      </c>
      <c r="C41" s="156">
        <f t="shared" si="12"/>
        <v>0</v>
      </c>
      <c r="D41" s="138">
        <f t="shared" si="13"/>
        <v>0</v>
      </c>
      <c r="E41" s="139">
        <f t="shared" si="13"/>
        <v>0</v>
      </c>
      <c r="F41" s="140"/>
      <c r="G41" s="141"/>
      <c r="H41" s="140"/>
      <c r="I41" s="142"/>
      <c r="J41" s="140"/>
      <c r="K41" s="142"/>
      <c r="L41" s="140"/>
      <c r="M41" s="141"/>
      <c r="N41" s="143"/>
      <c r="O41" s="142"/>
      <c r="P41" s="143"/>
      <c r="Q41" s="142"/>
      <c r="R41" s="143"/>
      <c r="S41" s="142"/>
      <c r="T41" s="143"/>
      <c r="U41" s="142"/>
      <c r="V41" s="143"/>
      <c r="W41" s="142"/>
      <c r="X41" s="143"/>
      <c r="Y41" s="142"/>
      <c r="Z41" s="143"/>
      <c r="AA41" s="142"/>
      <c r="AB41" s="143"/>
      <c r="AC41" s="142"/>
      <c r="AD41" s="143"/>
      <c r="AE41" s="142"/>
      <c r="AF41" s="143"/>
      <c r="AG41" s="142"/>
      <c r="AH41" s="143"/>
      <c r="AI41" s="142"/>
      <c r="AJ41" s="143"/>
      <c r="AK41" s="142"/>
      <c r="AL41" s="143"/>
      <c r="AM41" s="144"/>
      <c r="AN41" s="145"/>
      <c r="AO41" s="146"/>
      <c r="AP41" s="143"/>
      <c r="AQ41" s="142"/>
      <c r="AR41" s="31" t="str">
        <f t="shared" si="14"/>
        <v/>
      </c>
      <c r="BW41" s="32"/>
      <c r="BX41" s="32"/>
      <c r="BY41" s="32"/>
      <c r="BZ41" s="32"/>
      <c r="CA41" s="123" t="str">
        <f t="shared" si="15"/>
        <v/>
      </c>
      <c r="CB41" s="124"/>
      <c r="CC41" s="124"/>
      <c r="CD41" s="124"/>
      <c r="CE41" s="124"/>
      <c r="CF41" s="124"/>
      <c r="CG41" s="112">
        <f t="shared" si="16"/>
        <v>0</v>
      </c>
      <c r="CH41" s="125"/>
      <c r="CI41" s="125"/>
      <c r="CJ41" s="125"/>
      <c r="CK41" s="125"/>
    </row>
    <row r="42" spans="1:89" customFormat="1" x14ac:dyDescent="0.25">
      <c r="A42" s="515"/>
      <c r="B42" s="149" t="s">
        <v>65</v>
      </c>
      <c r="C42" s="157">
        <f t="shared" si="12"/>
        <v>0</v>
      </c>
      <c r="D42" s="158">
        <f t="shared" si="13"/>
        <v>0</v>
      </c>
      <c r="E42" s="159">
        <f t="shared" si="13"/>
        <v>0</v>
      </c>
      <c r="F42" s="140"/>
      <c r="G42" s="141"/>
      <c r="H42" s="140"/>
      <c r="I42" s="141"/>
      <c r="J42" s="140"/>
      <c r="K42" s="142"/>
      <c r="L42" s="140"/>
      <c r="M42" s="141"/>
      <c r="N42" s="143"/>
      <c r="O42" s="141"/>
      <c r="P42" s="146"/>
      <c r="Q42" s="141"/>
      <c r="R42" s="146"/>
      <c r="S42" s="141"/>
      <c r="T42" s="146"/>
      <c r="U42" s="141"/>
      <c r="V42" s="146"/>
      <c r="W42" s="141"/>
      <c r="X42" s="146"/>
      <c r="Y42" s="141"/>
      <c r="Z42" s="146"/>
      <c r="AA42" s="141"/>
      <c r="AB42" s="146"/>
      <c r="AC42" s="141"/>
      <c r="AD42" s="146"/>
      <c r="AE42" s="141"/>
      <c r="AF42" s="146"/>
      <c r="AG42" s="141"/>
      <c r="AH42" s="146"/>
      <c r="AI42" s="141"/>
      <c r="AJ42" s="146"/>
      <c r="AK42" s="141"/>
      <c r="AL42" s="146"/>
      <c r="AM42" s="160"/>
      <c r="AN42" s="145"/>
      <c r="AO42" s="146"/>
      <c r="AP42" s="146"/>
      <c r="AQ42" s="141"/>
      <c r="AR42" s="31" t="str">
        <f t="shared" si="14"/>
        <v/>
      </c>
      <c r="BW42" s="32"/>
      <c r="BX42" s="32"/>
      <c r="BY42" s="32"/>
      <c r="BZ42" s="32"/>
      <c r="CA42" s="123" t="str">
        <f t="shared" si="15"/>
        <v/>
      </c>
      <c r="CB42" s="124"/>
      <c r="CC42" s="124"/>
      <c r="CD42" s="124"/>
      <c r="CE42" s="124"/>
      <c r="CF42" s="124"/>
      <c r="CG42" s="112">
        <f t="shared" si="16"/>
        <v>0</v>
      </c>
      <c r="CH42" s="125"/>
      <c r="CI42" s="125"/>
      <c r="CJ42" s="125"/>
      <c r="CK42" s="125"/>
    </row>
    <row r="43" spans="1:89" customFormat="1" x14ac:dyDescent="0.25">
      <c r="A43" s="515"/>
      <c r="B43" s="161" t="s">
        <v>66</v>
      </c>
      <c r="C43" s="162">
        <f t="shared" si="12"/>
        <v>0</v>
      </c>
      <c r="D43" s="158">
        <f t="shared" si="13"/>
        <v>0</v>
      </c>
      <c r="E43" s="159">
        <f t="shared" si="13"/>
        <v>0</v>
      </c>
      <c r="F43" s="140"/>
      <c r="G43" s="141"/>
      <c r="H43" s="140"/>
      <c r="I43" s="141"/>
      <c r="J43" s="140"/>
      <c r="K43" s="142"/>
      <c r="L43" s="140"/>
      <c r="M43" s="141"/>
      <c r="N43" s="143"/>
      <c r="O43" s="141"/>
      <c r="P43" s="146"/>
      <c r="Q43" s="141"/>
      <c r="R43" s="146"/>
      <c r="S43" s="141"/>
      <c r="T43" s="146"/>
      <c r="U43" s="141"/>
      <c r="V43" s="146"/>
      <c r="W43" s="141"/>
      <c r="X43" s="146"/>
      <c r="Y43" s="141"/>
      <c r="Z43" s="146"/>
      <c r="AA43" s="141"/>
      <c r="AB43" s="146"/>
      <c r="AC43" s="141"/>
      <c r="AD43" s="146"/>
      <c r="AE43" s="141"/>
      <c r="AF43" s="146"/>
      <c r="AG43" s="141"/>
      <c r="AH43" s="146"/>
      <c r="AI43" s="141"/>
      <c r="AJ43" s="146"/>
      <c r="AK43" s="141"/>
      <c r="AL43" s="146"/>
      <c r="AM43" s="160"/>
      <c r="AN43" s="145"/>
      <c r="AO43" s="146"/>
      <c r="AP43" s="146"/>
      <c r="AQ43" s="141"/>
      <c r="AR43" s="31" t="str">
        <f t="shared" si="14"/>
        <v/>
      </c>
      <c r="BW43" s="32"/>
      <c r="BX43" s="32"/>
      <c r="BY43" s="32"/>
      <c r="BZ43" s="32"/>
      <c r="CA43" s="123" t="str">
        <f t="shared" si="15"/>
        <v/>
      </c>
      <c r="CB43" s="124"/>
      <c r="CC43" s="124"/>
      <c r="CD43" s="124"/>
      <c r="CE43" s="124"/>
      <c r="CF43" s="124"/>
      <c r="CG43" s="112">
        <f t="shared" si="16"/>
        <v>0</v>
      </c>
      <c r="CH43" s="125"/>
      <c r="CI43" s="125"/>
      <c r="CJ43" s="125"/>
      <c r="CK43" s="125"/>
    </row>
    <row r="44" spans="1:89" customFormat="1" x14ac:dyDescent="0.25">
      <c r="A44" s="515"/>
      <c r="B44" s="163" t="s">
        <v>67</v>
      </c>
      <c r="C44" s="162">
        <f t="shared" si="12"/>
        <v>0</v>
      </c>
      <c r="D44" s="158">
        <f t="shared" si="13"/>
        <v>0</v>
      </c>
      <c r="E44" s="159">
        <f t="shared" si="13"/>
        <v>0</v>
      </c>
      <c r="F44" s="140"/>
      <c r="G44" s="141"/>
      <c r="H44" s="140"/>
      <c r="I44" s="141"/>
      <c r="J44" s="140"/>
      <c r="K44" s="142"/>
      <c r="L44" s="140"/>
      <c r="M44" s="141"/>
      <c r="N44" s="143"/>
      <c r="O44" s="141"/>
      <c r="P44" s="146"/>
      <c r="Q44" s="141"/>
      <c r="R44" s="146"/>
      <c r="S44" s="141"/>
      <c r="T44" s="146"/>
      <c r="U44" s="141"/>
      <c r="V44" s="146"/>
      <c r="W44" s="141"/>
      <c r="X44" s="146"/>
      <c r="Y44" s="141"/>
      <c r="Z44" s="146"/>
      <c r="AA44" s="141"/>
      <c r="AB44" s="146"/>
      <c r="AC44" s="141"/>
      <c r="AD44" s="146"/>
      <c r="AE44" s="141"/>
      <c r="AF44" s="146"/>
      <c r="AG44" s="141"/>
      <c r="AH44" s="146"/>
      <c r="AI44" s="141"/>
      <c r="AJ44" s="146"/>
      <c r="AK44" s="141"/>
      <c r="AL44" s="146"/>
      <c r="AM44" s="160"/>
      <c r="AN44" s="145"/>
      <c r="AO44" s="146"/>
      <c r="AP44" s="146"/>
      <c r="AQ44" s="141"/>
      <c r="AR44" s="31" t="str">
        <f t="shared" si="14"/>
        <v/>
      </c>
      <c r="BW44" s="32"/>
      <c r="BX44" s="32"/>
      <c r="BY44" s="32"/>
      <c r="BZ44" s="32"/>
      <c r="CA44" s="123" t="str">
        <f t="shared" si="15"/>
        <v/>
      </c>
      <c r="CB44" s="124"/>
      <c r="CC44" s="124"/>
      <c r="CD44" s="124"/>
      <c r="CE44" s="124"/>
      <c r="CF44" s="124"/>
      <c r="CG44" s="112">
        <f t="shared" si="16"/>
        <v>0</v>
      </c>
      <c r="CH44" s="125"/>
      <c r="CI44" s="125"/>
      <c r="CJ44" s="125"/>
      <c r="CK44" s="125"/>
    </row>
    <row r="45" spans="1:89" customFormat="1" x14ac:dyDescent="0.25">
      <c r="A45" s="515"/>
      <c r="B45" s="161" t="s">
        <v>68</v>
      </c>
      <c r="C45" s="162">
        <f t="shared" si="12"/>
        <v>0</v>
      </c>
      <c r="D45" s="158">
        <f t="shared" si="13"/>
        <v>0</v>
      </c>
      <c r="E45" s="159">
        <f t="shared" si="13"/>
        <v>0</v>
      </c>
      <c r="F45" s="140"/>
      <c r="G45" s="141"/>
      <c r="H45" s="140"/>
      <c r="I45" s="141"/>
      <c r="J45" s="140"/>
      <c r="K45" s="142"/>
      <c r="L45" s="140"/>
      <c r="M45" s="141"/>
      <c r="N45" s="143"/>
      <c r="O45" s="141"/>
      <c r="P45" s="146"/>
      <c r="Q45" s="141"/>
      <c r="R45" s="146"/>
      <c r="S45" s="141"/>
      <c r="T45" s="146"/>
      <c r="U45" s="141"/>
      <c r="V45" s="146"/>
      <c r="W45" s="141"/>
      <c r="X45" s="146"/>
      <c r="Y45" s="141"/>
      <c r="Z45" s="146"/>
      <c r="AA45" s="141"/>
      <c r="AB45" s="146"/>
      <c r="AC45" s="141"/>
      <c r="AD45" s="146"/>
      <c r="AE45" s="141"/>
      <c r="AF45" s="146"/>
      <c r="AG45" s="141"/>
      <c r="AH45" s="146"/>
      <c r="AI45" s="141"/>
      <c r="AJ45" s="146"/>
      <c r="AK45" s="141"/>
      <c r="AL45" s="146"/>
      <c r="AM45" s="160"/>
      <c r="AN45" s="145"/>
      <c r="AO45" s="146"/>
      <c r="AP45" s="146"/>
      <c r="AQ45" s="141"/>
      <c r="AR45" s="31" t="str">
        <f t="shared" si="14"/>
        <v/>
      </c>
      <c r="BW45" s="32"/>
      <c r="BX45" s="32"/>
      <c r="BY45" s="32"/>
      <c r="BZ45" s="32"/>
      <c r="CA45" s="123" t="str">
        <f t="shared" si="15"/>
        <v/>
      </c>
      <c r="CB45" s="124"/>
      <c r="CC45" s="124"/>
      <c r="CD45" s="124"/>
      <c r="CE45" s="124"/>
      <c r="CF45" s="124"/>
      <c r="CG45" s="112">
        <f t="shared" si="16"/>
        <v>0</v>
      </c>
      <c r="CH45" s="125"/>
      <c r="CI45" s="125"/>
      <c r="CJ45" s="125"/>
      <c r="CK45" s="125"/>
    </row>
    <row r="46" spans="1:89" customFormat="1" x14ac:dyDescent="0.25">
      <c r="A46" s="515"/>
      <c r="B46" s="161" t="s">
        <v>69</v>
      </c>
      <c r="C46" s="162">
        <f t="shared" si="12"/>
        <v>0</v>
      </c>
      <c r="D46" s="158">
        <f t="shared" si="13"/>
        <v>0</v>
      </c>
      <c r="E46" s="159">
        <f t="shared" si="13"/>
        <v>0</v>
      </c>
      <c r="F46" s="140"/>
      <c r="G46" s="141"/>
      <c r="H46" s="140"/>
      <c r="I46" s="141"/>
      <c r="J46" s="140"/>
      <c r="K46" s="142"/>
      <c r="L46" s="140"/>
      <c r="M46" s="141"/>
      <c r="N46" s="143"/>
      <c r="O46" s="141"/>
      <c r="P46" s="146"/>
      <c r="Q46" s="141"/>
      <c r="R46" s="146"/>
      <c r="S46" s="141"/>
      <c r="T46" s="146"/>
      <c r="U46" s="141"/>
      <c r="V46" s="146"/>
      <c r="W46" s="141"/>
      <c r="X46" s="146"/>
      <c r="Y46" s="141"/>
      <c r="Z46" s="146"/>
      <c r="AA46" s="141"/>
      <c r="AB46" s="146"/>
      <c r="AC46" s="141"/>
      <c r="AD46" s="146"/>
      <c r="AE46" s="141"/>
      <c r="AF46" s="146"/>
      <c r="AG46" s="141"/>
      <c r="AH46" s="146"/>
      <c r="AI46" s="141"/>
      <c r="AJ46" s="146"/>
      <c r="AK46" s="141"/>
      <c r="AL46" s="146"/>
      <c r="AM46" s="160"/>
      <c r="AN46" s="145"/>
      <c r="AO46" s="146"/>
      <c r="AP46" s="146"/>
      <c r="AQ46" s="141"/>
      <c r="AR46" s="31" t="str">
        <f t="shared" si="14"/>
        <v/>
      </c>
      <c r="BW46" s="32"/>
      <c r="BX46" s="32"/>
      <c r="BY46" s="32"/>
      <c r="BZ46" s="32"/>
      <c r="CA46" s="123" t="str">
        <f t="shared" si="15"/>
        <v/>
      </c>
      <c r="CB46" s="124"/>
      <c r="CC46" s="124"/>
      <c r="CD46" s="124"/>
      <c r="CE46" s="124"/>
      <c r="CF46" s="124"/>
      <c r="CG46" s="112">
        <f t="shared" si="16"/>
        <v>0</v>
      </c>
      <c r="CH46" s="125"/>
      <c r="CI46" s="125"/>
      <c r="CJ46" s="125"/>
      <c r="CK46" s="125"/>
    </row>
    <row r="47" spans="1:89" customFormat="1" x14ac:dyDescent="0.25">
      <c r="A47" s="515"/>
      <c r="B47" s="161" t="s">
        <v>70</v>
      </c>
      <c r="C47" s="164">
        <f t="shared" si="12"/>
        <v>0</v>
      </c>
      <c r="D47" s="165">
        <f t="shared" si="13"/>
        <v>0</v>
      </c>
      <c r="E47" s="166">
        <f t="shared" si="13"/>
        <v>0</v>
      </c>
      <c r="F47" s="167"/>
      <c r="G47" s="168"/>
      <c r="H47" s="167"/>
      <c r="I47" s="168"/>
      <c r="J47" s="167"/>
      <c r="K47" s="169"/>
      <c r="L47" s="167"/>
      <c r="M47" s="168"/>
      <c r="N47" s="170"/>
      <c r="O47" s="168"/>
      <c r="P47" s="171"/>
      <c r="Q47" s="168"/>
      <c r="R47" s="171"/>
      <c r="S47" s="168"/>
      <c r="T47" s="171"/>
      <c r="U47" s="168"/>
      <c r="V47" s="171"/>
      <c r="W47" s="168"/>
      <c r="X47" s="171"/>
      <c r="Y47" s="168"/>
      <c r="Z47" s="171"/>
      <c r="AA47" s="168"/>
      <c r="AB47" s="171"/>
      <c r="AC47" s="168"/>
      <c r="AD47" s="171"/>
      <c r="AE47" s="168"/>
      <c r="AF47" s="171"/>
      <c r="AG47" s="168"/>
      <c r="AH47" s="171"/>
      <c r="AI47" s="168"/>
      <c r="AJ47" s="171"/>
      <c r="AK47" s="168"/>
      <c r="AL47" s="171"/>
      <c r="AM47" s="172"/>
      <c r="AN47" s="173"/>
      <c r="AO47" s="171"/>
      <c r="AP47" s="171"/>
      <c r="AQ47" s="168"/>
      <c r="AR47" s="31" t="str">
        <f t="shared" si="14"/>
        <v/>
      </c>
      <c r="BW47" s="32"/>
      <c r="BX47" s="32"/>
      <c r="BY47" s="32"/>
      <c r="BZ47" s="32"/>
      <c r="CA47" s="123" t="str">
        <f>IF(CG47=1," * El total de Ingresos debe ser igual a la suma de los Tipos de Estrategia. ","")</f>
        <v/>
      </c>
      <c r="CB47" s="124"/>
      <c r="CC47" s="124"/>
      <c r="CD47" s="124"/>
      <c r="CE47" s="124"/>
      <c r="CF47" s="124"/>
      <c r="CG47" s="112">
        <f t="shared" si="16"/>
        <v>0</v>
      </c>
      <c r="CH47" s="125"/>
      <c r="CI47" s="125"/>
      <c r="CJ47" s="125"/>
      <c r="CK47" s="125"/>
    </row>
    <row r="48" spans="1:89" customFormat="1" x14ac:dyDescent="0.25">
      <c r="A48" s="747"/>
      <c r="B48" s="174" t="s">
        <v>71</v>
      </c>
      <c r="C48" s="175">
        <f t="shared" si="12"/>
        <v>0</v>
      </c>
      <c r="D48" s="176">
        <f t="shared" si="13"/>
        <v>0</v>
      </c>
      <c r="E48" s="177">
        <f t="shared" si="13"/>
        <v>0</v>
      </c>
      <c r="F48" s="178"/>
      <c r="G48" s="179"/>
      <c r="H48" s="178"/>
      <c r="I48" s="179"/>
      <c r="J48" s="178"/>
      <c r="K48" s="180"/>
      <c r="L48" s="178"/>
      <c r="M48" s="179"/>
      <c r="N48" s="181"/>
      <c r="O48" s="179"/>
      <c r="P48" s="182"/>
      <c r="Q48" s="179"/>
      <c r="R48" s="182"/>
      <c r="S48" s="179"/>
      <c r="T48" s="182"/>
      <c r="U48" s="179"/>
      <c r="V48" s="182"/>
      <c r="W48" s="179"/>
      <c r="X48" s="182"/>
      <c r="Y48" s="179"/>
      <c r="Z48" s="182"/>
      <c r="AA48" s="179"/>
      <c r="AB48" s="182"/>
      <c r="AC48" s="179"/>
      <c r="AD48" s="182"/>
      <c r="AE48" s="179"/>
      <c r="AF48" s="182"/>
      <c r="AG48" s="179"/>
      <c r="AH48" s="182"/>
      <c r="AI48" s="179"/>
      <c r="AJ48" s="182"/>
      <c r="AK48" s="179"/>
      <c r="AL48" s="182"/>
      <c r="AM48" s="183"/>
      <c r="AN48" s="184"/>
      <c r="AO48" s="182"/>
      <c r="AP48" s="182"/>
      <c r="AQ48" s="179"/>
      <c r="AR48" s="31" t="str">
        <f t="shared" si="14"/>
        <v/>
      </c>
      <c r="BW48" s="32"/>
      <c r="BX48" s="32"/>
      <c r="BY48" s="32"/>
      <c r="BZ48" s="32"/>
      <c r="CA48" s="123" t="str">
        <f t="shared" si="15"/>
        <v/>
      </c>
      <c r="CB48" s="124"/>
      <c r="CC48" s="124"/>
      <c r="CD48" s="124"/>
      <c r="CE48" s="124"/>
      <c r="CF48" s="124"/>
      <c r="CG48" s="112">
        <f t="shared" si="16"/>
        <v>0</v>
      </c>
      <c r="CH48" s="125"/>
      <c r="CI48" s="125"/>
      <c r="CJ48" s="125"/>
      <c r="CK48" s="125"/>
    </row>
    <row r="49" spans="1:130" x14ac:dyDescent="0.25">
      <c r="A49" s="827" t="s">
        <v>72</v>
      </c>
      <c r="B49" s="186"/>
      <c r="C49" s="187">
        <f t="shared" si="12"/>
        <v>0</v>
      </c>
      <c r="D49" s="158">
        <f t="shared" si="13"/>
        <v>0</v>
      </c>
      <c r="E49" s="159">
        <f t="shared" si="13"/>
        <v>0</v>
      </c>
      <c r="F49" s="130"/>
      <c r="G49" s="131"/>
      <c r="H49" s="130"/>
      <c r="I49" s="132"/>
      <c r="J49" s="130"/>
      <c r="K49" s="132"/>
      <c r="L49" s="130"/>
      <c r="M49" s="131"/>
      <c r="N49" s="133"/>
      <c r="O49" s="132"/>
      <c r="P49" s="133"/>
      <c r="Q49" s="132"/>
      <c r="R49" s="133"/>
      <c r="S49" s="132"/>
      <c r="T49" s="133"/>
      <c r="U49" s="132"/>
      <c r="V49" s="133"/>
      <c r="W49" s="132"/>
      <c r="X49" s="133"/>
      <c r="Y49" s="132"/>
      <c r="Z49" s="133"/>
      <c r="AA49" s="132"/>
      <c r="AB49" s="133"/>
      <c r="AC49" s="132"/>
      <c r="AD49" s="133"/>
      <c r="AE49" s="132"/>
      <c r="AF49" s="133"/>
      <c r="AG49" s="132"/>
      <c r="AH49" s="133"/>
      <c r="AI49" s="132"/>
      <c r="AJ49" s="133"/>
      <c r="AK49" s="132"/>
      <c r="AL49" s="133"/>
      <c r="AM49" s="134"/>
      <c r="AN49" s="135"/>
      <c r="AO49" s="136"/>
      <c r="AP49" s="133"/>
      <c r="AQ49" s="132"/>
      <c r="AR49" s="31" t="str">
        <f t="shared" si="14"/>
        <v/>
      </c>
      <c r="BW49" s="32"/>
      <c r="BX49" s="32"/>
      <c r="BY49" s="32"/>
      <c r="BZ49" s="32"/>
      <c r="CA49" s="123" t="str">
        <f t="shared" si="15"/>
        <v/>
      </c>
      <c r="CB49" s="124"/>
      <c r="CC49" s="124"/>
      <c r="CD49" s="124"/>
      <c r="CE49" s="124"/>
      <c r="CF49" s="124"/>
      <c r="CG49" s="112">
        <f>IF(SUM(AN49:AQ49)=C49,0,1)</f>
        <v>0</v>
      </c>
      <c r="CH49" s="125"/>
      <c r="CI49" s="125"/>
      <c r="CJ49" s="125"/>
      <c r="CK49" s="125"/>
    </row>
    <row r="50" spans="1:130" x14ac:dyDescent="0.25">
      <c r="A50" s="188" t="s">
        <v>73</v>
      </c>
      <c r="B50" s="189"/>
      <c r="C50" s="190">
        <f t="shared" si="12"/>
        <v>0</v>
      </c>
      <c r="D50" s="176">
        <f t="shared" si="13"/>
        <v>0</v>
      </c>
      <c r="E50" s="177">
        <f t="shared" si="13"/>
        <v>0</v>
      </c>
      <c r="F50" s="178"/>
      <c r="G50" s="179"/>
      <c r="H50" s="178"/>
      <c r="I50" s="180"/>
      <c r="J50" s="178"/>
      <c r="K50" s="180"/>
      <c r="L50" s="178"/>
      <c r="M50" s="179"/>
      <c r="N50" s="181"/>
      <c r="O50" s="180"/>
      <c r="P50" s="181"/>
      <c r="Q50" s="180"/>
      <c r="R50" s="181"/>
      <c r="S50" s="180"/>
      <c r="T50" s="181"/>
      <c r="U50" s="180"/>
      <c r="V50" s="181"/>
      <c r="W50" s="180"/>
      <c r="X50" s="181"/>
      <c r="Y50" s="180"/>
      <c r="Z50" s="181"/>
      <c r="AA50" s="180"/>
      <c r="AB50" s="181"/>
      <c r="AC50" s="180"/>
      <c r="AD50" s="181"/>
      <c r="AE50" s="180"/>
      <c r="AF50" s="181"/>
      <c r="AG50" s="180"/>
      <c r="AH50" s="181"/>
      <c r="AI50" s="180"/>
      <c r="AJ50" s="181"/>
      <c r="AK50" s="180"/>
      <c r="AL50" s="181"/>
      <c r="AM50" s="191"/>
      <c r="AN50" s="184"/>
      <c r="AO50" s="182"/>
      <c r="AP50" s="181"/>
      <c r="AQ50" s="180"/>
      <c r="AR50" s="31" t="str">
        <f t="shared" si="14"/>
        <v/>
      </c>
      <c r="BW50" s="32"/>
      <c r="BX50" s="32"/>
      <c r="BY50" s="32"/>
      <c r="BZ50" s="32"/>
      <c r="CA50" s="123" t="str">
        <f t="shared" si="15"/>
        <v/>
      </c>
      <c r="CB50" s="124"/>
      <c r="CC50" s="124"/>
      <c r="CD50" s="124"/>
      <c r="CE50" s="124"/>
      <c r="CF50" s="124"/>
      <c r="CG50" s="112">
        <f>IF(SUM(AN50:AQ50)=C50,0,1)</f>
        <v>0</v>
      </c>
      <c r="CH50" s="125"/>
      <c r="CI50" s="125"/>
      <c r="CJ50" s="125"/>
      <c r="CK50" s="125"/>
    </row>
    <row r="51" spans="1:130" ht="18" customHeight="1" x14ac:dyDescent="0.25">
      <c r="A51" s="192" t="s">
        <v>74</v>
      </c>
      <c r="B51" s="193"/>
      <c r="C51" s="194"/>
      <c r="D51" s="193"/>
      <c r="E51" s="193"/>
      <c r="F51" s="193"/>
      <c r="G51" s="193"/>
      <c r="H51" s="193"/>
      <c r="CA51" s="195"/>
      <c r="CB51" s="196"/>
      <c r="CC51" s="196"/>
      <c r="CD51" s="196"/>
      <c r="CE51" s="196"/>
      <c r="CF51" s="196"/>
      <c r="CG51" s="195"/>
      <c r="CH51" s="196"/>
      <c r="CI51" s="196"/>
      <c r="CJ51" s="196"/>
      <c r="CK51" s="196"/>
    </row>
    <row r="52" spans="1:130" x14ac:dyDescent="0.25">
      <c r="A52" s="757" t="s">
        <v>75</v>
      </c>
      <c r="B52" s="758" t="s">
        <v>76</v>
      </c>
      <c r="C52" s="759" t="s">
        <v>77</v>
      </c>
      <c r="D52" s="759"/>
      <c r="E52" s="759"/>
      <c r="F52" s="601"/>
      <c r="G52" s="586" t="s">
        <v>78</v>
      </c>
      <c r="H52" s="587"/>
    </row>
    <row r="53" spans="1:130" ht="21" x14ac:dyDescent="0.25">
      <c r="A53" s="725"/>
      <c r="B53" s="734"/>
      <c r="C53" s="482" t="s">
        <v>50</v>
      </c>
      <c r="D53" s="483" t="s">
        <v>29</v>
      </c>
      <c r="E53" s="483" t="s">
        <v>30</v>
      </c>
      <c r="F53" s="484" t="s">
        <v>31</v>
      </c>
      <c r="G53" s="421" t="s">
        <v>79</v>
      </c>
      <c r="H53" s="423" t="s">
        <v>80</v>
      </c>
    </row>
    <row r="54" spans="1:130" x14ac:dyDescent="0.25">
      <c r="A54" s="201" t="s">
        <v>81</v>
      </c>
      <c r="B54" s="202">
        <f>SUM(C54:F54)</f>
        <v>0</v>
      </c>
      <c r="C54" s="203"/>
      <c r="D54" s="204"/>
      <c r="E54" s="204"/>
      <c r="F54" s="205"/>
      <c r="G54" s="206"/>
      <c r="H54" s="207"/>
    </row>
    <row r="55" spans="1:130" x14ac:dyDescent="0.25">
      <c r="A55" s="163" t="s">
        <v>82</v>
      </c>
      <c r="B55" s="202">
        <f>SUM(C55:F55)</f>
        <v>0</v>
      </c>
      <c r="C55" s="208"/>
      <c r="D55" s="209"/>
      <c r="E55" s="209"/>
      <c r="F55" s="210"/>
      <c r="G55" s="211"/>
      <c r="H55" s="212"/>
    </row>
    <row r="56" spans="1:130" x14ac:dyDescent="0.25">
      <c r="A56" s="163" t="s">
        <v>83</v>
      </c>
      <c r="B56" s="202">
        <f>SUM(C56:F56)</f>
        <v>0</v>
      </c>
      <c r="C56" s="208"/>
      <c r="D56" s="209"/>
      <c r="E56" s="209"/>
      <c r="F56" s="210"/>
      <c r="G56" s="211"/>
      <c r="H56" s="212"/>
    </row>
    <row r="57" spans="1:130" x14ac:dyDescent="0.25">
      <c r="A57" s="163" t="s">
        <v>84</v>
      </c>
      <c r="B57" s="202">
        <f>SUM(C57:F57)</f>
        <v>0</v>
      </c>
      <c r="C57" s="208"/>
      <c r="D57" s="209"/>
      <c r="E57" s="209"/>
      <c r="F57" s="210"/>
      <c r="G57" s="211"/>
      <c r="H57" s="212"/>
    </row>
    <row r="58" spans="1:130" x14ac:dyDescent="0.25">
      <c r="A58" s="163" t="s">
        <v>85</v>
      </c>
      <c r="B58" s="202">
        <f>SUM(C58:F58)</f>
        <v>0</v>
      </c>
      <c r="C58" s="213"/>
      <c r="D58" s="214"/>
      <c r="E58" s="214"/>
      <c r="F58" s="215"/>
      <c r="G58" s="216"/>
      <c r="H58" s="217"/>
    </row>
    <row r="59" spans="1:130" x14ac:dyDescent="0.25">
      <c r="A59" s="428" t="s">
        <v>5</v>
      </c>
      <c r="B59" s="452">
        <f t="shared" ref="B59:H59" si="17">SUM(B54:B58)</f>
        <v>0</v>
      </c>
      <c r="C59" s="220">
        <f t="shared" si="17"/>
        <v>0</v>
      </c>
      <c r="D59" s="221">
        <f t="shared" si="17"/>
        <v>0</v>
      </c>
      <c r="E59" s="221">
        <f t="shared" si="17"/>
        <v>0</v>
      </c>
      <c r="F59" s="222">
        <f t="shared" si="17"/>
        <v>0</v>
      </c>
      <c r="G59" s="223">
        <f t="shared" si="17"/>
        <v>0</v>
      </c>
      <c r="H59" s="224">
        <f t="shared" si="17"/>
        <v>0</v>
      </c>
    </row>
    <row r="60" spans="1:130" ht="18" customHeight="1" x14ac:dyDescent="0.25">
      <c r="A60" s="192" t="s">
        <v>86</v>
      </c>
      <c r="B60" s="12"/>
      <c r="C60" s="12"/>
      <c r="D60" s="11"/>
      <c r="E60" s="11"/>
      <c r="F60" s="11"/>
      <c r="G60" s="11"/>
      <c r="H60" s="11"/>
      <c r="I60" s="11"/>
      <c r="J60" s="11"/>
      <c r="K60" s="11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130" x14ac:dyDescent="0.25">
      <c r="A61" s="757" t="s">
        <v>75</v>
      </c>
      <c r="B61" s="493" t="s">
        <v>76</v>
      </c>
      <c r="C61" s="604" t="s">
        <v>87</v>
      </c>
      <c r="D61" s="604"/>
      <c r="E61" s="604"/>
      <c r="F61" s="604"/>
      <c r="G61" s="604"/>
      <c r="H61" s="604"/>
      <c r="I61" s="604"/>
      <c r="J61" s="604"/>
      <c r="K61" s="604"/>
      <c r="L61" s="604"/>
      <c r="M61" s="604"/>
      <c r="N61" s="604"/>
      <c r="O61" s="604"/>
      <c r="P61" s="604"/>
      <c r="Q61" s="604"/>
      <c r="R61" s="604"/>
      <c r="S61" s="605"/>
      <c r="T61" s="584" t="s">
        <v>7</v>
      </c>
      <c r="U61" s="759"/>
      <c r="V61" s="759"/>
      <c r="W61" s="601"/>
      <c r="X61" s="791" t="s">
        <v>88</v>
      </c>
      <c r="Y61" s="791"/>
      <c r="Z61" s="587"/>
    </row>
    <row r="62" spans="1:130" ht="21" x14ac:dyDescent="0.25">
      <c r="A62" s="725"/>
      <c r="B62" s="641"/>
      <c r="C62" s="485" t="s">
        <v>11</v>
      </c>
      <c r="D62" s="485" t="s">
        <v>12</v>
      </c>
      <c r="E62" s="485" t="s">
        <v>13</v>
      </c>
      <c r="F62" s="485" t="s">
        <v>14</v>
      </c>
      <c r="G62" s="485" t="s">
        <v>15</v>
      </c>
      <c r="H62" s="485" t="s">
        <v>16</v>
      </c>
      <c r="I62" s="485" t="s">
        <v>17</v>
      </c>
      <c r="J62" s="485" t="s">
        <v>18</v>
      </c>
      <c r="K62" s="485" t="s">
        <v>19</v>
      </c>
      <c r="L62" s="485" t="s">
        <v>20</v>
      </c>
      <c r="M62" s="485" t="s">
        <v>21</v>
      </c>
      <c r="N62" s="485" t="s">
        <v>22</v>
      </c>
      <c r="O62" s="485" t="s">
        <v>23</v>
      </c>
      <c r="P62" s="485" t="s">
        <v>24</v>
      </c>
      <c r="Q62" s="485" t="s">
        <v>25</v>
      </c>
      <c r="R62" s="485" t="s">
        <v>26</v>
      </c>
      <c r="S62" s="486" t="s">
        <v>27</v>
      </c>
      <c r="T62" s="394" t="s">
        <v>50</v>
      </c>
      <c r="U62" s="434" t="s">
        <v>29</v>
      </c>
      <c r="V62" s="483" t="s">
        <v>89</v>
      </c>
      <c r="W62" s="484" t="s">
        <v>31</v>
      </c>
      <c r="X62" s="421" t="s">
        <v>90</v>
      </c>
      <c r="Y62" s="483" t="s">
        <v>91</v>
      </c>
      <c r="Z62" s="395" t="s">
        <v>80</v>
      </c>
    </row>
    <row r="63" spans="1:130" x14ac:dyDescent="0.25">
      <c r="A63" s="163" t="s">
        <v>82</v>
      </c>
      <c r="B63" s="229">
        <f>SUM(C63:S63)</f>
        <v>0</v>
      </c>
      <c r="C63" s="230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2"/>
      <c r="T63" s="43"/>
      <c r="U63" s="44"/>
      <c r="V63" s="44"/>
      <c r="W63" s="233"/>
      <c r="X63" s="43"/>
      <c r="Y63" s="44"/>
      <c r="Z63" s="41"/>
      <c r="AA63" s="31" t="str">
        <f>CA63&amp;CB63&amp;CC63&amp;CD63</f>
        <v/>
      </c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234"/>
      <c r="CB63" s="234"/>
      <c r="CC63" s="33" t="str">
        <f>IF(T63+U63+V63+W63&lt;&gt;$B63,"* El número de "&amp;T$61&amp;""&amp;" no debe ser distinto del Total. ","")</f>
        <v/>
      </c>
      <c r="CD63" s="33" t="str">
        <f>IF(X63+Y63+Z63&gt;$B63,"* El número de "&amp;X$61&amp;""&amp;" no puede superar el Total. ","")</f>
        <v/>
      </c>
      <c r="CE63" s="32"/>
      <c r="CF63" s="32"/>
      <c r="CG63" s="34">
        <f>IF(T63+U63+V63+W63&lt;&gt;$B63,1,0)</f>
        <v>0</v>
      </c>
      <c r="CH63" s="34">
        <f>IF(X63+Y63+Z63&gt;$B63,1,0)</f>
        <v>0</v>
      </c>
      <c r="CI63" s="35"/>
      <c r="CJ63" s="35"/>
      <c r="CK63" s="35"/>
      <c r="CL63" s="35"/>
      <c r="CM63" s="35"/>
      <c r="CN63"/>
      <c r="CO63"/>
      <c r="CP63"/>
      <c r="CQ63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5">
      <c r="A64" s="163" t="s">
        <v>83</v>
      </c>
      <c r="B64" s="235">
        <f>SUM(C64:S64)</f>
        <v>0</v>
      </c>
      <c r="C64" s="230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2"/>
      <c r="T64" s="54"/>
      <c r="U64" s="55"/>
      <c r="V64" s="55"/>
      <c r="W64" s="236"/>
      <c r="X64" s="54"/>
      <c r="Y64" s="55"/>
      <c r="Z64" s="52"/>
      <c r="AA64" s="31" t="str">
        <f t="shared" ref="AA64:AA66" si="18">CA64&amp;CB64&amp;CC64&amp;CD64</f>
        <v/>
      </c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234"/>
      <c r="CB64" s="234"/>
      <c r="CC64" s="33" t="str">
        <f t="shared" ref="CC64:CC66" si="19">IF(T64+U64+V64+W64&lt;&gt;$B64,"* El número de "&amp;T$61&amp;""&amp;" no debe ser distinto del Total. ","")</f>
        <v/>
      </c>
      <c r="CD64" s="33" t="str">
        <f t="shared" ref="CD64:CD66" si="20">IF(X64+Y64+Z64&gt;$B64,"* El número de "&amp;X$61&amp;""&amp;" no puede superar el Total. ","")</f>
        <v/>
      </c>
      <c r="CE64" s="32"/>
      <c r="CF64" s="32"/>
      <c r="CG64" s="34">
        <f t="shared" ref="CG64:CG66" si="21">IF(T64+U64+V64+W64&lt;&gt;$B64,1,0)</f>
        <v>0</v>
      </c>
      <c r="CH64" s="34">
        <f t="shared" ref="CH64:CH66" si="22">IF(X64+Y64+Z64&gt;$B64,1,0)</f>
        <v>0</v>
      </c>
      <c r="CI64" s="35"/>
      <c r="CJ64" s="35"/>
      <c r="CK64" s="35"/>
      <c r="CL64" s="35"/>
      <c r="CM64" s="35"/>
    </row>
    <row r="65" spans="1:91" customFormat="1" x14ac:dyDescent="0.25">
      <c r="A65" s="163" t="s">
        <v>84</v>
      </c>
      <c r="B65" s="235">
        <f>SUM(C65:S65)</f>
        <v>0</v>
      </c>
      <c r="C65" s="230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2"/>
      <c r="T65" s="54"/>
      <c r="U65" s="55"/>
      <c r="V65" s="55"/>
      <c r="W65" s="236"/>
      <c r="X65" s="54"/>
      <c r="Y65" s="55"/>
      <c r="Z65" s="52"/>
      <c r="AA65" s="31" t="str">
        <f t="shared" si="18"/>
        <v/>
      </c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234"/>
      <c r="CB65" s="234"/>
      <c r="CC65" s="33" t="str">
        <f t="shared" si="19"/>
        <v/>
      </c>
      <c r="CD65" s="33" t="str">
        <f t="shared" si="20"/>
        <v/>
      </c>
      <c r="CE65" s="32"/>
      <c r="CF65" s="32"/>
      <c r="CG65" s="34">
        <f t="shared" si="21"/>
        <v>0</v>
      </c>
      <c r="CH65" s="34">
        <f t="shared" si="22"/>
        <v>0</v>
      </c>
      <c r="CI65" s="35"/>
      <c r="CJ65" s="35"/>
      <c r="CK65" s="35"/>
      <c r="CL65" s="35"/>
      <c r="CM65" s="35"/>
    </row>
    <row r="66" spans="1:91" customFormat="1" x14ac:dyDescent="0.25">
      <c r="A66" s="163" t="s">
        <v>85</v>
      </c>
      <c r="B66" s="237">
        <f>SUM(C66:S66)</f>
        <v>0</v>
      </c>
      <c r="C66" s="230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2"/>
      <c r="T66" s="75"/>
      <c r="U66" s="238"/>
      <c r="V66" s="238"/>
      <c r="W66" s="239"/>
      <c r="X66" s="75"/>
      <c r="Y66" s="238"/>
      <c r="Z66" s="240"/>
      <c r="AA66" s="31" t="str">
        <f t="shared" si="18"/>
        <v/>
      </c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234"/>
      <c r="CB66" s="234"/>
      <c r="CC66" s="33" t="str">
        <f t="shared" si="19"/>
        <v/>
      </c>
      <c r="CD66" s="33" t="str">
        <f t="shared" si="20"/>
        <v/>
      </c>
      <c r="CE66" s="32"/>
      <c r="CF66" s="32"/>
      <c r="CG66" s="34">
        <f t="shared" si="21"/>
        <v>0</v>
      </c>
      <c r="CH66" s="34">
        <f t="shared" si="22"/>
        <v>0</v>
      </c>
      <c r="CI66" s="35"/>
      <c r="CJ66" s="35"/>
      <c r="CK66" s="35"/>
      <c r="CL66" s="35"/>
      <c r="CM66" s="35"/>
    </row>
    <row r="67" spans="1:91" customFormat="1" x14ac:dyDescent="0.25">
      <c r="A67" s="428" t="s">
        <v>5</v>
      </c>
      <c r="B67" s="453">
        <f t="shared" ref="B67:Z67" si="23">SUM(B63:B66)</f>
        <v>0</v>
      </c>
      <c r="C67" s="425">
        <f t="shared" si="23"/>
        <v>0</v>
      </c>
      <c r="D67" s="425">
        <f t="shared" si="23"/>
        <v>0</v>
      </c>
      <c r="E67" s="425">
        <f t="shared" si="23"/>
        <v>0</v>
      </c>
      <c r="F67" s="425">
        <f t="shared" si="23"/>
        <v>0</v>
      </c>
      <c r="G67" s="425">
        <f t="shared" si="23"/>
        <v>0</v>
      </c>
      <c r="H67" s="425">
        <f t="shared" si="23"/>
        <v>0</v>
      </c>
      <c r="I67" s="425">
        <f t="shared" si="23"/>
        <v>0</v>
      </c>
      <c r="J67" s="425">
        <f t="shared" si="23"/>
        <v>0</v>
      </c>
      <c r="K67" s="425">
        <f t="shared" si="23"/>
        <v>0</v>
      </c>
      <c r="L67" s="425">
        <f t="shared" si="23"/>
        <v>0</v>
      </c>
      <c r="M67" s="425">
        <f t="shared" si="23"/>
        <v>0</v>
      </c>
      <c r="N67" s="425">
        <f t="shared" si="23"/>
        <v>0</v>
      </c>
      <c r="O67" s="425">
        <f t="shared" si="23"/>
        <v>0</v>
      </c>
      <c r="P67" s="425">
        <f t="shared" si="23"/>
        <v>0</v>
      </c>
      <c r="Q67" s="425">
        <f t="shared" si="23"/>
        <v>0</v>
      </c>
      <c r="R67" s="425">
        <f t="shared" si="23"/>
        <v>0</v>
      </c>
      <c r="S67" s="426">
        <f t="shared" si="23"/>
        <v>0</v>
      </c>
      <c r="T67" s="454">
        <f t="shared" si="23"/>
        <v>0</v>
      </c>
      <c r="U67" s="425">
        <f t="shared" si="23"/>
        <v>0</v>
      </c>
      <c r="V67" s="425">
        <f t="shared" si="23"/>
        <v>0</v>
      </c>
      <c r="W67" s="426">
        <f t="shared" si="23"/>
        <v>0</v>
      </c>
      <c r="X67" s="455">
        <f t="shared" si="23"/>
        <v>0</v>
      </c>
      <c r="Y67" s="456">
        <f t="shared" si="23"/>
        <v>0</v>
      </c>
      <c r="Z67" s="457">
        <f t="shared" si="23"/>
        <v>0</v>
      </c>
      <c r="CA67" s="248"/>
      <c r="CB67" s="248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</row>
    <row r="68" spans="1:91" customFormat="1" x14ac:dyDescent="0.25">
      <c r="A68" s="192" t="s">
        <v>92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CA68" s="248"/>
      <c r="CB68" s="248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</row>
    <row r="69" spans="1:91" customFormat="1" x14ac:dyDescent="0.25">
      <c r="A69" s="757" t="s">
        <v>75</v>
      </c>
      <c r="B69" s="758" t="s">
        <v>76</v>
      </c>
      <c r="C69" s="604" t="s">
        <v>87</v>
      </c>
      <c r="D69" s="604"/>
      <c r="E69" s="604"/>
      <c r="F69" s="604"/>
      <c r="G69" s="604"/>
      <c r="H69" s="604"/>
      <c r="I69" s="604"/>
      <c r="J69" s="604"/>
      <c r="K69" s="604"/>
      <c r="L69" s="604"/>
      <c r="M69" s="604"/>
      <c r="N69" s="604"/>
      <c r="O69" s="604"/>
      <c r="P69" s="604"/>
      <c r="Q69" s="604"/>
      <c r="R69" s="604"/>
      <c r="S69" s="605"/>
      <c r="T69" s="584" t="s">
        <v>7</v>
      </c>
      <c r="U69" s="759"/>
      <c r="V69" s="759"/>
      <c r="W69" s="601"/>
      <c r="X69" s="791" t="s">
        <v>88</v>
      </c>
      <c r="Y69" s="791"/>
      <c r="Z69" s="587"/>
      <c r="CA69" s="248"/>
      <c r="CB69" s="248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</row>
    <row r="70" spans="1:91" customFormat="1" ht="21" x14ac:dyDescent="0.25">
      <c r="A70" s="725"/>
      <c r="B70" s="734"/>
      <c r="C70" s="485" t="s">
        <v>11</v>
      </c>
      <c r="D70" s="485" t="s">
        <v>12</v>
      </c>
      <c r="E70" s="485" t="s">
        <v>13</v>
      </c>
      <c r="F70" s="485" t="s">
        <v>14</v>
      </c>
      <c r="G70" s="485" t="s">
        <v>15</v>
      </c>
      <c r="H70" s="485" t="s">
        <v>16</v>
      </c>
      <c r="I70" s="485" t="s">
        <v>17</v>
      </c>
      <c r="J70" s="485" t="s">
        <v>18</v>
      </c>
      <c r="K70" s="485" t="s">
        <v>19</v>
      </c>
      <c r="L70" s="485" t="s">
        <v>20</v>
      </c>
      <c r="M70" s="485" t="s">
        <v>21</v>
      </c>
      <c r="N70" s="485" t="s">
        <v>22</v>
      </c>
      <c r="O70" s="485" t="s">
        <v>23</v>
      </c>
      <c r="P70" s="485" t="s">
        <v>24</v>
      </c>
      <c r="Q70" s="485" t="s">
        <v>25</v>
      </c>
      <c r="R70" s="485" t="s">
        <v>26</v>
      </c>
      <c r="S70" s="486" t="s">
        <v>27</v>
      </c>
      <c r="T70" s="394" t="s">
        <v>50</v>
      </c>
      <c r="U70" s="434" t="s">
        <v>29</v>
      </c>
      <c r="V70" s="483" t="s">
        <v>89</v>
      </c>
      <c r="W70" s="484" t="s">
        <v>31</v>
      </c>
      <c r="X70" s="421" t="s">
        <v>90</v>
      </c>
      <c r="Y70" s="483" t="s">
        <v>91</v>
      </c>
      <c r="Z70" s="395" t="s">
        <v>80</v>
      </c>
      <c r="CA70" s="248"/>
      <c r="CB70" s="248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</row>
    <row r="71" spans="1:91" customFormat="1" x14ac:dyDescent="0.25">
      <c r="A71" s="163" t="s">
        <v>82</v>
      </c>
      <c r="B71" s="229">
        <f>SUM(C71:S71)</f>
        <v>0</v>
      </c>
      <c r="C71" s="230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2"/>
      <c r="T71" s="43"/>
      <c r="U71" s="249"/>
      <c r="V71" s="44"/>
      <c r="W71" s="42"/>
      <c r="X71" s="43"/>
      <c r="Y71" s="44"/>
      <c r="Z71" s="41"/>
      <c r="AA71" s="31" t="str">
        <f>CA71&amp;CB71&amp;CC71&amp;CD71</f>
        <v/>
      </c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234"/>
      <c r="CB71" s="234"/>
      <c r="CC71" s="33" t="str">
        <f t="shared" ref="CC71:CC74" si="24">IF(T71+U71+V71+W71&lt;&gt;$B71,"* El número de "&amp;T$61&amp;""&amp;" no debe ser distinto del Total. ","")</f>
        <v/>
      </c>
      <c r="CD71" s="33" t="str">
        <f>IF(X71+Y71+Z71&gt;$B71,"* El número de "&amp;X$61&amp;""&amp;" no puede superar el Total. ","")</f>
        <v/>
      </c>
      <c r="CE71" s="32"/>
      <c r="CF71" s="32"/>
      <c r="CG71" s="34">
        <f t="shared" ref="CG71:CG74" si="25">IF(T71+U71+V71+W71&lt;&gt;$B71,1,0)</f>
        <v>0</v>
      </c>
      <c r="CH71" s="34">
        <f t="shared" ref="CH71:CH74" si="26">IF(X71+Y71+Z71&gt;$B71,1,0)</f>
        <v>0</v>
      </c>
      <c r="CI71" s="35"/>
      <c r="CJ71" s="35"/>
      <c r="CK71" s="35"/>
      <c r="CL71" s="35"/>
      <c r="CM71" s="35"/>
    </row>
    <row r="72" spans="1:91" customFormat="1" x14ac:dyDescent="0.25">
      <c r="A72" s="163" t="s">
        <v>83</v>
      </c>
      <c r="B72" s="235">
        <f>SUM(C72:S72)</f>
        <v>0</v>
      </c>
      <c r="C72" s="230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2"/>
      <c r="T72" s="54"/>
      <c r="U72" s="250"/>
      <c r="V72" s="55"/>
      <c r="W72" s="53"/>
      <c r="X72" s="54"/>
      <c r="Y72" s="55"/>
      <c r="Z72" s="52"/>
      <c r="AA72" s="31" t="str">
        <f t="shared" ref="AA72:AA74" si="27">CA72&amp;CB72&amp;CC72&amp;CD72</f>
        <v/>
      </c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234"/>
      <c r="CB72" s="234"/>
      <c r="CC72" s="33" t="str">
        <f t="shared" si="24"/>
        <v/>
      </c>
      <c r="CD72" s="33" t="str">
        <f t="shared" ref="CD72:CD74" si="28">IF(X72+Y72+Z72&gt;$B72,"* El número de "&amp;X$61&amp;""&amp;" no puede superar el Total. ","")</f>
        <v/>
      </c>
      <c r="CE72" s="32"/>
      <c r="CF72" s="32"/>
      <c r="CG72" s="34">
        <f t="shared" si="25"/>
        <v>0</v>
      </c>
      <c r="CH72" s="34">
        <f t="shared" si="26"/>
        <v>0</v>
      </c>
      <c r="CI72" s="35"/>
      <c r="CJ72" s="35"/>
      <c r="CK72" s="35"/>
      <c r="CL72" s="35"/>
      <c r="CM72" s="35"/>
    </row>
    <row r="73" spans="1:91" customFormat="1" x14ac:dyDescent="0.25">
      <c r="A73" s="163" t="s">
        <v>84</v>
      </c>
      <c r="B73" s="235">
        <f>SUM(C73:S73)</f>
        <v>0</v>
      </c>
      <c r="C73" s="230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2"/>
      <c r="T73" s="54"/>
      <c r="U73" s="250"/>
      <c r="V73" s="55"/>
      <c r="W73" s="53"/>
      <c r="X73" s="54"/>
      <c r="Y73" s="55"/>
      <c r="Z73" s="52"/>
      <c r="AA73" s="31" t="str">
        <f t="shared" si="27"/>
        <v/>
      </c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234"/>
      <c r="CB73" s="234"/>
      <c r="CC73" s="33" t="str">
        <f t="shared" si="24"/>
        <v/>
      </c>
      <c r="CD73" s="33" t="str">
        <f t="shared" si="28"/>
        <v/>
      </c>
      <c r="CE73" s="32"/>
      <c r="CF73" s="32"/>
      <c r="CG73" s="34">
        <f t="shared" si="25"/>
        <v>0</v>
      </c>
      <c r="CH73" s="34">
        <f t="shared" si="26"/>
        <v>0</v>
      </c>
      <c r="CI73" s="35"/>
      <c r="CJ73" s="35"/>
      <c r="CK73" s="35"/>
      <c r="CL73" s="35"/>
      <c r="CM73" s="35"/>
    </row>
    <row r="74" spans="1:91" customFormat="1" x14ac:dyDescent="0.25">
      <c r="A74" s="163" t="s">
        <v>85</v>
      </c>
      <c r="B74" s="237">
        <f>SUM(C74:S74)</f>
        <v>0</v>
      </c>
      <c r="C74" s="230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2"/>
      <c r="T74" s="75"/>
      <c r="U74" s="251"/>
      <c r="V74" s="238"/>
      <c r="W74" s="252"/>
      <c r="X74" s="75"/>
      <c r="Y74" s="238"/>
      <c r="Z74" s="240"/>
      <c r="AA74" s="31" t="str">
        <f t="shared" si="27"/>
        <v/>
      </c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234"/>
      <c r="CB74" s="234"/>
      <c r="CC74" s="33" t="str">
        <f t="shared" si="24"/>
        <v/>
      </c>
      <c r="CD74" s="33" t="str">
        <f t="shared" si="28"/>
        <v/>
      </c>
      <c r="CE74" s="32"/>
      <c r="CF74" s="32"/>
      <c r="CG74" s="34">
        <f t="shared" si="25"/>
        <v>0</v>
      </c>
      <c r="CH74" s="34">
        <f t="shared" si="26"/>
        <v>0</v>
      </c>
      <c r="CI74" s="35"/>
      <c r="CJ74" s="35"/>
      <c r="CK74" s="35"/>
      <c r="CL74" s="35"/>
      <c r="CM74" s="35"/>
    </row>
    <row r="75" spans="1:91" customFormat="1" x14ac:dyDescent="0.25">
      <c r="A75" s="428" t="s">
        <v>5</v>
      </c>
      <c r="B75" s="453">
        <f t="shared" ref="B75:Z75" si="29">SUM(B71:B74)</f>
        <v>0</v>
      </c>
      <c r="C75" s="425">
        <f t="shared" si="29"/>
        <v>0</v>
      </c>
      <c r="D75" s="425">
        <f t="shared" si="29"/>
        <v>0</v>
      </c>
      <c r="E75" s="425">
        <f t="shared" si="29"/>
        <v>0</v>
      </c>
      <c r="F75" s="425">
        <f t="shared" si="29"/>
        <v>0</v>
      </c>
      <c r="G75" s="425">
        <f t="shared" si="29"/>
        <v>0</v>
      </c>
      <c r="H75" s="425">
        <f t="shared" si="29"/>
        <v>0</v>
      </c>
      <c r="I75" s="425">
        <f t="shared" si="29"/>
        <v>0</v>
      </c>
      <c r="J75" s="425">
        <f t="shared" si="29"/>
        <v>0</v>
      </c>
      <c r="K75" s="425">
        <f t="shared" si="29"/>
        <v>0</v>
      </c>
      <c r="L75" s="425">
        <f t="shared" si="29"/>
        <v>0</v>
      </c>
      <c r="M75" s="425">
        <f t="shared" si="29"/>
        <v>0</v>
      </c>
      <c r="N75" s="425">
        <f t="shared" si="29"/>
        <v>0</v>
      </c>
      <c r="O75" s="425">
        <f t="shared" si="29"/>
        <v>0</v>
      </c>
      <c r="P75" s="425">
        <f t="shared" si="29"/>
        <v>0</v>
      </c>
      <c r="Q75" s="425">
        <f t="shared" si="29"/>
        <v>0</v>
      </c>
      <c r="R75" s="425">
        <f t="shared" si="29"/>
        <v>0</v>
      </c>
      <c r="S75" s="426">
        <f t="shared" si="29"/>
        <v>0</v>
      </c>
      <c r="T75" s="458">
        <f t="shared" si="29"/>
        <v>0</v>
      </c>
      <c r="U75" s="459">
        <f t="shared" si="29"/>
        <v>0</v>
      </c>
      <c r="V75" s="459">
        <f t="shared" si="29"/>
        <v>0</v>
      </c>
      <c r="W75" s="460">
        <f t="shared" si="29"/>
        <v>0</v>
      </c>
      <c r="X75" s="461">
        <f t="shared" si="29"/>
        <v>0</v>
      </c>
      <c r="Y75" s="459">
        <f t="shared" si="29"/>
        <v>0</v>
      </c>
      <c r="Z75" s="453">
        <f t="shared" si="29"/>
        <v>0</v>
      </c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</row>
    <row r="76" spans="1:91" customFormat="1" x14ac:dyDescent="0.25">
      <c r="A76" s="257" t="s">
        <v>93</v>
      </c>
      <c r="B76" s="258"/>
      <c r="C76" s="12"/>
      <c r="D76" s="259"/>
      <c r="E76" s="1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</row>
    <row r="77" spans="1:91" customFormat="1" ht="31.5" x14ac:dyDescent="0.25">
      <c r="A77" s="429" t="s">
        <v>94</v>
      </c>
      <c r="B77" s="482" t="s">
        <v>50</v>
      </c>
      <c r="C77" s="462" t="s">
        <v>95</v>
      </c>
      <c r="D77" s="463" t="s">
        <v>96</v>
      </c>
      <c r="E77" s="464" t="s">
        <v>97</v>
      </c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</row>
    <row r="78" spans="1:91" customFormat="1" x14ac:dyDescent="0.25">
      <c r="A78" s="264" t="s">
        <v>98</v>
      </c>
      <c r="B78" s="39"/>
      <c r="C78" s="249"/>
      <c r="D78" s="44"/>
      <c r="E78" s="41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</row>
    <row r="79" spans="1:91" customFormat="1" x14ac:dyDescent="0.25">
      <c r="A79" s="264" t="s">
        <v>99</v>
      </c>
      <c r="B79" s="51"/>
      <c r="C79" s="250"/>
      <c r="D79" s="55"/>
      <c r="E79" s="5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</row>
    <row r="80" spans="1:91" customFormat="1" x14ac:dyDescent="0.25">
      <c r="A80" s="264" t="s">
        <v>100</v>
      </c>
      <c r="B80" s="51"/>
      <c r="C80" s="250"/>
      <c r="D80" s="55"/>
      <c r="E80" s="5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</row>
    <row r="81" spans="1:5" customFormat="1" ht="21" x14ac:dyDescent="0.25">
      <c r="A81" s="265" t="s">
        <v>101</v>
      </c>
      <c r="B81" s="51"/>
      <c r="C81" s="250"/>
      <c r="D81" s="55"/>
      <c r="E81" s="52"/>
    </row>
    <row r="82" spans="1:5" customFormat="1" x14ac:dyDescent="0.25">
      <c r="A82" s="264" t="s">
        <v>102</v>
      </c>
      <c r="B82" s="88"/>
      <c r="C82" s="266"/>
      <c r="D82" s="93"/>
      <c r="E82" s="90"/>
    </row>
    <row r="83" spans="1:5" customFormat="1" x14ac:dyDescent="0.25">
      <c r="A83" s="264" t="s">
        <v>103</v>
      </c>
      <c r="B83" s="88"/>
      <c r="C83" s="250"/>
      <c r="D83" s="93"/>
      <c r="E83" s="90"/>
    </row>
    <row r="84" spans="1:5" customFormat="1" x14ac:dyDescent="0.25">
      <c r="A84" s="264" t="s">
        <v>104</v>
      </c>
      <c r="B84" s="88"/>
      <c r="C84" s="250"/>
      <c r="D84" s="93"/>
      <c r="E84" s="90"/>
    </row>
    <row r="85" spans="1:5" customFormat="1" x14ac:dyDescent="0.25">
      <c r="A85" s="264" t="s">
        <v>105</v>
      </c>
      <c r="B85" s="88"/>
      <c r="C85" s="250"/>
      <c r="D85" s="93"/>
      <c r="E85" s="90"/>
    </row>
    <row r="86" spans="1:5" customFormat="1" x14ac:dyDescent="0.25">
      <c r="A86" s="264" t="s">
        <v>106</v>
      </c>
      <c r="B86" s="88"/>
      <c r="C86" s="250"/>
      <c r="D86" s="93"/>
      <c r="E86" s="90"/>
    </row>
    <row r="87" spans="1:5" customFormat="1" x14ac:dyDescent="0.25">
      <c r="A87" s="267" t="s">
        <v>107</v>
      </c>
      <c r="B87" s="88"/>
      <c r="C87" s="250"/>
      <c r="D87" s="93"/>
      <c r="E87" s="90"/>
    </row>
    <row r="88" spans="1:5" customFormat="1" x14ac:dyDescent="0.25">
      <c r="A88" s="264" t="s">
        <v>108</v>
      </c>
      <c r="B88" s="88"/>
      <c r="C88" s="250"/>
      <c r="D88" s="93"/>
      <c r="E88" s="90"/>
    </row>
    <row r="89" spans="1:5" customFormat="1" x14ac:dyDescent="0.25">
      <c r="A89" s="264" t="s">
        <v>109</v>
      </c>
      <c r="B89" s="88"/>
      <c r="C89" s="250"/>
      <c r="D89" s="93"/>
      <c r="E89" s="90"/>
    </row>
    <row r="90" spans="1:5" customFormat="1" x14ac:dyDescent="0.25">
      <c r="A90" s="265" t="s">
        <v>110</v>
      </c>
      <c r="B90" s="88"/>
      <c r="C90" s="250"/>
      <c r="D90" s="93"/>
      <c r="E90" s="90"/>
    </row>
    <row r="91" spans="1:5" customFormat="1" x14ac:dyDescent="0.25">
      <c r="A91" s="268" t="s">
        <v>111</v>
      </c>
      <c r="B91" s="88"/>
      <c r="C91" s="250"/>
      <c r="D91" s="93"/>
      <c r="E91" s="90"/>
    </row>
    <row r="92" spans="1:5" customFormat="1" x14ac:dyDescent="0.25">
      <c r="A92" s="269" t="s">
        <v>112</v>
      </c>
      <c r="B92" s="88"/>
      <c r="C92" s="250"/>
      <c r="D92" s="93"/>
      <c r="E92" s="90"/>
    </row>
    <row r="93" spans="1:5" customFormat="1" x14ac:dyDescent="0.25">
      <c r="A93" s="264" t="s">
        <v>113</v>
      </c>
      <c r="B93" s="88"/>
      <c r="C93" s="250"/>
      <c r="D93" s="93"/>
      <c r="E93" s="90"/>
    </row>
    <row r="94" spans="1:5" customFormat="1" x14ac:dyDescent="0.25">
      <c r="A94" s="264" t="s">
        <v>114</v>
      </c>
      <c r="B94" s="88"/>
      <c r="C94" s="250"/>
      <c r="D94" s="93"/>
      <c r="E94" s="90"/>
    </row>
    <row r="95" spans="1:5" customFormat="1" x14ac:dyDescent="0.25">
      <c r="A95" s="429" t="s">
        <v>5</v>
      </c>
      <c r="B95" s="459">
        <f>SUM(B78:B94)</f>
        <v>0</v>
      </c>
      <c r="C95" s="461">
        <f>SUM(C78:C94)</f>
        <v>0</v>
      </c>
      <c r="D95" s="465">
        <f>SUM(D78:D94)</f>
        <v>0</v>
      </c>
      <c r="E95" s="466">
        <f>SUM(E78:E94)</f>
        <v>0</v>
      </c>
    </row>
    <row r="96" spans="1:5" customFormat="1" x14ac:dyDescent="0.25">
      <c r="A96" s="272" t="s">
        <v>115</v>
      </c>
      <c r="B96" s="12"/>
      <c r="C96" s="12"/>
      <c r="D96" s="12"/>
      <c r="E96" s="12"/>
    </row>
    <row r="97" spans="1:8" customFormat="1" ht="31.5" x14ac:dyDescent="0.25">
      <c r="A97" s="467" t="s">
        <v>75</v>
      </c>
      <c r="B97" s="483" t="s">
        <v>50</v>
      </c>
      <c r="C97" s="462" t="s">
        <v>95</v>
      </c>
      <c r="D97" s="463" t="s">
        <v>96</v>
      </c>
      <c r="E97" s="464" t="s">
        <v>97</v>
      </c>
    </row>
    <row r="98" spans="1:8" customFormat="1" x14ac:dyDescent="0.25">
      <c r="A98" s="163" t="s">
        <v>82</v>
      </c>
      <c r="B98" s="55"/>
      <c r="C98" s="250"/>
      <c r="D98" s="55"/>
      <c r="E98" s="52"/>
    </row>
    <row r="99" spans="1:8" customFormat="1" x14ac:dyDescent="0.25">
      <c r="A99" s="163" t="s">
        <v>83</v>
      </c>
      <c r="B99" s="55"/>
      <c r="C99" s="250"/>
      <c r="D99" s="55"/>
      <c r="E99" s="52"/>
    </row>
    <row r="100" spans="1:8" customFormat="1" x14ac:dyDescent="0.25">
      <c r="A100" s="163" t="s">
        <v>84</v>
      </c>
      <c r="B100" s="55"/>
      <c r="C100" s="250"/>
      <c r="D100" s="55"/>
      <c r="E100" s="52"/>
    </row>
    <row r="101" spans="1:8" customFormat="1" x14ac:dyDescent="0.25">
      <c r="A101" s="163" t="s">
        <v>85</v>
      </c>
      <c r="B101" s="55"/>
      <c r="C101" s="250"/>
      <c r="D101" s="55"/>
      <c r="E101" s="52"/>
    </row>
    <row r="102" spans="1:8" customFormat="1" x14ac:dyDescent="0.25">
      <c r="A102" s="274" t="s">
        <v>116</v>
      </c>
      <c r="B102" s="238"/>
      <c r="C102" s="251"/>
      <c r="D102" s="238"/>
      <c r="E102" s="240"/>
    </row>
    <row r="103" spans="1:8" customFormat="1" x14ac:dyDescent="0.25">
      <c r="A103" s="468" t="s">
        <v>5</v>
      </c>
      <c r="B103" s="461">
        <f>SUM(B98:B102)</f>
        <v>0</v>
      </c>
      <c r="C103" s="461">
        <f>SUM(C98:C102)</f>
        <v>0</v>
      </c>
      <c r="D103" s="465">
        <f>SUM(D98:D102)</f>
        <v>0</v>
      </c>
      <c r="E103" s="466">
        <f>SUM(E98:E102)</f>
        <v>0</v>
      </c>
    </row>
    <row r="104" spans="1:8" customFormat="1" x14ac:dyDescent="0.25">
      <c r="A104" s="272" t="s">
        <v>117</v>
      </c>
      <c r="B104" s="12"/>
      <c r="C104" s="12"/>
      <c r="D104" s="12"/>
      <c r="E104" s="12"/>
    </row>
    <row r="105" spans="1:8" customFormat="1" ht="31.5" x14ac:dyDescent="0.25">
      <c r="A105" s="467" t="s">
        <v>75</v>
      </c>
      <c r="B105" s="483" t="s">
        <v>50</v>
      </c>
      <c r="C105" s="462" t="s">
        <v>95</v>
      </c>
      <c r="D105" s="463" t="s">
        <v>96</v>
      </c>
      <c r="E105" s="464" t="s">
        <v>97</v>
      </c>
    </row>
    <row r="106" spans="1:8" customFormat="1" x14ac:dyDescent="0.25">
      <c r="A106" s="163" t="s">
        <v>82</v>
      </c>
      <c r="B106" s="55"/>
      <c r="C106" s="250"/>
      <c r="D106" s="55"/>
      <c r="E106" s="52"/>
    </row>
    <row r="107" spans="1:8" customFormat="1" x14ac:dyDescent="0.25">
      <c r="A107" s="163" t="s">
        <v>83</v>
      </c>
      <c r="B107" s="55"/>
      <c r="C107" s="250"/>
      <c r="D107" s="55"/>
      <c r="E107" s="52"/>
    </row>
    <row r="108" spans="1:8" customFormat="1" x14ac:dyDescent="0.25">
      <c r="A108" s="163" t="s">
        <v>84</v>
      </c>
      <c r="B108" s="55"/>
      <c r="C108" s="250"/>
      <c r="D108" s="55"/>
      <c r="E108" s="52"/>
    </row>
    <row r="109" spans="1:8" customFormat="1" x14ac:dyDescent="0.25">
      <c r="A109" s="163" t="s">
        <v>85</v>
      </c>
      <c r="B109" s="55"/>
      <c r="C109" s="250"/>
      <c r="D109" s="55"/>
      <c r="E109" s="52"/>
    </row>
    <row r="110" spans="1:8" customFormat="1" x14ac:dyDescent="0.25">
      <c r="A110" s="274" t="s">
        <v>116</v>
      </c>
      <c r="B110" s="238"/>
      <c r="C110" s="251"/>
      <c r="D110" s="238"/>
      <c r="E110" s="240"/>
    </row>
    <row r="111" spans="1:8" customFormat="1" x14ac:dyDescent="0.25">
      <c r="A111" s="468" t="s">
        <v>5</v>
      </c>
      <c r="B111" s="461">
        <f>SUM(B106:B110)</f>
        <v>0</v>
      </c>
      <c r="C111" s="461">
        <f>SUM(C106:C110)</f>
        <v>0</v>
      </c>
      <c r="D111" s="465">
        <f>SUM(D106:D110)</f>
        <v>0</v>
      </c>
      <c r="E111" s="466">
        <f>SUM(E106:E110)</f>
        <v>0</v>
      </c>
    </row>
    <row r="112" spans="1:8" customFormat="1" x14ac:dyDescent="0.25">
      <c r="A112" s="257" t="s">
        <v>118</v>
      </c>
      <c r="B112" s="276"/>
      <c r="C112" s="276"/>
      <c r="D112" s="277"/>
      <c r="E112" s="12"/>
      <c r="F112" s="12"/>
      <c r="G112" s="12"/>
      <c r="H112" s="12"/>
    </row>
    <row r="113" spans="1:128" x14ac:dyDescent="0.25">
      <c r="A113" s="792" t="s">
        <v>119</v>
      </c>
      <c r="B113" s="766" t="s">
        <v>5</v>
      </c>
      <c r="C113" s="597" t="s">
        <v>120</v>
      </c>
      <c r="D113" s="759"/>
      <c r="E113" s="759"/>
      <c r="F113" s="601"/>
      <c r="G113" s="586" t="s">
        <v>121</v>
      </c>
      <c r="H113" s="587"/>
    </row>
    <row r="114" spans="1:128" ht="21" x14ac:dyDescent="0.25">
      <c r="A114" s="750"/>
      <c r="B114" s="714"/>
      <c r="C114" s="482" t="s">
        <v>50</v>
      </c>
      <c r="D114" s="434" t="s">
        <v>29</v>
      </c>
      <c r="E114" s="483" t="s">
        <v>30</v>
      </c>
      <c r="F114" s="484" t="s">
        <v>31</v>
      </c>
      <c r="G114" s="480" t="s">
        <v>90</v>
      </c>
      <c r="H114" s="480" t="s">
        <v>91</v>
      </c>
    </row>
    <row r="115" spans="1:128" x14ac:dyDescent="0.25">
      <c r="A115" s="828" t="s">
        <v>122</v>
      </c>
      <c r="B115" s="829">
        <f>SUM(C115:F115)</f>
        <v>0</v>
      </c>
      <c r="C115" s="800"/>
      <c r="D115" s="815"/>
      <c r="E115" s="801"/>
      <c r="F115" s="802"/>
      <c r="G115" s="805"/>
      <c r="H115" s="804"/>
    </row>
    <row r="116" spans="1:128" x14ac:dyDescent="0.25">
      <c r="A116" s="751" t="s">
        <v>123</v>
      </c>
      <c r="B116" s="752">
        <f>SUM(C116:F116)</f>
        <v>0</v>
      </c>
      <c r="C116" s="817"/>
      <c r="D116" s="659"/>
      <c r="E116" s="76"/>
      <c r="F116" s="74"/>
      <c r="G116" s="638"/>
      <c r="H116" s="73"/>
    </row>
    <row r="117" spans="1:128" x14ac:dyDescent="0.25">
      <c r="A117" s="14" t="s">
        <v>124</v>
      </c>
      <c r="B117" s="276"/>
      <c r="C117" s="276"/>
      <c r="D117" s="7"/>
      <c r="E117" s="660"/>
      <c r="F117" s="661"/>
      <c r="G117" s="662"/>
      <c r="H117" s="663"/>
      <c r="I117" s="293"/>
      <c r="J117" s="293"/>
      <c r="K117" s="293"/>
    </row>
    <row r="118" spans="1:128" x14ac:dyDescent="0.25">
      <c r="A118" s="757" t="s">
        <v>125</v>
      </c>
      <c r="B118" s="758" t="s">
        <v>5</v>
      </c>
      <c r="C118" s="581" t="s">
        <v>126</v>
      </c>
      <c r="D118" s="582"/>
      <c r="E118" s="582"/>
      <c r="F118" s="582" t="s">
        <v>127</v>
      </c>
      <c r="G118" s="583" t="s">
        <v>128</v>
      </c>
      <c r="H118" s="584" t="s">
        <v>120</v>
      </c>
      <c r="I118" s="759"/>
      <c r="J118" s="759"/>
      <c r="K118" s="585"/>
    </row>
    <row r="119" spans="1:128" ht="42" x14ac:dyDescent="0.25">
      <c r="A119" s="725"/>
      <c r="B119" s="734"/>
      <c r="C119" s="830" t="s">
        <v>129</v>
      </c>
      <c r="D119" s="295" t="s">
        <v>130</v>
      </c>
      <c r="E119" s="473" t="s">
        <v>131</v>
      </c>
      <c r="F119" s="582"/>
      <c r="G119" s="583"/>
      <c r="H119" s="394" t="s">
        <v>50</v>
      </c>
      <c r="I119" s="483" t="s">
        <v>29</v>
      </c>
      <c r="J119" s="483" t="s">
        <v>30</v>
      </c>
      <c r="K119" s="395" t="s">
        <v>31</v>
      </c>
    </row>
    <row r="120" spans="1:128" x14ac:dyDescent="0.25">
      <c r="A120" s="798" t="s">
        <v>52</v>
      </c>
      <c r="B120" s="799">
        <f>SUM(C120:G120)</f>
        <v>0</v>
      </c>
      <c r="C120" s="800"/>
      <c r="D120" s="801"/>
      <c r="E120" s="801"/>
      <c r="F120" s="801"/>
      <c r="G120" s="802"/>
      <c r="H120" s="803"/>
      <c r="I120" s="801"/>
      <c r="J120" s="801"/>
      <c r="K120" s="804"/>
      <c r="L120" s="31" t="str">
        <f>CA120&amp;CB120&amp;CC120</f>
        <v/>
      </c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234"/>
      <c r="CB120" s="300" t="str">
        <f>IF(H120+I120+J120+K120&lt;&gt;$B120,"* El número de "&amp;H$118&amp;""&amp;" no debe ser distinto del Total. ","")</f>
        <v/>
      </c>
      <c r="CC120" s="32"/>
      <c r="CD120" s="32"/>
      <c r="CE120" s="32"/>
      <c r="CF120" s="32"/>
      <c r="CG120" s="34">
        <f>IF(H120+I120+J120+K120&lt;&gt;$B120,1,0)</f>
        <v>0</v>
      </c>
      <c r="CH120" s="35"/>
      <c r="CI120" s="35"/>
      <c r="CJ120" s="35"/>
      <c r="CK120"/>
      <c r="CL120"/>
      <c r="CM120"/>
      <c r="CN120"/>
      <c r="CO120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</row>
    <row r="121" spans="1:128" x14ac:dyDescent="0.25">
      <c r="A121" s="265" t="s">
        <v>72</v>
      </c>
      <c r="B121" s="301">
        <f>SUM(C121:G121)</f>
        <v>0</v>
      </c>
      <c r="C121" s="51"/>
      <c r="D121" s="55"/>
      <c r="E121" s="55"/>
      <c r="F121" s="55"/>
      <c r="G121" s="53"/>
      <c r="H121" s="54"/>
      <c r="I121" s="55"/>
      <c r="J121" s="55"/>
      <c r="K121" s="52"/>
      <c r="L121" s="31" t="str">
        <f>CA121&amp;CB121&amp;CC121</f>
        <v/>
      </c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234"/>
      <c r="CB121" s="300" t="str">
        <f t="shared" ref="CB121:CB122" si="30">IF(H121+I121+J121+K121&lt;&gt;$B121,"* El número de "&amp;H$118&amp;""&amp;" no debe ser distinto del Total. ","")</f>
        <v/>
      </c>
      <c r="CC121" s="32"/>
      <c r="CD121" s="32"/>
      <c r="CE121" s="32"/>
      <c r="CF121" s="32"/>
      <c r="CG121" s="34">
        <f t="shared" ref="CG121:CG122" si="31">IF(H121+I121+J121+K121&lt;&gt;$B121,1,0)</f>
        <v>0</v>
      </c>
      <c r="CH121" s="35"/>
      <c r="CI121" s="35"/>
      <c r="CJ121" s="35"/>
      <c r="DJ121" s="2"/>
    </row>
    <row r="122" spans="1:128" x14ac:dyDescent="0.25">
      <c r="A122" s="302" t="s">
        <v>73</v>
      </c>
      <c r="B122" s="303">
        <f>SUM(C122:G122)</f>
        <v>0</v>
      </c>
      <c r="C122" s="304"/>
      <c r="D122" s="238"/>
      <c r="E122" s="238"/>
      <c r="F122" s="238"/>
      <c r="G122" s="252"/>
      <c r="H122" s="75"/>
      <c r="I122" s="238"/>
      <c r="J122" s="238"/>
      <c r="K122" s="240"/>
      <c r="L122" s="31" t="str">
        <f>CA122&amp;CB122&amp;CC122</f>
        <v/>
      </c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234"/>
      <c r="CB122" s="300" t="str">
        <f t="shared" si="30"/>
        <v/>
      </c>
      <c r="CC122" s="32"/>
      <c r="CD122" s="32"/>
      <c r="CE122" s="32"/>
      <c r="CF122" s="32"/>
      <c r="CG122" s="34">
        <f t="shared" si="31"/>
        <v>0</v>
      </c>
      <c r="CH122" s="35"/>
      <c r="CI122" s="35"/>
      <c r="CJ122" s="35"/>
      <c r="DJ122" s="2"/>
    </row>
    <row r="123" spans="1:128" x14ac:dyDescent="0.25">
      <c r="A123" s="272" t="s">
        <v>132</v>
      </c>
      <c r="B123" s="276"/>
      <c r="C123" s="276"/>
      <c r="D123" s="277"/>
      <c r="E123" s="277"/>
      <c r="F123" s="277"/>
      <c r="G123" s="277"/>
      <c r="H123" s="277"/>
      <c r="I123" s="277"/>
      <c r="J123" s="277"/>
      <c r="K123" s="277"/>
      <c r="L123" s="277"/>
    </row>
    <row r="124" spans="1:128" ht="15" customHeight="1" x14ac:dyDescent="0.25">
      <c r="A124" s="757" t="s">
        <v>133</v>
      </c>
      <c r="B124" s="758" t="s">
        <v>134</v>
      </c>
      <c r="C124" s="591" t="s">
        <v>135</v>
      </c>
      <c r="D124" s="592"/>
      <c r="E124" s="591" t="s">
        <v>136</v>
      </c>
      <c r="F124" s="592"/>
      <c r="G124" s="760" t="s">
        <v>137</v>
      </c>
      <c r="H124" s="592"/>
      <c r="I124" s="591" t="s">
        <v>138</v>
      </c>
      <c r="J124" s="593"/>
      <c r="K124" s="586" t="s">
        <v>139</v>
      </c>
      <c r="L124" s="587"/>
    </row>
    <row r="125" spans="1:128" ht="21" x14ac:dyDescent="0.25">
      <c r="A125" s="725"/>
      <c r="B125" s="734"/>
      <c r="C125" s="482" t="s">
        <v>140</v>
      </c>
      <c r="D125" s="480" t="s">
        <v>141</v>
      </c>
      <c r="E125" s="482" t="s">
        <v>140</v>
      </c>
      <c r="F125" s="480" t="s">
        <v>141</v>
      </c>
      <c r="G125" s="482" t="s">
        <v>140</v>
      </c>
      <c r="H125" s="472" t="s">
        <v>141</v>
      </c>
      <c r="I125" s="482" t="s">
        <v>140</v>
      </c>
      <c r="J125" s="481" t="s">
        <v>141</v>
      </c>
      <c r="K125" s="394" t="s">
        <v>90</v>
      </c>
      <c r="L125" s="395" t="s">
        <v>91</v>
      </c>
    </row>
    <row r="126" spans="1:128" x14ac:dyDescent="0.25">
      <c r="A126" s="761" t="s">
        <v>142</v>
      </c>
      <c r="B126" s="798" t="s">
        <v>143</v>
      </c>
      <c r="C126" s="800"/>
      <c r="D126" s="805"/>
      <c r="E126" s="800"/>
      <c r="F126" s="805"/>
      <c r="G126" s="800"/>
      <c r="H126" s="805"/>
      <c r="I126" s="800"/>
      <c r="J126" s="806"/>
      <c r="K126" s="54"/>
      <c r="L126" s="804"/>
    </row>
    <row r="127" spans="1:128" x14ac:dyDescent="0.25">
      <c r="A127" s="537"/>
      <c r="B127" s="265" t="s">
        <v>144</v>
      </c>
      <c r="C127" s="51"/>
      <c r="D127" s="56"/>
      <c r="E127" s="51"/>
      <c r="F127" s="56"/>
      <c r="G127" s="51"/>
      <c r="H127" s="56"/>
      <c r="I127" s="51"/>
      <c r="J127" s="236"/>
      <c r="K127" s="54"/>
      <c r="L127" s="52"/>
    </row>
    <row r="128" spans="1:128" x14ac:dyDescent="0.25">
      <c r="A128" s="537"/>
      <c r="B128" s="265" t="s">
        <v>145</v>
      </c>
      <c r="C128" s="51"/>
      <c r="D128" s="56"/>
      <c r="E128" s="51"/>
      <c r="F128" s="56"/>
      <c r="G128" s="51"/>
      <c r="H128" s="56"/>
      <c r="I128" s="51"/>
      <c r="J128" s="236"/>
      <c r="K128" s="54"/>
      <c r="L128" s="52"/>
    </row>
    <row r="129" spans="1:41" customFormat="1" x14ac:dyDescent="0.25">
      <c r="A129" s="762"/>
      <c r="B129" s="265" t="s">
        <v>146</v>
      </c>
      <c r="C129" s="304"/>
      <c r="D129" s="77"/>
      <c r="E129" s="304"/>
      <c r="F129" s="77"/>
      <c r="G129" s="304"/>
      <c r="H129" s="77"/>
      <c r="I129" s="304"/>
      <c r="J129" s="239"/>
      <c r="K129" s="75"/>
      <c r="L129" s="240"/>
    </row>
    <row r="130" spans="1:41" customFormat="1" x14ac:dyDescent="0.25">
      <c r="A130" s="588" t="s">
        <v>147</v>
      </c>
      <c r="B130" s="798" t="s">
        <v>143</v>
      </c>
      <c r="C130" s="800"/>
      <c r="D130" s="805"/>
      <c r="E130" s="800"/>
      <c r="F130" s="805"/>
      <c r="G130" s="800"/>
      <c r="H130" s="805"/>
      <c r="I130" s="800"/>
      <c r="J130" s="806"/>
      <c r="K130" s="803"/>
      <c r="L130" s="804"/>
    </row>
    <row r="131" spans="1:41" customFormat="1" x14ac:dyDescent="0.25">
      <c r="A131" s="589"/>
      <c r="B131" s="265" t="s">
        <v>148</v>
      </c>
      <c r="C131" s="51"/>
      <c r="D131" s="56"/>
      <c r="E131" s="51"/>
      <c r="F131" s="56"/>
      <c r="G131" s="51"/>
      <c r="H131" s="56"/>
      <c r="I131" s="51"/>
      <c r="J131" s="236"/>
      <c r="K131" s="54"/>
      <c r="L131" s="52"/>
    </row>
    <row r="132" spans="1:41" customFormat="1" x14ac:dyDescent="0.25">
      <c r="A132" s="589"/>
      <c r="B132" s="265" t="s">
        <v>146</v>
      </c>
      <c r="C132" s="51"/>
      <c r="D132" s="56"/>
      <c r="E132" s="51"/>
      <c r="F132" s="56"/>
      <c r="G132" s="51"/>
      <c r="H132" s="56"/>
      <c r="I132" s="51"/>
      <c r="J132" s="236"/>
      <c r="K132" s="54"/>
      <c r="L132" s="52"/>
    </row>
    <row r="133" spans="1:41" customFormat="1" x14ac:dyDescent="0.25">
      <c r="A133" s="589"/>
      <c r="B133" s="471" t="s">
        <v>149</v>
      </c>
      <c r="C133" s="88"/>
      <c r="D133" s="89"/>
      <c r="E133" s="88"/>
      <c r="F133" s="89"/>
      <c r="G133" s="88"/>
      <c r="H133" s="89"/>
      <c r="I133" s="88"/>
      <c r="J133" s="308"/>
      <c r="K133" s="63"/>
      <c r="L133" s="90"/>
    </row>
    <row r="134" spans="1:41" customFormat="1" x14ac:dyDescent="0.25">
      <c r="A134" s="589"/>
      <c r="B134" s="302" t="s">
        <v>150</v>
      </c>
      <c r="C134" s="304"/>
      <c r="D134" s="77"/>
      <c r="E134" s="304"/>
      <c r="F134" s="77"/>
      <c r="G134" s="304"/>
      <c r="H134" s="77"/>
      <c r="I134" s="304"/>
      <c r="J134" s="239"/>
      <c r="K134" s="75"/>
      <c r="L134" s="240"/>
    </row>
    <row r="135" spans="1:41" customFormat="1" ht="15" customHeight="1" x14ac:dyDescent="0.25">
      <c r="A135" s="761" t="s">
        <v>151</v>
      </c>
      <c r="B135" s="798" t="s">
        <v>152</v>
      </c>
      <c r="C135" s="800"/>
      <c r="D135" s="805"/>
      <c r="E135" s="800"/>
      <c r="F135" s="805"/>
      <c r="G135" s="800"/>
      <c r="H135" s="805"/>
      <c r="I135" s="800"/>
      <c r="J135" s="806"/>
      <c r="K135" s="803"/>
      <c r="L135" s="804"/>
    </row>
    <row r="136" spans="1:41" customFormat="1" x14ac:dyDescent="0.25">
      <c r="A136" s="537"/>
      <c r="B136" s="265" t="s">
        <v>148</v>
      </c>
      <c r="C136" s="51"/>
      <c r="D136" s="56"/>
      <c r="E136" s="51"/>
      <c r="F136" s="56"/>
      <c r="G136" s="51"/>
      <c r="H136" s="56"/>
      <c r="I136" s="51"/>
      <c r="J136" s="236"/>
      <c r="K136" s="54"/>
      <c r="L136" s="52"/>
    </row>
    <row r="137" spans="1:41" customFormat="1" x14ac:dyDescent="0.25">
      <c r="A137" s="537"/>
      <c r="B137" s="265" t="s">
        <v>146</v>
      </c>
      <c r="C137" s="51"/>
      <c r="D137" s="56"/>
      <c r="E137" s="51"/>
      <c r="F137" s="56"/>
      <c r="G137" s="51"/>
      <c r="H137" s="56"/>
      <c r="I137" s="51"/>
      <c r="J137" s="236"/>
      <c r="K137" s="54"/>
      <c r="L137" s="52"/>
    </row>
    <row r="138" spans="1:41" customFormat="1" x14ac:dyDescent="0.25">
      <c r="A138" s="537"/>
      <c r="B138" s="265" t="s">
        <v>153</v>
      </c>
      <c r="C138" s="51"/>
      <c r="D138" s="56"/>
      <c r="E138" s="51"/>
      <c r="F138" s="56"/>
      <c r="G138" s="51"/>
      <c r="H138" s="56"/>
      <c r="I138" s="51"/>
      <c r="J138" s="236"/>
      <c r="K138" s="54"/>
      <c r="L138" s="52"/>
    </row>
    <row r="139" spans="1:41" customFormat="1" x14ac:dyDescent="0.25">
      <c r="A139" s="537"/>
      <c r="B139" s="471" t="s">
        <v>149</v>
      </c>
      <c r="C139" s="51"/>
      <c r="D139" s="56"/>
      <c r="E139" s="51"/>
      <c r="F139" s="56"/>
      <c r="G139" s="51"/>
      <c r="H139" s="56"/>
      <c r="I139" s="51"/>
      <c r="J139" s="236"/>
      <c r="K139" s="54"/>
      <c r="L139" s="52"/>
    </row>
    <row r="140" spans="1:41" customFormat="1" x14ac:dyDescent="0.25">
      <c r="A140" s="762"/>
      <c r="B140" s="302" t="s">
        <v>150</v>
      </c>
      <c r="C140" s="62"/>
      <c r="D140" s="100"/>
      <c r="E140" s="62"/>
      <c r="F140" s="100"/>
      <c r="G140" s="62"/>
      <c r="H140" s="100"/>
      <c r="I140" s="62"/>
      <c r="J140" s="309"/>
      <c r="K140" s="103"/>
      <c r="L140" s="101"/>
    </row>
    <row r="141" spans="1:41" customFormat="1" x14ac:dyDescent="0.25">
      <c r="A141" s="479" t="s">
        <v>154</v>
      </c>
      <c r="B141" s="479" t="s">
        <v>145</v>
      </c>
      <c r="C141" s="401"/>
      <c r="D141" s="402"/>
      <c r="E141" s="401"/>
      <c r="F141" s="402"/>
      <c r="G141" s="401"/>
      <c r="H141" s="402"/>
      <c r="I141" s="401"/>
      <c r="J141" s="403"/>
      <c r="K141" s="404"/>
      <c r="L141" s="405"/>
    </row>
    <row r="142" spans="1:41" customFormat="1" x14ac:dyDescent="0.25">
      <c r="A142" s="11" t="s">
        <v>155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</row>
    <row r="143" spans="1:41" customFormat="1" x14ac:dyDescent="0.25">
      <c r="A143" s="192" t="s">
        <v>156</v>
      </c>
      <c r="B143" s="11"/>
      <c r="C143" s="12"/>
      <c r="D143" s="259"/>
      <c r="E143" s="831"/>
      <c r="F143" s="259"/>
      <c r="G143" s="831"/>
      <c r="H143" s="831"/>
      <c r="I143" s="259"/>
      <c r="J143" s="832"/>
      <c r="K143" s="832"/>
      <c r="L143" s="832"/>
      <c r="M143" s="832"/>
      <c r="N143" s="832"/>
      <c r="O143" s="832"/>
      <c r="P143" s="832"/>
      <c r="Q143" s="832"/>
      <c r="R143" s="831"/>
      <c r="S143" s="259"/>
      <c r="T143" s="832"/>
      <c r="U143" s="832"/>
      <c r="V143" s="831"/>
      <c r="W143" s="833"/>
      <c r="X143" s="259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</row>
    <row r="144" spans="1:41" customFormat="1" ht="15" customHeight="1" x14ac:dyDescent="0.25">
      <c r="A144" s="766" t="s">
        <v>157</v>
      </c>
      <c r="B144" s="491" t="s">
        <v>5</v>
      </c>
      <c r="C144" s="492"/>
      <c r="D144" s="493"/>
      <c r="E144" s="542" t="s">
        <v>6</v>
      </c>
      <c r="F144" s="543"/>
      <c r="G144" s="543"/>
      <c r="H144" s="543"/>
      <c r="I144" s="543"/>
      <c r="J144" s="543"/>
      <c r="K144" s="543"/>
      <c r="L144" s="543"/>
      <c r="M144" s="543"/>
      <c r="N144" s="543"/>
      <c r="O144" s="543"/>
      <c r="P144" s="543"/>
      <c r="Q144" s="543"/>
      <c r="R144" s="543"/>
      <c r="S144" s="543"/>
      <c r="T144" s="543"/>
      <c r="U144" s="543"/>
      <c r="V144" s="543"/>
      <c r="W144" s="543"/>
      <c r="X144" s="543"/>
      <c r="Y144" s="543"/>
      <c r="Z144" s="543"/>
      <c r="AA144" s="543"/>
      <c r="AB144" s="543"/>
      <c r="AC144" s="543"/>
      <c r="AD144" s="543"/>
      <c r="AE144" s="543"/>
      <c r="AF144" s="543"/>
      <c r="AG144" s="543"/>
      <c r="AH144" s="543"/>
      <c r="AI144" s="543"/>
      <c r="AJ144" s="543"/>
      <c r="AK144" s="543"/>
      <c r="AL144" s="543"/>
      <c r="AM144" s="594" t="s">
        <v>158</v>
      </c>
      <c r="AN144" s="767"/>
      <c r="AO144" s="595"/>
    </row>
    <row r="145" spans="1:117" x14ac:dyDescent="0.25">
      <c r="A145" s="541"/>
      <c r="B145" s="712"/>
      <c r="C145" s="620"/>
      <c r="D145" s="641"/>
      <c r="E145" s="590" t="s">
        <v>11</v>
      </c>
      <c r="F145" s="590"/>
      <c r="G145" s="590" t="s">
        <v>12</v>
      </c>
      <c r="H145" s="590"/>
      <c r="I145" s="590" t="s">
        <v>13</v>
      </c>
      <c r="J145" s="590"/>
      <c r="K145" s="596" t="s">
        <v>14</v>
      </c>
      <c r="L145" s="596"/>
      <c r="M145" s="590" t="s">
        <v>15</v>
      </c>
      <c r="N145" s="591"/>
      <c r="O145" s="590" t="s">
        <v>16</v>
      </c>
      <c r="P145" s="590"/>
      <c r="Q145" s="590" t="s">
        <v>17</v>
      </c>
      <c r="R145" s="590"/>
      <c r="S145" s="590" t="s">
        <v>18</v>
      </c>
      <c r="T145" s="590"/>
      <c r="U145" s="590" t="s">
        <v>19</v>
      </c>
      <c r="V145" s="590"/>
      <c r="W145" s="590" t="s">
        <v>20</v>
      </c>
      <c r="X145" s="590"/>
      <c r="Y145" s="590" t="s">
        <v>21</v>
      </c>
      <c r="Z145" s="590"/>
      <c r="AA145" s="590" t="s">
        <v>22</v>
      </c>
      <c r="AB145" s="590"/>
      <c r="AC145" s="590" t="s">
        <v>23</v>
      </c>
      <c r="AD145" s="591"/>
      <c r="AE145" s="590" t="s">
        <v>24</v>
      </c>
      <c r="AF145" s="590"/>
      <c r="AG145" s="590" t="s">
        <v>25</v>
      </c>
      <c r="AH145" s="590"/>
      <c r="AI145" s="590" t="s">
        <v>26</v>
      </c>
      <c r="AJ145" s="590"/>
      <c r="AK145" s="585" t="s">
        <v>27</v>
      </c>
      <c r="AL145" s="597"/>
      <c r="AM145" s="768" t="s">
        <v>159</v>
      </c>
      <c r="AN145" s="810" t="s">
        <v>160</v>
      </c>
      <c r="AO145" s="811"/>
    </row>
    <row r="146" spans="1:117" ht="31.5" x14ac:dyDescent="0.25">
      <c r="A146" s="714"/>
      <c r="B146" s="406" t="s">
        <v>32</v>
      </c>
      <c r="C146" s="407" t="s">
        <v>33</v>
      </c>
      <c r="D146" s="477" t="s">
        <v>34</v>
      </c>
      <c r="E146" s="769" t="s">
        <v>33</v>
      </c>
      <c r="F146" s="770" t="s">
        <v>34</v>
      </c>
      <c r="G146" s="769" t="s">
        <v>33</v>
      </c>
      <c r="H146" s="770" t="s">
        <v>34</v>
      </c>
      <c r="I146" s="769" t="s">
        <v>33</v>
      </c>
      <c r="J146" s="770" t="s">
        <v>34</v>
      </c>
      <c r="K146" s="769" t="s">
        <v>33</v>
      </c>
      <c r="L146" s="770" t="s">
        <v>34</v>
      </c>
      <c r="M146" s="769" t="s">
        <v>33</v>
      </c>
      <c r="N146" s="771" t="s">
        <v>34</v>
      </c>
      <c r="O146" s="769" t="s">
        <v>33</v>
      </c>
      <c r="P146" s="770" t="s">
        <v>34</v>
      </c>
      <c r="Q146" s="769" t="s">
        <v>33</v>
      </c>
      <c r="R146" s="770" t="s">
        <v>34</v>
      </c>
      <c r="S146" s="769" t="s">
        <v>33</v>
      </c>
      <c r="T146" s="770" t="s">
        <v>34</v>
      </c>
      <c r="U146" s="769" t="s">
        <v>33</v>
      </c>
      <c r="V146" s="770" t="s">
        <v>34</v>
      </c>
      <c r="W146" s="769" t="s">
        <v>33</v>
      </c>
      <c r="X146" s="770" t="s">
        <v>34</v>
      </c>
      <c r="Y146" s="769" t="s">
        <v>33</v>
      </c>
      <c r="Z146" s="770" t="s">
        <v>34</v>
      </c>
      <c r="AA146" s="769" t="s">
        <v>33</v>
      </c>
      <c r="AB146" s="770" t="s">
        <v>34</v>
      </c>
      <c r="AC146" s="769" t="s">
        <v>33</v>
      </c>
      <c r="AD146" s="771" t="s">
        <v>34</v>
      </c>
      <c r="AE146" s="769" t="s">
        <v>33</v>
      </c>
      <c r="AF146" s="770" t="s">
        <v>34</v>
      </c>
      <c r="AG146" s="769" t="s">
        <v>33</v>
      </c>
      <c r="AH146" s="770" t="s">
        <v>34</v>
      </c>
      <c r="AI146" s="769" t="s">
        <v>33</v>
      </c>
      <c r="AJ146" s="770" t="s">
        <v>34</v>
      </c>
      <c r="AK146" s="320" t="s">
        <v>33</v>
      </c>
      <c r="AL146" s="771" t="s">
        <v>34</v>
      </c>
      <c r="AM146" s="554"/>
      <c r="AN146" s="321" t="s">
        <v>161</v>
      </c>
      <c r="AO146" s="322" t="s">
        <v>162</v>
      </c>
    </row>
    <row r="147" spans="1:117" x14ac:dyDescent="0.25">
      <c r="A147" s="812" t="s">
        <v>163</v>
      </c>
      <c r="B147" s="324">
        <f t="shared" ref="B147:B175" si="32">SUM(C147:D147)</f>
        <v>361</v>
      </c>
      <c r="C147" s="325">
        <f t="shared" ref="C147:D175" si="33">E147+G147+I147+K147+M147+O147+Q147+S147+U147+W147+Y147+AA147+AC147+AE147+AG147+AI147+AK147</f>
        <v>176</v>
      </c>
      <c r="D147" s="813">
        <f t="shared" si="33"/>
        <v>185</v>
      </c>
      <c r="E147" s="800">
        <v>7</v>
      </c>
      <c r="F147" s="804">
        <v>6</v>
      </c>
      <c r="G147" s="800">
        <v>2</v>
      </c>
      <c r="H147" s="804">
        <v>1</v>
      </c>
      <c r="I147" s="800">
        <v>6</v>
      </c>
      <c r="J147" s="804">
        <v>6</v>
      </c>
      <c r="K147" s="800">
        <v>8</v>
      </c>
      <c r="L147" s="801">
        <v>5</v>
      </c>
      <c r="M147" s="801">
        <v>5</v>
      </c>
      <c r="N147" s="814">
        <v>13</v>
      </c>
      <c r="O147" s="800">
        <v>5</v>
      </c>
      <c r="P147" s="804">
        <v>11</v>
      </c>
      <c r="Q147" s="800">
        <v>3</v>
      </c>
      <c r="R147" s="804">
        <v>8</v>
      </c>
      <c r="S147" s="800">
        <v>5</v>
      </c>
      <c r="T147" s="804">
        <v>12</v>
      </c>
      <c r="U147" s="800">
        <v>8</v>
      </c>
      <c r="V147" s="804">
        <v>2</v>
      </c>
      <c r="W147" s="800">
        <v>6</v>
      </c>
      <c r="X147" s="804">
        <v>3</v>
      </c>
      <c r="Y147" s="800">
        <v>7</v>
      </c>
      <c r="Z147" s="804">
        <v>6</v>
      </c>
      <c r="AA147" s="800">
        <v>8</v>
      </c>
      <c r="AB147" s="804">
        <v>13</v>
      </c>
      <c r="AC147" s="800">
        <v>16</v>
      </c>
      <c r="AD147" s="814">
        <v>15</v>
      </c>
      <c r="AE147" s="800">
        <v>21</v>
      </c>
      <c r="AF147" s="804">
        <v>15</v>
      </c>
      <c r="AG147" s="800">
        <v>24</v>
      </c>
      <c r="AH147" s="804">
        <v>18</v>
      </c>
      <c r="AI147" s="800">
        <v>21</v>
      </c>
      <c r="AJ147" s="804">
        <v>14</v>
      </c>
      <c r="AK147" s="815">
        <v>24</v>
      </c>
      <c r="AL147" s="814">
        <v>37</v>
      </c>
      <c r="AM147" s="803">
        <v>133</v>
      </c>
      <c r="AN147" s="801">
        <v>35</v>
      </c>
      <c r="AO147" s="804">
        <v>193</v>
      </c>
      <c r="AP147" s="31" t="str">
        <f t="shared" ref="AP147:AP175" si="34">$CA147&amp;CB147</f>
        <v/>
      </c>
      <c r="BU147" s="32"/>
      <c r="BV147" s="32"/>
      <c r="BW147" s="32"/>
      <c r="BX147" s="32"/>
      <c r="BY147" s="32"/>
      <c r="BZ147" s="32"/>
      <c r="CA147" s="300"/>
      <c r="CB147" s="234" t="str">
        <f>IF(AM147+AN147+AO147&lt;&gt;$B147,"* El número de "&amp;AM$144&amp;""&amp;" no debe ser distinto del Total. ","")</f>
        <v/>
      </c>
      <c r="CC147" s="32"/>
      <c r="CD147" s="32"/>
      <c r="CE147" s="32"/>
      <c r="CF147" s="32"/>
      <c r="CG147" s="34">
        <f>IF(AM147+AN147+AO147&lt;&gt;$B147,1,0)</f>
        <v>0</v>
      </c>
      <c r="CH147" s="35"/>
      <c r="CI147" s="35"/>
      <c r="CJ147"/>
      <c r="CK147"/>
      <c r="CL147"/>
      <c r="CM147"/>
      <c r="DJ147" s="2"/>
      <c r="DK147" s="2"/>
      <c r="DL147" s="2"/>
      <c r="DM147" s="2"/>
    </row>
    <row r="148" spans="1:117" x14ac:dyDescent="0.25">
      <c r="A148" s="327" t="s">
        <v>164</v>
      </c>
      <c r="B148" s="324">
        <f t="shared" si="32"/>
        <v>0</v>
      </c>
      <c r="C148" s="325">
        <f t="shared" si="33"/>
        <v>0</v>
      </c>
      <c r="D148" s="325">
        <f t="shared" si="33"/>
        <v>0</v>
      </c>
      <c r="E148" s="51">
        <v>0</v>
      </c>
      <c r="F148" s="52">
        <v>0</v>
      </c>
      <c r="G148" s="51">
        <v>0</v>
      </c>
      <c r="H148" s="52">
        <v>0</v>
      </c>
      <c r="I148" s="51">
        <v>0</v>
      </c>
      <c r="J148" s="52">
        <v>0</v>
      </c>
      <c r="K148" s="51">
        <v>0</v>
      </c>
      <c r="L148" s="55">
        <v>0</v>
      </c>
      <c r="M148" s="55">
        <v>0</v>
      </c>
      <c r="N148" s="328">
        <v>0</v>
      </c>
      <c r="O148" s="51">
        <v>0</v>
      </c>
      <c r="P148" s="52">
        <v>0</v>
      </c>
      <c r="Q148" s="51">
        <v>0</v>
      </c>
      <c r="R148" s="52">
        <v>0</v>
      </c>
      <c r="S148" s="51">
        <v>0</v>
      </c>
      <c r="T148" s="52">
        <v>0</v>
      </c>
      <c r="U148" s="51">
        <v>0</v>
      </c>
      <c r="V148" s="52">
        <v>0</v>
      </c>
      <c r="W148" s="51">
        <v>0</v>
      </c>
      <c r="X148" s="52">
        <v>0</v>
      </c>
      <c r="Y148" s="51">
        <v>0</v>
      </c>
      <c r="Z148" s="52">
        <v>0</v>
      </c>
      <c r="AA148" s="51">
        <v>0</v>
      </c>
      <c r="AB148" s="52">
        <v>0</v>
      </c>
      <c r="AC148" s="51">
        <v>0</v>
      </c>
      <c r="AD148" s="328">
        <v>0</v>
      </c>
      <c r="AE148" s="51">
        <v>0</v>
      </c>
      <c r="AF148" s="52">
        <v>0</v>
      </c>
      <c r="AG148" s="51">
        <v>0</v>
      </c>
      <c r="AH148" s="52">
        <v>0</v>
      </c>
      <c r="AI148" s="51">
        <v>0</v>
      </c>
      <c r="AJ148" s="52">
        <v>0</v>
      </c>
      <c r="AK148" s="250">
        <v>0</v>
      </c>
      <c r="AL148" s="328">
        <v>0</v>
      </c>
      <c r="AM148" s="54">
        <v>0</v>
      </c>
      <c r="AN148" s="55">
        <v>0</v>
      </c>
      <c r="AO148" s="52">
        <v>0</v>
      </c>
      <c r="AP148" s="31" t="str">
        <f t="shared" si="34"/>
        <v/>
      </c>
      <c r="BU148" s="32"/>
      <c r="BV148" s="32"/>
      <c r="BW148" s="32"/>
      <c r="BX148" s="32"/>
      <c r="BY148" s="32"/>
      <c r="BZ148" s="32"/>
      <c r="CA148" s="300"/>
      <c r="CB148" s="234" t="str">
        <f t="shared" ref="CB148:CB181" si="35">IF(AM148+AN148+AO148&lt;&gt;$B148,"* El número de "&amp;AM$144&amp;""&amp;" no debe ser distinto del Total. ","")</f>
        <v/>
      </c>
      <c r="CC148" s="32"/>
      <c r="CD148" s="32"/>
      <c r="CE148" s="32"/>
      <c r="CF148" s="32"/>
      <c r="CG148" s="34">
        <f t="shared" ref="CG148:CG181" si="36">IF(AM148+AN148+AO148&lt;&gt;$B148,1,0)</f>
        <v>0</v>
      </c>
      <c r="CH148" s="35"/>
      <c r="CI148" s="35"/>
      <c r="DI148"/>
    </row>
    <row r="149" spans="1:117" x14ac:dyDescent="0.25">
      <c r="A149" s="161" t="s">
        <v>60</v>
      </c>
      <c r="B149" s="324">
        <f t="shared" si="32"/>
        <v>32</v>
      </c>
      <c r="C149" s="325">
        <f t="shared" si="33"/>
        <v>20</v>
      </c>
      <c r="D149" s="325">
        <f t="shared" si="33"/>
        <v>12</v>
      </c>
      <c r="E149" s="51">
        <v>0</v>
      </c>
      <c r="F149" s="52">
        <v>0</v>
      </c>
      <c r="G149" s="51">
        <v>0</v>
      </c>
      <c r="H149" s="52">
        <v>0</v>
      </c>
      <c r="I149" s="51">
        <v>0</v>
      </c>
      <c r="J149" s="52">
        <v>0</v>
      </c>
      <c r="K149" s="51">
        <v>0</v>
      </c>
      <c r="L149" s="55">
        <v>0</v>
      </c>
      <c r="M149" s="55">
        <v>0</v>
      </c>
      <c r="N149" s="328">
        <v>0</v>
      </c>
      <c r="O149" s="51">
        <v>0</v>
      </c>
      <c r="P149" s="52">
        <v>0</v>
      </c>
      <c r="Q149" s="51">
        <v>0</v>
      </c>
      <c r="R149" s="52">
        <v>0</v>
      </c>
      <c r="S149" s="51">
        <v>0</v>
      </c>
      <c r="T149" s="52">
        <v>0</v>
      </c>
      <c r="U149" s="51">
        <v>1</v>
      </c>
      <c r="V149" s="52">
        <v>0</v>
      </c>
      <c r="W149" s="51">
        <v>1</v>
      </c>
      <c r="X149" s="52">
        <v>1</v>
      </c>
      <c r="Y149" s="51">
        <v>0</v>
      </c>
      <c r="Z149" s="52">
        <v>0</v>
      </c>
      <c r="AA149" s="51">
        <v>2</v>
      </c>
      <c r="AB149" s="52">
        <v>0</v>
      </c>
      <c r="AC149" s="51">
        <v>0</v>
      </c>
      <c r="AD149" s="328">
        <v>0</v>
      </c>
      <c r="AE149" s="51">
        <v>2</v>
      </c>
      <c r="AF149" s="52">
        <v>1</v>
      </c>
      <c r="AG149" s="51">
        <v>4</v>
      </c>
      <c r="AH149" s="52">
        <v>2</v>
      </c>
      <c r="AI149" s="51">
        <v>4</v>
      </c>
      <c r="AJ149" s="52">
        <v>1</v>
      </c>
      <c r="AK149" s="250">
        <v>6</v>
      </c>
      <c r="AL149" s="328">
        <v>7</v>
      </c>
      <c r="AM149" s="54">
        <v>1</v>
      </c>
      <c r="AN149" s="55">
        <v>8</v>
      </c>
      <c r="AO149" s="52">
        <v>23</v>
      </c>
      <c r="AP149" s="31" t="str">
        <f t="shared" si="34"/>
        <v/>
      </c>
      <c r="BU149" s="32"/>
      <c r="BV149" s="32"/>
      <c r="BW149" s="32"/>
      <c r="BX149" s="32"/>
      <c r="BY149" s="32"/>
      <c r="BZ149" s="32"/>
      <c r="CA149" s="300"/>
      <c r="CB149" s="234" t="str">
        <f t="shared" si="35"/>
        <v/>
      </c>
      <c r="CC149" s="32"/>
      <c r="CD149" s="32"/>
      <c r="CE149" s="32"/>
      <c r="CF149" s="32"/>
      <c r="CG149" s="34">
        <f t="shared" si="36"/>
        <v>0</v>
      </c>
      <c r="CH149" s="35"/>
      <c r="CI149" s="35"/>
      <c r="DI149"/>
    </row>
    <row r="150" spans="1:117" x14ac:dyDescent="0.25">
      <c r="A150" s="161" t="s">
        <v>61</v>
      </c>
      <c r="B150" s="324">
        <f t="shared" si="32"/>
        <v>2</v>
      </c>
      <c r="C150" s="325">
        <f t="shared" si="33"/>
        <v>1</v>
      </c>
      <c r="D150" s="325">
        <f t="shared" si="33"/>
        <v>1</v>
      </c>
      <c r="E150" s="51">
        <v>0</v>
      </c>
      <c r="F150" s="52">
        <v>0</v>
      </c>
      <c r="G150" s="51">
        <v>0</v>
      </c>
      <c r="H150" s="52">
        <v>0</v>
      </c>
      <c r="I150" s="51">
        <v>0</v>
      </c>
      <c r="J150" s="52">
        <v>0</v>
      </c>
      <c r="K150" s="51">
        <v>1</v>
      </c>
      <c r="L150" s="55">
        <v>0</v>
      </c>
      <c r="M150" s="55">
        <v>0</v>
      </c>
      <c r="N150" s="328">
        <v>0</v>
      </c>
      <c r="O150" s="51">
        <v>0</v>
      </c>
      <c r="P150" s="52">
        <v>0</v>
      </c>
      <c r="Q150" s="51">
        <v>0</v>
      </c>
      <c r="R150" s="52">
        <v>0</v>
      </c>
      <c r="S150" s="51">
        <v>0</v>
      </c>
      <c r="T150" s="52">
        <v>0</v>
      </c>
      <c r="U150" s="51">
        <v>0</v>
      </c>
      <c r="V150" s="52">
        <v>0</v>
      </c>
      <c r="W150" s="51">
        <v>0</v>
      </c>
      <c r="X150" s="52">
        <v>0</v>
      </c>
      <c r="Y150" s="51">
        <v>0</v>
      </c>
      <c r="Z150" s="52">
        <v>0</v>
      </c>
      <c r="AA150" s="51">
        <v>0</v>
      </c>
      <c r="AB150" s="52">
        <v>0</v>
      </c>
      <c r="AC150" s="51">
        <v>0</v>
      </c>
      <c r="AD150" s="328">
        <v>0</v>
      </c>
      <c r="AE150" s="51">
        <v>0</v>
      </c>
      <c r="AF150" s="52">
        <v>0</v>
      </c>
      <c r="AG150" s="51">
        <v>0</v>
      </c>
      <c r="AH150" s="52">
        <v>0</v>
      </c>
      <c r="AI150" s="51">
        <v>0</v>
      </c>
      <c r="AJ150" s="52">
        <v>0</v>
      </c>
      <c r="AK150" s="250">
        <v>0</v>
      </c>
      <c r="AL150" s="328">
        <v>1</v>
      </c>
      <c r="AM150" s="54">
        <v>0</v>
      </c>
      <c r="AN150" s="55">
        <v>0</v>
      </c>
      <c r="AO150" s="52">
        <v>2</v>
      </c>
      <c r="AP150" s="31" t="str">
        <f t="shared" si="34"/>
        <v/>
      </c>
      <c r="BU150" s="32"/>
      <c r="BV150" s="32"/>
      <c r="BW150" s="32"/>
      <c r="BX150" s="32"/>
      <c r="BY150" s="32"/>
      <c r="BZ150" s="32"/>
      <c r="CA150" s="300"/>
      <c r="CB150" s="234" t="str">
        <f t="shared" si="35"/>
        <v/>
      </c>
      <c r="CC150" s="32"/>
      <c r="CD150" s="32"/>
      <c r="CE150" s="32"/>
      <c r="CF150" s="32"/>
      <c r="CG150" s="34">
        <f t="shared" si="36"/>
        <v>0</v>
      </c>
      <c r="CH150" s="35"/>
      <c r="CI150" s="35"/>
      <c r="DI150"/>
    </row>
    <row r="151" spans="1:117" x14ac:dyDescent="0.25">
      <c r="A151" s="161" t="s">
        <v>62</v>
      </c>
      <c r="B151" s="324">
        <f t="shared" si="32"/>
        <v>1</v>
      </c>
      <c r="C151" s="325">
        <f t="shared" si="33"/>
        <v>0</v>
      </c>
      <c r="D151" s="325">
        <f t="shared" si="33"/>
        <v>1</v>
      </c>
      <c r="E151" s="51">
        <v>0</v>
      </c>
      <c r="F151" s="52">
        <v>0</v>
      </c>
      <c r="G151" s="51">
        <v>0</v>
      </c>
      <c r="H151" s="52">
        <v>0</v>
      </c>
      <c r="I151" s="51">
        <v>0</v>
      </c>
      <c r="J151" s="52">
        <v>0</v>
      </c>
      <c r="K151" s="51">
        <v>0</v>
      </c>
      <c r="L151" s="55">
        <v>0</v>
      </c>
      <c r="M151" s="55">
        <v>0</v>
      </c>
      <c r="N151" s="328">
        <v>0</v>
      </c>
      <c r="O151" s="51">
        <v>0</v>
      </c>
      <c r="P151" s="52">
        <v>0</v>
      </c>
      <c r="Q151" s="51">
        <v>0</v>
      </c>
      <c r="R151" s="52">
        <v>0</v>
      </c>
      <c r="S151" s="51">
        <v>0</v>
      </c>
      <c r="T151" s="52">
        <v>0</v>
      </c>
      <c r="U151" s="51">
        <v>0</v>
      </c>
      <c r="V151" s="52">
        <v>0</v>
      </c>
      <c r="W151" s="51">
        <v>0</v>
      </c>
      <c r="X151" s="52">
        <v>0</v>
      </c>
      <c r="Y151" s="51">
        <v>0</v>
      </c>
      <c r="Z151" s="52">
        <v>0</v>
      </c>
      <c r="AA151" s="51">
        <v>0</v>
      </c>
      <c r="AB151" s="52">
        <v>0</v>
      </c>
      <c r="AC151" s="51">
        <v>0</v>
      </c>
      <c r="AD151" s="328">
        <v>1</v>
      </c>
      <c r="AE151" s="51">
        <v>0</v>
      </c>
      <c r="AF151" s="52">
        <v>0</v>
      </c>
      <c r="AG151" s="51">
        <v>0</v>
      </c>
      <c r="AH151" s="52">
        <v>0</v>
      </c>
      <c r="AI151" s="51">
        <v>0</v>
      </c>
      <c r="AJ151" s="52">
        <v>0</v>
      </c>
      <c r="AK151" s="250">
        <v>0</v>
      </c>
      <c r="AL151" s="328">
        <v>0</v>
      </c>
      <c r="AM151" s="54">
        <v>0</v>
      </c>
      <c r="AN151" s="55">
        <v>0</v>
      </c>
      <c r="AO151" s="52">
        <v>1</v>
      </c>
      <c r="AP151" s="31" t="str">
        <f t="shared" si="34"/>
        <v/>
      </c>
      <c r="BU151" s="32"/>
      <c r="BV151" s="32"/>
      <c r="BW151" s="32"/>
      <c r="BX151" s="32"/>
      <c r="BY151" s="32"/>
      <c r="BZ151" s="32"/>
      <c r="CA151" s="300"/>
      <c r="CB151" s="234" t="str">
        <f t="shared" si="35"/>
        <v/>
      </c>
      <c r="CC151" s="32"/>
      <c r="CD151" s="32"/>
      <c r="CE151" s="32"/>
      <c r="CF151" s="32"/>
      <c r="CG151" s="34">
        <f t="shared" si="36"/>
        <v>0</v>
      </c>
      <c r="CH151" s="35"/>
      <c r="CI151" s="35"/>
      <c r="DI151"/>
    </row>
    <row r="152" spans="1:117" x14ac:dyDescent="0.25">
      <c r="A152" s="161" t="s">
        <v>165</v>
      </c>
      <c r="B152" s="324">
        <f t="shared" si="32"/>
        <v>1</v>
      </c>
      <c r="C152" s="325">
        <f t="shared" si="33"/>
        <v>1</v>
      </c>
      <c r="D152" s="325">
        <f t="shared" si="33"/>
        <v>0</v>
      </c>
      <c r="E152" s="51">
        <v>0</v>
      </c>
      <c r="F152" s="52">
        <v>0</v>
      </c>
      <c r="G152" s="51">
        <v>0</v>
      </c>
      <c r="H152" s="52">
        <v>0</v>
      </c>
      <c r="I152" s="51">
        <v>0</v>
      </c>
      <c r="J152" s="52">
        <v>0</v>
      </c>
      <c r="K152" s="51">
        <v>0</v>
      </c>
      <c r="L152" s="55">
        <v>0</v>
      </c>
      <c r="M152" s="55">
        <v>0</v>
      </c>
      <c r="N152" s="328">
        <v>0</v>
      </c>
      <c r="O152" s="51">
        <v>0</v>
      </c>
      <c r="P152" s="52">
        <v>0</v>
      </c>
      <c r="Q152" s="51">
        <v>0</v>
      </c>
      <c r="R152" s="52">
        <v>0</v>
      </c>
      <c r="S152" s="51">
        <v>0</v>
      </c>
      <c r="T152" s="52">
        <v>0</v>
      </c>
      <c r="U152" s="51">
        <v>0</v>
      </c>
      <c r="V152" s="52">
        <v>0</v>
      </c>
      <c r="W152" s="51">
        <v>0</v>
      </c>
      <c r="X152" s="52">
        <v>0</v>
      </c>
      <c r="Y152" s="51">
        <v>0</v>
      </c>
      <c r="Z152" s="52">
        <v>0</v>
      </c>
      <c r="AA152" s="51">
        <v>0</v>
      </c>
      <c r="AB152" s="52">
        <v>0</v>
      </c>
      <c r="AC152" s="51">
        <v>0</v>
      </c>
      <c r="AD152" s="328">
        <v>0</v>
      </c>
      <c r="AE152" s="51">
        <v>1</v>
      </c>
      <c r="AF152" s="52">
        <v>0</v>
      </c>
      <c r="AG152" s="51">
        <v>0</v>
      </c>
      <c r="AH152" s="52">
        <v>0</v>
      </c>
      <c r="AI152" s="51">
        <v>0</v>
      </c>
      <c r="AJ152" s="52">
        <v>0</v>
      </c>
      <c r="AK152" s="250">
        <v>0</v>
      </c>
      <c r="AL152" s="328">
        <v>0</v>
      </c>
      <c r="AM152" s="54">
        <v>0</v>
      </c>
      <c r="AN152" s="55">
        <v>0</v>
      </c>
      <c r="AO152" s="52">
        <v>1</v>
      </c>
      <c r="AP152" s="31" t="str">
        <f t="shared" si="34"/>
        <v/>
      </c>
      <c r="BU152" s="32"/>
      <c r="BV152" s="32"/>
      <c r="BW152" s="32"/>
      <c r="BX152" s="32"/>
      <c r="BY152" s="32"/>
      <c r="BZ152" s="32"/>
      <c r="CA152" s="300"/>
      <c r="CB152" s="234" t="str">
        <f t="shared" si="35"/>
        <v/>
      </c>
      <c r="CC152" s="32"/>
      <c r="CD152" s="32"/>
      <c r="CE152" s="32"/>
      <c r="CF152" s="32"/>
      <c r="CG152" s="34">
        <f t="shared" si="36"/>
        <v>0</v>
      </c>
      <c r="CH152" s="35"/>
      <c r="CI152" s="35"/>
      <c r="DI152"/>
    </row>
    <row r="153" spans="1:117" x14ac:dyDescent="0.25">
      <c r="A153" s="161" t="s">
        <v>166</v>
      </c>
      <c r="B153" s="324">
        <f t="shared" si="32"/>
        <v>0</v>
      </c>
      <c r="C153" s="325">
        <f t="shared" si="33"/>
        <v>0</v>
      </c>
      <c r="D153" s="325">
        <f t="shared" si="33"/>
        <v>0</v>
      </c>
      <c r="E153" s="51">
        <v>0</v>
      </c>
      <c r="F153" s="52">
        <v>0</v>
      </c>
      <c r="G153" s="51">
        <v>0</v>
      </c>
      <c r="H153" s="52">
        <v>0</v>
      </c>
      <c r="I153" s="51">
        <v>0</v>
      </c>
      <c r="J153" s="52">
        <v>0</v>
      </c>
      <c r="K153" s="51">
        <v>0</v>
      </c>
      <c r="L153" s="55">
        <v>0</v>
      </c>
      <c r="M153" s="55">
        <v>0</v>
      </c>
      <c r="N153" s="328">
        <v>0</v>
      </c>
      <c r="O153" s="51">
        <v>0</v>
      </c>
      <c r="P153" s="52">
        <v>0</v>
      </c>
      <c r="Q153" s="51">
        <v>0</v>
      </c>
      <c r="R153" s="52">
        <v>0</v>
      </c>
      <c r="S153" s="51">
        <v>0</v>
      </c>
      <c r="T153" s="52">
        <v>0</v>
      </c>
      <c r="U153" s="51">
        <v>0</v>
      </c>
      <c r="V153" s="52">
        <v>0</v>
      </c>
      <c r="W153" s="51">
        <v>0</v>
      </c>
      <c r="X153" s="52">
        <v>0</v>
      </c>
      <c r="Y153" s="51">
        <v>0</v>
      </c>
      <c r="Z153" s="52">
        <v>0</v>
      </c>
      <c r="AA153" s="51">
        <v>0</v>
      </c>
      <c r="AB153" s="52">
        <v>0</v>
      </c>
      <c r="AC153" s="51">
        <v>0</v>
      </c>
      <c r="AD153" s="328">
        <v>0</v>
      </c>
      <c r="AE153" s="51">
        <v>0</v>
      </c>
      <c r="AF153" s="52">
        <v>0</v>
      </c>
      <c r="AG153" s="51">
        <v>0</v>
      </c>
      <c r="AH153" s="52">
        <v>0</v>
      </c>
      <c r="AI153" s="51">
        <v>0</v>
      </c>
      <c r="AJ153" s="52">
        <v>0</v>
      </c>
      <c r="AK153" s="250">
        <v>0</v>
      </c>
      <c r="AL153" s="328">
        <v>0</v>
      </c>
      <c r="AM153" s="54">
        <v>0</v>
      </c>
      <c r="AN153" s="55">
        <v>0</v>
      </c>
      <c r="AO153" s="52">
        <v>0</v>
      </c>
      <c r="AP153" s="31" t="str">
        <f t="shared" si="34"/>
        <v/>
      </c>
      <c r="BU153" s="32"/>
      <c r="BV153" s="32"/>
      <c r="BW153" s="32"/>
      <c r="BX153" s="32"/>
      <c r="BY153" s="32"/>
      <c r="BZ153" s="32"/>
      <c r="CA153" s="300"/>
      <c r="CB153" s="234" t="str">
        <f t="shared" si="35"/>
        <v/>
      </c>
      <c r="CC153" s="32"/>
      <c r="CD153" s="32"/>
      <c r="CE153" s="32"/>
      <c r="CF153" s="32"/>
      <c r="CG153" s="34">
        <f t="shared" si="36"/>
        <v>0</v>
      </c>
      <c r="CH153" s="35"/>
      <c r="CI153" s="35"/>
      <c r="DI153"/>
    </row>
    <row r="154" spans="1:117" x14ac:dyDescent="0.25">
      <c r="A154" s="161" t="s">
        <v>66</v>
      </c>
      <c r="B154" s="324">
        <f t="shared" si="32"/>
        <v>0</v>
      </c>
      <c r="C154" s="325">
        <f t="shared" si="33"/>
        <v>0</v>
      </c>
      <c r="D154" s="325">
        <f t="shared" si="33"/>
        <v>0</v>
      </c>
      <c r="E154" s="51">
        <v>0</v>
      </c>
      <c r="F154" s="52">
        <v>0</v>
      </c>
      <c r="G154" s="51">
        <v>0</v>
      </c>
      <c r="H154" s="52">
        <v>0</v>
      </c>
      <c r="I154" s="51">
        <v>0</v>
      </c>
      <c r="J154" s="52">
        <v>0</v>
      </c>
      <c r="K154" s="51">
        <v>0</v>
      </c>
      <c r="L154" s="55">
        <v>0</v>
      </c>
      <c r="M154" s="55">
        <v>0</v>
      </c>
      <c r="N154" s="328">
        <v>0</v>
      </c>
      <c r="O154" s="51">
        <v>0</v>
      </c>
      <c r="P154" s="52">
        <v>0</v>
      </c>
      <c r="Q154" s="51">
        <v>0</v>
      </c>
      <c r="R154" s="52">
        <v>0</v>
      </c>
      <c r="S154" s="51">
        <v>0</v>
      </c>
      <c r="T154" s="52">
        <v>0</v>
      </c>
      <c r="U154" s="51">
        <v>0</v>
      </c>
      <c r="V154" s="52">
        <v>0</v>
      </c>
      <c r="W154" s="51">
        <v>0</v>
      </c>
      <c r="X154" s="52">
        <v>0</v>
      </c>
      <c r="Y154" s="51">
        <v>0</v>
      </c>
      <c r="Z154" s="52">
        <v>0</v>
      </c>
      <c r="AA154" s="51">
        <v>0</v>
      </c>
      <c r="AB154" s="52">
        <v>0</v>
      </c>
      <c r="AC154" s="51">
        <v>0</v>
      </c>
      <c r="AD154" s="328">
        <v>0</v>
      </c>
      <c r="AE154" s="51">
        <v>0</v>
      </c>
      <c r="AF154" s="52">
        <v>0</v>
      </c>
      <c r="AG154" s="51">
        <v>0</v>
      </c>
      <c r="AH154" s="52">
        <v>0</v>
      </c>
      <c r="AI154" s="51">
        <v>0</v>
      </c>
      <c r="AJ154" s="52">
        <v>0</v>
      </c>
      <c r="AK154" s="250">
        <v>0</v>
      </c>
      <c r="AL154" s="328">
        <v>0</v>
      </c>
      <c r="AM154" s="54">
        <v>0</v>
      </c>
      <c r="AN154" s="55">
        <v>0</v>
      </c>
      <c r="AO154" s="52">
        <v>0</v>
      </c>
      <c r="AP154" s="31" t="str">
        <f t="shared" si="34"/>
        <v/>
      </c>
      <c r="BU154" s="32"/>
      <c r="BV154" s="32"/>
      <c r="BW154" s="32"/>
      <c r="BX154" s="32"/>
      <c r="BY154" s="32"/>
      <c r="BZ154" s="32"/>
      <c r="CA154" s="300"/>
      <c r="CB154" s="234" t="str">
        <f t="shared" si="35"/>
        <v/>
      </c>
      <c r="CC154" s="32"/>
      <c r="CD154" s="32"/>
      <c r="CE154" s="32"/>
      <c r="CF154" s="32"/>
      <c r="CG154" s="34">
        <f t="shared" si="36"/>
        <v>0</v>
      </c>
      <c r="CH154" s="35"/>
      <c r="CI154" s="35"/>
      <c r="DI154"/>
    </row>
    <row r="155" spans="1:117" x14ac:dyDescent="0.25">
      <c r="A155" s="161" t="s">
        <v>167</v>
      </c>
      <c r="B155" s="324">
        <f t="shared" si="32"/>
        <v>13</v>
      </c>
      <c r="C155" s="325">
        <f t="shared" si="33"/>
        <v>7</v>
      </c>
      <c r="D155" s="325">
        <f t="shared" si="33"/>
        <v>6</v>
      </c>
      <c r="E155" s="51">
        <v>0</v>
      </c>
      <c r="F155" s="52">
        <v>0</v>
      </c>
      <c r="G155" s="51">
        <v>0</v>
      </c>
      <c r="H155" s="52">
        <v>0</v>
      </c>
      <c r="I155" s="51">
        <v>0</v>
      </c>
      <c r="J155" s="52">
        <v>0</v>
      </c>
      <c r="K155" s="51">
        <v>1</v>
      </c>
      <c r="L155" s="55">
        <v>0</v>
      </c>
      <c r="M155" s="55">
        <v>0</v>
      </c>
      <c r="N155" s="328">
        <v>0</v>
      </c>
      <c r="O155" s="51">
        <v>1</v>
      </c>
      <c r="P155" s="52">
        <v>0</v>
      </c>
      <c r="Q155" s="51">
        <v>0</v>
      </c>
      <c r="R155" s="52">
        <v>0</v>
      </c>
      <c r="S155" s="51">
        <v>0</v>
      </c>
      <c r="T155" s="52">
        <v>0</v>
      </c>
      <c r="U155" s="51">
        <v>0</v>
      </c>
      <c r="V155" s="52">
        <v>0</v>
      </c>
      <c r="W155" s="51">
        <v>0</v>
      </c>
      <c r="X155" s="52">
        <v>0</v>
      </c>
      <c r="Y155" s="51">
        <v>0</v>
      </c>
      <c r="Z155" s="52">
        <v>1</v>
      </c>
      <c r="AA155" s="51">
        <v>1</v>
      </c>
      <c r="AB155" s="52">
        <v>0</v>
      </c>
      <c r="AC155" s="51">
        <v>0</v>
      </c>
      <c r="AD155" s="328">
        <v>0</v>
      </c>
      <c r="AE155" s="51">
        <v>0</v>
      </c>
      <c r="AF155" s="52">
        <v>0</v>
      </c>
      <c r="AG155" s="51">
        <v>2</v>
      </c>
      <c r="AH155" s="52">
        <v>2</v>
      </c>
      <c r="AI155" s="51">
        <v>2</v>
      </c>
      <c r="AJ155" s="52">
        <v>2</v>
      </c>
      <c r="AK155" s="250">
        <v>0</v>
      </c>
      <c r="AL155" s="328">
        <v>1</v>
      </c>
      <c r="AM155" s="54">
        <v>4</v>
      </c>
      <c r="AN155" s="55">
        <v>3</v>
      </c>
      <c r="AO155" s="52">
        <v>6</v>
      </c>
      <c r="AP155" s="31" t="str">
        <f t="shared" si="34"/>
        <v/>
      </c>
      <c r="BU155" s="32"/>
      <c r="BV155" s="32"/>
      <c r="BW155" s="32"/>
      <c r="BX155" s="32"/>
      <c r="BY155" s="32"/>
      <c r="BZ155" s="32"/>
      <c r="CA155" s="300"/>
      <c r="CB155" s="234" t="str">
        <f t="shared" si="35"/>
        <v/>
      </c>
      <c r="CC155" s="32"/>
      <c r="CD155" s="32"/>
      <c r="CE155" s="32"/>
      <c r="CF155" s="32"/>
      <c r="CG155" s="34">
        <f t="shared" si="36"/>
        <v>0</v>
      </c>
      <c r="CH155" s="35"/>
      <c r="CI155" s="35"/>
      <c r="DI155"/>
    </row>
    <row r="156" spans="1:117" x14ac:dyDescent="0.25">
      <c r="A156" s="161" t="s">
        <v>168</v>
      </c>
      <c r="B156" s="324">
        <f t="shared" si="32"/>
        <v>0</v>
      </c>
      <c r="C156" s="325">
        <f t="shared" si="33"/>
        <v>0</v>
      </c>
      <c r="D156" s="325">
        <f t="shared" si="33"/>
        <v>0</v>
      </c>
      <c r="E156" s="51">
        <v>0</v>
      </c>
      <c r="F156" s="52">
        <v>0</v>
      </c>
      <c r="G156" s="51">
        <v>0</v>
      </c>
      <c r="H156" s="52">
        <v>0</v>
      </c>
      <c r="I156" s="51">
        <v>0</v>
      </c>
      <c r="J156" s="52">
        <v>0</v>
      </c>
      <c r="K156" s="51">
        <v>0</v>
      </c>
      <c r="L156" s="55">
        <v>0</v>
      </c>
      <c r="M156" s="55">
        <v>0</v>
      </c>
      <c r="N156" s="328">
        <v>0</v>
      </c>
      <c r="O156" s="51">
        <v>0</v>
      </c>
      <c r="P156" s="52">
        <v>0</v>
      </c>
      <c r="Q156" s="51">
        <v>0</v>
      </c>
      <c r="R156" s="52">
        <v>0</v>
      </c>
      <c r="S156" s="51">
        <v>0</v>
      </c>
      <c r="T156" s="52">
        <v>0</v>
      </c>
      <c r="U156" s="51">
        <v>0</v>
      </c>
      <c r="V156" s="52">
        <v>0</v>
      </c>
      <c r="W156" s="51">
        <v>0</v>
      </c>
      <c r="X156" s="52">
        <v>0</v>
      </c>
      <c r="Y156" s="51">
        <v>0</v>
      </c>
      <c r="Z156" s="52">
        <v>0</v>
      </c>
      <c r="AA156" s="51">
        <v>0</v>
      </c>
      <c r="AB156" s="52">
        <v>0</v>
      </c>
      <c r="AC156" s="51">
        <v>0</v>
      </c>
      <c r="AD156" s="328">
        <v>0</v>
      </c>
      <c r="AE156" s="51">
        <v>0</v>
      </c>
      <c r="AF156" s="52">
        <v>0</v>
      </c>
      <c r="AG156" s="51">
        <v>0</v>
      </c>
      <c r="AH156" s="52">
        <v>0</v>
      </c>
      <c r="AI156" s="51">
        <v>0</v>
      </c>
      <c r="AJ156" s="52">
        <v>0</v>
      </c>
      <c r="AK156" s="250">
        <v>0</v>
      </c>
      <c r="AL156" s="328">
        <v>0</v>
      </c>
      <c r="AM156" s="54">
        <v>0</v>
      </c>
      <c r="AN156" s="55">
        <v>0</v>
      </c>
      <c r="AO156" s="52">
        <v>0</v>
      </c>
      <c r="AP156" s="31" t="str">
        <f t="shared" si="34"/>
        <v/>
      </c>
      <c r="BU156" s="32"/>
      <c r="BV156" s="32"/>
      <c r="BW156" s="32"/>
      <c r="BX156" s="32"/>
      <c r="BY156" s="32"/>
      <c r="BZ156" s="32"/>
      <c r="CA156" s="300"/>
      <c r="CB156" s="234" t="str">
        <f t="shared" si="35"/>
        <v/>
      </c>
      <c r="CC156" s="32"/>
      <c r="CD156" s="32"/>
      <c r="CE156" s="32"/>
      <c r="CF156" s="32"/>
      <c r="CG156" s="34">
        <f t="shared" si="36"/>
        <v>0</v>
      </c>
      <c r="CH156" s="35"/>
      <c r="CI156" s="35"/>
      <c r="DI156"/>
    </row>
    <row r="157" spans="1:117" x14ac:dyDescent="0.25">
      <c r="A157" s="161" t="s">
        <v>169</v>
      </c>
      <c r="B157" s="324">
        <f t="shared" si="32"/>
        <v>0</v>
      </c>
      <c r="C157" s="325">
        <f t="shared" si="33"/>
        <v>0</v>
      </c>
      <c r="D157" s="325">
        <f t="shared" si="33"/>
        <v>0</v>
      </c>
      <c r="E157" s="51">
        <v>0</v>
      </c>
      <c r="F157" s="52">
        <v>0</v>
      </c>
      <c r="G157" s="51">
        <v>0</v>
      </c>
      <c r="H157" s="52">
        <v>0</v>
      </c>
      <c r="I157" s="51">
        <v>0</v>
      </c>
      <c r="J157" s="52">
        <v>0</v>
      </c>
      <c r="K157" s="51">
        <v>0</v>
      </c>
      <c r="L157" s="55">
        <v>0</v>
      </c>
      <c r="M157" s="55">
        <v>0</v>
      </c>
      <c r="N157" s="328">
        <v>0</v>
      </c>
      <c r="O157" s="51">
        <v>0</v>
      </c>
      <c r="P157" s="52">
        <v>0</v>
      </c>
      <c r="Q157" s="51">
        <v>0</v>
      </c>
      <c r="R157" s="52">
        <v>0</v>
      </c>
      <c r="S157" s="51">
        <v>0</v>
      </c>
      <c r="T157" s="52">
        <v>0</v>
      </c>
      <c r="U157" s="51">
        <v>0</v>
      </c>
      <c r="V157" s="52">
        <v>0</v>
      </c>
      <c r="W157" s="51">
        <v>0</v>
      </c>
      <c r="X157" s="52">
        <v>0</v>
      </c>
      <c r="Y157" s="51">
        <v>0</v>
      </c>
      <c r="Z157" s="52">
        <v>0</v>
      </c>
      <c r="AA157" s="51">
        <v>0</v>
      </c>
      <c r="AB157" s="52">
        <v>0</v>
      </c>
      <c r="AC157" s="51">
        <v>0</v>
      </c>
      <c r="AD157" s="328">
        <v>0</v>
      </c>
      <c r="AE157" s="51">
        <v>0</v>
      </c>
      <c r="AF157" s="52">
        <v>0</v>
      </c>
      <c r="AG157" s="51">
        <v>0</v>
      </c>
      <c r="AH157" s="52">
        <v>0</v>
      </c>
      <c r="AI157" s="51">
        <v>0</v>
      </c>
      <c r="AJ157" s="52">
        <v>0</v>
      </c>
      <c r="AK157" s="250">
        <v>0</v>
      </c>
      <c r="AL157" s="328">
        <v>0</v>
      </c>
      <c r="AM157" s="54">
        <v>0</v>
      </c>
      <c r="AN157" s="55">
        <v>0</v>
      </c>
      <c r="AO157" s="52">
        <v>0</v>
      </c>
      <c r="AP157" s="31" t="str">
        <f t="shared" si="34"/>
        <v/>
      </c>
      <c r="BU157" s="32"/>
      <c r="BV157" s="32"/>
      <c r="BW157" s="32"/>
      <c r="BX157" s="32"/>
      <c r="BY157" s="32"/>
      <c r="BZ157" s="32"/>
      <c r="CA157" s="300"/>
      <c r="CB157" s="234" t="str">
        <f t="shared" si="35"/>
        <v/>
      </c>
      <c r="CC157" s="32"/>
      <c r="CD157" s="32"/>
      <c r="CE157" s="32"/>
      <c r="CF157" s="32"/>
      <c r="CG157" s="34">
        <f t="shared" si="36"/>
        <v>0</v>
      </c>
      <c r="CH157" s="35"/>
      <c r="CI157" s="35"/>
      <c r="DI157"/>
    </row>
    <row r="158" spans="1:117" x14ac:dyDescent="0.25">
      <c r="A158" s="161" t="s">
        <v>170</v>
      </c>
      <c r="B158" s="324">
        <f t="shared" si="32"/>
        <v>10</v>
      </c>
      <c r="C158" s="325">
        <f t="shared" si="33"/>
        <v>6</v>
      </c>
      <c r="D158" s="325">
        <f t="shared" si="33"/>
        <v>4</v>
      </c>
      <c r="E158" s="51">
        <v>6</v>
      </c>
      <c r="F158" s="52">
        <v>4</v>
      </c>
      <c r="G158" s="51">
        <v>0</v>
      </c>
      <c r="H158" s="52">
        <v>0</v>
      </c>
      <c r="I158" s="51">
        <v>0</v>
      </c>
      <c r="J158" s="52">
        <v>0</v>
      </c>
      <c r="K158" s="51">
        <v>0</v>
      </c>
      <c r="L158" s="55">
        <v>0</v>
      </c>
      <c r="M158" s="55">
        <v>0</v>
      </c>
      <c r="N158" s="328">
        <v>0</v>
      </c>
      <c r="O158" s="51">
        <v>0</v>
      </c>
      <c r="P158" s="52">
        <v>0</v>
      </c>
      <c r="Q158" s="51">
        <v>0</v>
      </c>
      <c r="R158" s="52">
        <v>0</v>
      </c>
      <c r="S158" s="51">
        <v>0</v>
      </c>
      <c r="T158" s="52">
        <v>0</v>
      </c>
      <c r="U158" s="51">
        <v>0</v>
      </c>
      <c r="V158" s="52">
        <v>0</v>
      </c>
      <c r="W158" s="51">
        <v>0</v>
      </c>
      <c r="X158" s="52">
        <v>0</v>
      </c>
      <c r="Y158" s="51">
        <v>0</v>
      </c>
      <c r="Z158" s="52">
        <v>0</v>
      </c>
      <c r="AA158" s="51">
        <v>0</v>
      </c>
      <c r="AB158" s="52">
        <v>0</v>
      </c>
      <c r="AC158" s="51">
        <v>0</v>
      </c>
      <c r="AD158" s="328">
        <v>0</v>
      </c>
      <c r="AE158" s="51">
        <v>0</v>
      </c>
      <c r="AF158" s="52">
        <v>0</v>
      </c>
      <c r="AG158" s="51">
        <v>0</v>
      </c>
      <c r="AH158" s="52">
        <v>0</v>
      </c>
      <c r="AI158" s="51">
        <v>0</v>
      </c>
      <c r="AJ158" s="52">
        <v>0</v>
      </c>
      <c r="AK158" s="250">
        <v>0</v>
      </c>
      <c r="AL158" s="328">
        <v>0</v>
      </c>
      <c r="AM158" s="54">
        <v>0</v>
      </c>
      <c r="AN158" s="55">
        <v>0</v>
      </c>
      <c r="AO158" s="52">
        <v>10</v>
      </c>
      <c r="AP158" s="31" t="str">
        <f t="shared" si="34"/>
        <v/>
      </c>
      <c r="BU158" s="32"/>
      <c r="BV158" s="32"/>
      <c r="BW158" s="32"/>
      <c r="BX158" s="32"/>
      <c r="BY158" s="32"/>
      <c r="BZ158" s="32"/>
      <c r="CA158" s="300"/>
      <c r="CB158" s="234" t="str">
        <f t="shared" si="35"/>
        <v/>
      </c>
      <c r="CC158" s="32"/>
      <c r="CD158" s="32"/>
      <c r="CE158" s="32"/>
      <c r="CF158" s="32"/>
      <c r="CG158" s="34">
        <f t="shared" si="36"/>
        <v>0</v>
      </c>
      <c r="CH158" s="35"/>
      <c r="CI158" s="35"/>
      <c r="DI158"/>
    </row>
    <row r="159" spans="1:117" x14ac:dyDescent="0.25">
      <c r="A159" s="161" t="s">
        <v>171</v>
      </c>
      <c r="B159" s="324">
        <f t="shared" si="32"/>
        <v>0</v>
      </c>
      <c r="C159" s="325">
        <f t="shared" si="33"/>
        <v>0</v>
      </c>
      <c r="D159" s="325">
        <f t="shared" si="33"/>
        <v>0</v>
      </c>
      <c r="E159" s="51">
        <v>0</v>
      </c>
      <c r="F159" s="52">
        <v>0</v>
      </c>
      <c r="G159" s="51">
        <v>0</v>
      </c>
      <c r="H159" s="52">
        <v>0</v>
      </c>
      <c r="I159" s="51">
        <v>0</v>
      </c>
      <c r="J159" s="52">
        <v>0</v>
      </c>
      <c r="K159" s="51">
        <v>0</v>
      </c>
      <c r="L159" s="55">
        <v>0</v>
      </c>
      <c r="M159" s="55">
        <v>0</v>
      </c>
      <c r="N159" s="328">
        <v>0</v>
      </c>
      <c r="O159" s="51">
        <v>0</v>
      </c>
      <c r="P159" s="52">
        <v>0</v>
      </c>
      <c r="Q159" s="51">
        <v>0</v>
      </c>
      <c r="R159" s="52">
        <v>0</v>
      </c>
      <c r="S159" s="51">
        <v>0</v>
      </c>
      <c r="T159" s="52">
        <v>0</v>
      </c>
      <c r="U159" s="51">
        <v>0</v>
      </c>
      <c r="V159" s="52">
        <v>0</v>
      </c>
      <c r="W159" s="51">
        <v>0</v>
      </c>
      <c r="X159" s="52">
        <v>0</v>
      </c>
      <c r="Y159" s="51">
        <v>0</v>
      </c>
      <c r="Z159" s="52">
        <v>0</v>
      </c>
      <c r="AA159" s="51">
        <v>0</v>
      </c>
      <c r="AB159" s="52">
        <v>0</v>
      </c>
      <c r="AC159" s="51">
        <v>0</v>
      </c>
      <c r="AD159" s="328">
        <v>0</v>
      </c>
      <c r="AE159" s="51">
        <v>0</v>
      </c>
      <c r="AF159" s="52">
        <v>0</v>
      </c>
      <c r="AG159" s="51">
        <v>0</v>
      </c>
      <c r="AH159" s="52">
        <v>0</v>
      </c>
      <c r="AI159" s="51">
        <v>0</v>
      </c>
      <c r="AJ159" s="52">
        <v>0</v>
      </c>
      <c r="AK159" s="250">
        <v>0</v>
      </c>
      <c r="AL159" s="328">
        <v>0</v>
      </c>
      <c r="AM159" s="54">
        <v>0</v>
      </c>
      <c r="AN159" s="55">
        <v>0</v>
      </c>
      <c r="AO159" s="52">
        <v>0</v>
      </c>
      <c r="AP159" s="31" t="str">
        <f t="shared" si="34"/>
        <v/>
      </c>
      <c r="BU159" s="32"/>
      <c r="BV159" s="32"/>
      <c r="BW159" s="32"/>
      <c r="BX159" s="32"/>
      <c r="BY159" s="32"/>
      <c r="BZ159" s="32"/>
      <c r="CA159" s="300"/>
      <c r="CB159" s="234" t="str">
        <f t="shared" si="35"/>
        <v/>
      </c>
      <c r="CC159" s="32"/>
      <c r="CD159" s="32"/>
      <c r="CE159" s="32"/>
      <c r="CF159" s="32"/>
      <c r="CG159" s="34">
        <f t="shared" si="36"/>
        <v>0</v>
      </c>
      <c r="CH159" s="35"/>
      <c r="CI159" s="35"/>
      <c r="DI159"/>
    </row>
    <row r="160" spans="1:117" x14ac:dyDescent="0.25">
      <c r="A160" s="161" t="s">
        <v>70</v>
      </c>
      <c r="B160" s="324">
        <f t="shared" si="32"/>
        <v>0</v>
      </c>
      <c r="C160" s="325">
        <f t="shared" si="33"/>
        <v>0</v>
      </c>
      <c r="D160" s="325">
        <f t="shared" si="33"/>
        <v>0</v>
      </c>
      <c r="E160" s="51">
        <v>0</v>
      </c>
      <c r="F160" s="52">
        <v>0</v>
      </c>
      <c r="G160" s="51">
        <v>0</v>
      </c>
      <c r="H160" s="52">
        <v>0</v>
      </c>
      <c r="I160" s="51">
        <v>0</v>
      </c>
      <c r="J160" s="52">
        <v>0</v>
      </c>
      <c r="K160" s="51">
        <v>0</v>
      </c>
      <c r="L160" s="55">
        <v>0</v>
      </c>
      <c r="M160" s="55">
        <v>0</v>
      </c>
      <c r="N160" s="328">
        <v>0</v>
      </c>
      <c r="O160" s="51">
        <v>0</v>
      </c>
      <c r="P160" s="52">
        <v>0</v>
      </c>
      <c r="Q160" s="51">
        <v>0</v>
      </c>
      <c r="R160" s="52">
        <v>0</v>
      </c>
      <c r="S160" s="51">
        <v>0</v>
      </c>
      <c r="T160" s="52">
        <v>0</v>
      </c>
      <c r="U160" s="51">
        <v>0</v>
      </c>
      <c r="V160" s="52">
        <v>0</v>
      </c>
      <c r="W160" s="51">
        <v>0</v>
      </c>
      <c r="X160" s="52">
        <v>0</v>
      </c>
      <c r="Y160" s="51">
        <v>0</v>
      </c>
      <c r="Z160" s="52">
        <v>0</v>
      </c>
      <c r="AA160" s="51">
        <v>0</v>
      </c>
      <c r="AB160" s="52">
        <v>0</v>
      </c>
      <c r="AC160" s="51">
        <v>0</v>
      </c>
      <c r="AD160" s="328">
        <v>0</v>
      </c>
      <c r="AE160" s="51">
        <v>0</v>
      </c>
      <c r="AF160" s="52">
        <v>0</v>
      </c>
      <c r="AG160" s="51">
        <v>0</v>
      </c>
      <c r="AH160" s="52">
        <v>0</v>
      </c>
      <c r="AI160" s="51">
        <v>0</v>
      </c>
      <c r="AJ160" s="52">
        <v>0</v>
      </c>
      <c r="AK160" s="250">
        <v>0</v>
      </c>
      <c r="AL160" s="328">
        <v>0</v>
      </c>
      <c r="AM160" s="54">
        <v>0</v>
      </c>
      <c r="AN160" s="55">
        <v>0</v>
      </c>
      <c r="AO160" s="52">
        <v>0</v>
      </c>
      <c r="AP160" s="31" t="str">
        <f t="shared" si="34"/>
        <v/>
      </c>
      <c r="BU160" s="32"/>
      <c r="BV160" s="32"/>
      <c r="BW160" s="32"/>
      <c r="BX160" s="32"/>
      <c r="BY160" s="32"/>
      <c r="BZ160" s="32"/>
      <c r="CA160" s="300"/>
      <c r="CB160" s="234" t="str">
        <f t="shared" si="35"/>
        <v/>
      </c>
      <c r="CC160" s="32"/>
      <c r="CD160" s="32"/>
      <c r="CE160" s="32"/>
      <c r="CF160" s="32"/>
      <c r="CG160" s="34">
        <f t="shared" si="36"/>
        <v>0</v>
      </c>
      <c r="CH160" s="35"/>
      <c r="CI160" s="35"/>
      <c r="DI160"/>
    </row>
    <row r="161" spans="1:113" x14ac:dyDescent="0.25">
      <c r="A161" s="161" t="s">
        <v>172</v>
      </c>
      <c r="B161" s="324">
        <f t="shared" si="32"/>
        <v>49</v>
      </c>
      <c r="C161" s="325">
        <f t="shared" si="33"/>
        <v>26</v>
      </c>
      <c r="D161" s="325">
        <f t="shared" si="33"/>
        <v>23</v>
      </c>
      <c r="E161" s="51">
        <v>0</v>
      </c>
      <c r="F161" s="52">
        <v>2</v>
      </c>
      <c r="G161" s="51">
        <v>0</v>
      </c>
      <c r="H161" s="52">
        <v>0</v>
      </c>
      <c r="I161" s="51">
        <v>1</v>
      </c>
      <c r="J161" s="52">
        <v>1</v>
      </c>
      <c r="K161" s="51">
        <v>0</v>
      </c>
      <c r="L161" s="55">
        <v>0</v>
      </c>
      <c r="M161" s="55">
        <v>3</v>
      </c>
      <c r="N161" s="328">
        <v>0</v>
      </c>
      <c r="O161" s="51">
        <v>1</v>
      </c>
      <c r="P161" s="52">
        <v>0</v>
      </c>
      <c r="Q161" s="51">
        <v>0</v>
      </c>
      <c r="R161" s="52">
        <v>0</v>
      </c>
      <c r="S161" s="51">
        <v>1</v>
      </c>
      <c r="T161" s="52">
        <v>0</v>
      </c>
      <c r="U161" s="51">
        <v>1</v>
      </c>
      <c r="V161" s="52">
        <v>0</v>
      </c>
      <c r="W161" s="51">
        <v>1</v>
      </c>
      <c r="X161" s="52">
        <v>0</v>
      </c>
      <c r="Y161" s="51">
        <v>1</v>
      </c>
      <c r="Z161" s="52">
        <v>0</v>
      </c>
      <c r="AA161" s="51">
        <v>0</v>
      </c>
      <c r="AB161" s="52">
        <v>2</v>
      </c>
      <c r="AC161" s="51">
        <v>3</v>
      </c>
      <c r="AD161" s="328">
        <v>2</v>
      </c>
      <c r="AE161" s="51">
        <v>1</v>
      </c>
      <c r="AF161" s="52">
        <v>4</v>
      </c>
      <c r="AG161" s="51">
        <v>6</v>
      </c>
      <c r="AH161" s="52">
        <v>2</v>
      </c>
      <c r="AI161" s="51">
        <v>2</v>
      </c>
      <c r="AJ161" s="52">
        <v>3</v>
      </c>
      <c r="AK161" s="250">
        <v>5</v>
      </c>
      <c r="AL161" s="328">
        <v>7</v>
      </c>
      <c r="AM161" s="54">
        <v>9</v>
      </c>
      <c r="AN161" s="55">
        <v>12</v>
      </c>
      <c r="AO161" s="52">
        <v>28</v>
      </c>
      <c r="AP161" s="31" t="str">
        <f t="shared" si="34"/>
        <v/>
      </c>
      <c r="BU161" s="32"/>
      <c r="BV161" s="32"/>
      <c r="BW161" s="32"/>
      <c r="BX161" s="32"/>
      <c r="BY161" s="32"/>
      <c r="BZ161" s="32"/>
      <c r="CA161" s="300"/>
      <c r="CB161" s="234" t="str">
        <f t="shared" si="35"/>
        <v/>
      </c>
      <c r="CC161" s="32"/>
      <c r="CD161" s="32"/>
      <c r="CE161" s="32"/>
      <c r="CF161" s="32"/>
      <c r="CG161" s="34">
        <f t="shared" si="36"/>
        <v>0</v>
      </c>
      <c r="CH161" s="35"/>
      <c r="CI161" s="35"/>
      <c r="DI161"/>
    </row>
    <row r="162" spans="1:113" x14ac:dyDescent="0.25">
      <c r="A162" s="161" t="s">
        <v>173</v>
      </c>
      <c r="B162" s="324">
        <f t="shared" si="32"/>
        <v>8</v>
      </c>
      <c r="C162" s="325">
        <f t="shared" si="33"/>
        <v>5</v>
      </c>
      <c r="D162" s="325">
        <f t="shared" si="33"/>
        <v>3</v>
      </c>
      <c r="E162" s="51">
        <v>0</v>
      </c>
      <c r="F162" s="52">
        <v>0</v>
      </c>
      <c r="G162" s="51">
        <v>0</v>
      </c>
      <c r="H162" s="52">
        <v>0</v>
      </c>
      <c r="I162" s="51">
        <v>0</v>
      </c>
      <c r="J162" s="52">
        <v>0</v>
      </c>
      <c r="K162" s="51">
        <v>0</v>
      </c>
      <c r="L162" s="55">
        <v>0</v>
      </c>
      <c r="M162" s="55">
        <v>0</v>
      </c>
      <c r="N162" s="328">
        <v>0</v>
      </c>
      <c r="O162" s="51">
        <v>0</v>
      </c>
      <c r="P162" s="52">
        <v>0</v>
      </c>
      <c r="Q162" s="51">
        <v>0</v>
      </c>
      <c r="R162" s="52">
        <v>0</v>
      </c>
      <c r="S162" s="51">
        <v>0</v>
      </c>
      <c r="T162" s="52">
        <v>0</v>
      </c>
      <c r="U162" s="51">
        <v>0</v>
      </c>
      <c r="V162" s="52">
        <v>0</v>
      </c>
      <c r="W162" s="51">
        <v>0</v>
      </c>
      <c r="X162" s="52">
        <v>0</v>
      </c>
      <c r="Y162" s="51">
        <v>0</v>
      </c>
      <c r="Z162" s="52">
        <v>0</v>
      </c>
      <c r="AA162" s="51">
        <v>0</v>
      </c>
      <c r="AB162" s="52">
        <v>1</v>
      </c>
      <c r="AC162" s="51">
        <v>0</v>
      </c>
      <c r="AD162" s="328">
        <v>0</v>
      </c>
      <c r="AE162" s="51">
        <v>2</v>
      </c>
      <c r="AF162" s="52">
        <v>0</v>
      </c>
      <c r="AG162" s="51">
        <v>2</v>
      </c>
      <c r="AH162" s="52">
        <v>0</v>
      </c>
      <c r="AI162" s="51">
        <v>1</v>
      </c>
      <c r="AJ162" s="52">
        <v>0</v>
      </c>
      <c r="AK162" s="250">
        <v>0</v>
      </c>
      <c r="AL162" s="328">
        <v>2</v>
      </c>
      <c r="AM162" s="54">
        <v>0</v>
      </c>
      <c r="AN162" s="55">
        <v>1</v>
      </c>
      <c r="AO162" s="52">
        <v>7</v>
      </c>
      <c r="AP162" s="31" t="str">
        <f t="shared" si="34"/>
        <v/>
      </c>
      <c r="BU162" s="32"/>
      <c r="BV162" s="32"/>
      <c r="BW162" s="32"/>
      <c r="BX162" s="32"/>
      <c r="BY162" s="32"/>
      <c r="BZ162" s="32"/>
      <c r="CA162" s="300"/>
      <c r="CB162" s="234" t="str">
        <f t="shared" si="35"/>
        <v/>
      </c>
      <c r="CC162" s="32"/>
      <c r="CD162" s="32"/>
      <c r="CE162" s="32"/>
      <c r="CF162" s="32"/>
      <c r="CG162" s="34">
        <f t="shared" si="36"/>
        <v>0</v>
      </c>
      <c r="CH162" s="35"/>
      <c r="CI162" s="35"/>
      <c r="DI162"/>
    </row>
    <row r="163" spans="1:113" x14ac:dyDescent="0.25">
      <c r="A163" s="161" t="s">
        <v>174</v>
      </c>
      <c r="B163" s="324">
        <f t="shared" si="32"/>
        <v>0</v>
      </c>
      <c r="C163" s="325">
        <f t="shared" si="33"/>
        <v>0</v>
      </c>
      <c r="D163" s="325">
        <f t="shared" si="33"/>
        <v>0</v>
      </c>
      <c r="E163" s="51">
        <v>0</v>
      </c>
      <c r="F163" s="52">
        <v>0</v>
      </c>
      <c r="G163" s="51">
        <v>0</v>
      </c>
      <c r="H163" s="52">
        <v>0</v>
      </c>
      <c r="I163" s="51">
        <v>0</v>
      </c>
      <c r="J163" s="52">
        <v>0</v>
      </c>
      <c r="K163" s="51">
        <v>0</v>
      </c>
      <c r="L163" s="55">
        <v>0</v>
      </c>
      <c r="M163" s="55">
        <v>0</v>
      </c>
      <c r="N163" s="328">
        <v>0</v>
      </c>
      <c r="O163" s="51">
        <v>0</v>
      </c>
      <c r="P163" s="52">
        <v>0</v>
      </c>
      <c r="Q163" s="51">
        <v>0</v>
      </c>
      <c r="R163" s="52">
        <v>0</v>
      </c>
      <c r="S163" s="51">
        <v>0</v>
      </c>
      <c r="T163" s="52">
        <v>0</v>
      </c>
      <c r="U163" s="51">
        <v>0</v>
      </c>
      <c r="V163" s="52">
        <v>0</v>
      </c>
      <c r="W163" s="51">
        <v>0</v>
      </c>
      <c r="X163" s="52">
        <v>0</v>
      </c>
      <c r="Y163" s="51">
        <v>0</v>
      </c>
      <c r="Z163" s="52">
        <v>0</v>
      </c>
      <c r="AA163" s="51">
        <v>0</v>
      </c>
      <c r="AB163" s="52">
        <v>0</v>
      </c>
      <c r="AC163" s="51">
        <v>0</v>
      </c>
      <c r="AD163" s="328">
        <v>0</v>
      </c>
      <c r="AE163" s="51">
        <v>0</v>
      </c>
      <c r="AF163" s="52">
        <v>0</v>
      </c>
      <c r="AG163" s="51">
        <v>0</v>
      </c>
      <c r="AH163" s="52">
        <v>0</v>
      </c>
      <c r="AI163" s="51">
        <v>0</v>
      </c>
      <c r="AJ163" s="52">
        <v>0</v>
      </c>
      <c r="AK163" s="250">
        <v>0</v>
      </c>
      <c r="AL163" s="328">
        <v>0</v>
      </c>
      <c r="AM163" s="54">
        <v>0</v>
      </c>
      <c r="AN163" s="55">
        <v>0</v>
      </c>
      <c r="AO163" s="52">
        <v>0</v>
      </c>
      <c r="AP163" s="31" t="str">
        <f t="shared" si="34"/>
        <v/>
      </c>
      <c r="BU163" s="32"/>
      <c r="BV163" s="32"/>
      <c r="BW163" s="32"/>
      <c r="BX163" s="32"/>
      <c r="BY163" s="32"/>
      <c r="BZ163" s="32"/>
      <c r="CA163" s="300"/>
      <c r="CB163" s="234" t="str">
        <f t="shared" si="35"/>
        <v/>
      </c>
      <c r="CC163" s="32"/>
      <c r="CD163" s="32"/>
      <c r="CE163" s="32"/>
      <c r="CF163" s="32"/>
      <c r="CG163" s="34">
        <f t="shared" si="36"/>
        <v>0</v>
      </c>
      <c r="CH163" s="35"/>
      <c r="CI163" s="35"/>
      <c r="DI163"/>
    </row>
    <row r="164" spans="1:113" x14ac:dyDescent="0.25">
      <c r="A164" s="161" t="s">
        <v>58</v>
      </c>
      <c r="B164" s="324">
        <f t="shared" si="32"/>
        <v>0</v>
      </c>
      <c r="C164" s="325">
        <f t="shared" si="33"/>
        <v>0</v>
      </c>
      <c r="D164" s="325">
        <f t="shared" si="33"/>
        <v>0</v>
      </c>
      <c r="E164" s="51">
        <v>0</v>
      </c>
      <c r="F164" s="52">
        <v>0</v>
      </c>
      <c r="G164" s="51">
        <v>0</v>
      </c>
      <c r="H164" s="52">
        <v>0</v>
      </c>
      <c r="I164" s="51">
        <v>0</v>
      </c>
      <c r="J164" s="52">
        <v>0</v>
      </c>
      <c r="K164" s="51">
        <v>0</v>
      </c>
      <c r="L164" s="55">
        <v>0</v>
      </c>
      <c r="M164" s="55">
        <v>0</v>
      </c>
      <c r="N164" s="328">
        <v>0</v>
      </c>
      <c r="O164" s="51">
        <v>0</v>
      </c>
      <c r="P164" s="52">
        <v>0</v>
      </c>
      <c r="Q164" s="51">
        <v>0</v>
      </c>
      <c r="R164" s="52">
        <v>0</v>
      </c>
      <c r="S164" s="51">
        <v>0</v>
      </c>
      <c r="T164" s="52">
        <v>0</v>
      </c>
      <c r="U164" s="51">
        <v>0</v>
      </c>
      <c r="V164" s="52">
        <v>0</v>
      </c>
      <c r="W164" s="51">
        <v>0</v>
      </c>
      <c r="X164" s="52">
        <v>0</v>
      </c>
      <c r="Y164" s="51">
        <v>0</v>
      </c>
      <c r="Z164" s="52">
        <v>0</v>
      </c>
      <c r="AA164" s="51">
        <v>0</v>
      </c>
      <c r="AB164" s="52">
        <v>0</v>
      </c>
      <c r="AC164" s="51">
        <v>0</v>
      </c>
      <c r="AD164" s="328">
        <v>0</v>
      </c>
      <c r="AE164" s="51">
        <v>0</v>
      </c>
      <c r="AF164" s="52">
        <v>0</v>
      </c>
      <c r="AG164" s="51">
        <v>0</v>
      </c>
      <c r="AH164" s="52">
        <v>0</v>
      </c>
      <c r="AI164" s="51">
        <v>0</v>
      </c>
      <c r="AJ164" s="52">
        <v>0</v>
      </c>
      <c r="AK164" s="250">
        <v>0</v>
      </c>
      <c r="AL164" s="328">
        <v>0</v>
      </c>
      <c r="AM164" s="54">
        <v>0</v>
      </c>
      <c r="AN164" s="55">
        <v>0</v>
      </c>
      <c r="AO164" s="52">
        <v>0</v>
      </c>
      <c r="AP164" s="31" t="str">
        <f t="shared" si="34"/>
        <v/>
      </c>
      <c r="BU164" s="32"/>
      <c r="BV164" s="32"/>
      <c r="BW164" s="32"/>
      <c r="BX164" s="32"/>
      <c r="BY164" s="32"/>
      <c r="BZ164" s="32"/>
      <c r="CA164" s="300"/>
      <c r="CB164" s="234" t="str">
        <f t="shared" si="35"/>
        <v/>
      </c>
      <c r="CC164" s="32"/>
      <c r="CD164" s="32"/>
      <c r="CE164" s="32"/>
      <c r="CF164" s="32"/>
      <c r="CG164" s="34">
        <f t="shared" si="36"/>
        <v>0</v>
      </c>
      <c r="CH164" s="35"/>
      <c r="CI164" s="35"/>
      <c r="DI164"/>
    </row>
    <row r="165" spans="1:113" x14ac:dyDescent="0.25">
      <c r="A165" s="161" t="s">
        <v>175</v>
      </c>
      <c r="B165" s="324">
        <f t="shared" si="32"/>
        <v>0</v>
      </c>
      <c r="C165" s="325">
        <f t="shared" si="33"/>
        <v>0</v>
      </c>
      <c r="D165" s="325">
        <f t="shared" si="33"/>
        <v>0</v>
      </c>
      <c r="E165" s="51">
        <v>0</v>
      </c>
      <c r="F165" s="52">
        <v>0</v>
      </c>
      <c r="G165" s="51">
        <v>0</v>
      </c>
      <c r="H165" s="52">
        <v>0</v>
      </c>
      <c r="I165" s="51">
        <v>0</v>
      </c>
      <c r="J165" s="52">
        <v>0</v>
      </c>
      <c r="K165" s="51">
        <v>0</v>
      </c>
      <c r="L165" s="55">
        <v>0</v>
      </c>
      <c r="M165" s="55">
        <v>0</v>
      </c>
      <c r="N165" s="328">
        <v>0</v>
      </c>
      <c r="O165" s="51">
        <v>0</v>
      </c>
      <c r="P165" s="52">
        <v>0</v>
      </c>
      <c r="Q165" s="51">
        <v>0</v>
      </c>
      <c r="R165" s="52">
        <v>0</v>
      </c>
      <c r="S165" s="51">
        <v>0</v>
      </c>
      <c r="T165" s="52">
        <v>0</v>
      </c>
      <c r="U165" s="51">
        <v>0</v>
      </c>
      <c r="V165" s="52">
        <v>0</v>
      </c>
      <c r="W165" s="51">
        <v>0</v>
      </c>
      <c r="X165" s="52">
        <v>0</v>
      </c>
      <c r="Y165" s="51">
        <v>0</v>
      </c>
      <c r="Z165" s="52">
        <v>0</v>
      </c>
      <c r="AA165" s="51">
        <v>0</v>
      </c>
      <c r="AB165" s="52">
        <v>0</v>
      </c>
      <c r="AC165" s="51">
        <v>0</v>
      </c>
      <c r="AD165" s="328">
        <v>0</v>
      </c>
      <c r="AE165" s="51">
        <v>0</v>
      </c>
      <c r="AF165" s="52">
        <v>0</v>
      </c>
      <c r="AG165" s="51">
        <v>0</v>
      </c>
      <c r="AH165" s="52">
        <v>0</v>
      </c>
      <c r="AI165" s="51">
        <v>0</v>
      </c>
      <c r="AJ165" s="52">
        <v>0</v>
      </c>
      <c r="AK165" s="250">
        <v>0</v>
      </c>
      <c r="AL165" s="328">
        <v>0</v>
      </c>
      <c r="AM165" s="54">
        <v>0</v>
      </c>
      <c r="AN165" s="55">
        <v>0</v>
      </c>
      <c r="AO165" s="52">
        <v>0</v>
      </c>
      <c r="AP165" s="31" t="str">
        <f t="shared" si="34"/>
        <v/>
      </c>
      <c r="BU165" s="32"/>
      <c r="BV165" s="32"/>
      <c r="BW165" s="32"/>
      <c r="BX165" s="32"/>
      <c r="BY165" s="32"/>
      <c r="BZ165" s="32"/>
      <c r="CA165" s="300"/>
      <c r="CB165" s="234" t="str">
        <f t="shared" si="35"/>
        <v/>
      </c>
      <c r="CC165" s="32"/>
      <c r="CD165" s="32"/>
      <c r="CE165" s="32"/>
      <c r="CF165" s="32"/>
      <c r="CG165" s="34">
        <f t="shared" si="36"/>
        <v>0</v>
      </c>
      <c r="CH165" s="35"/>
      <c r="CI165" s="35"/>
      <c r="DI165"/>
    </row>
    <row r="166" spans="1:113" x14ac:dyDescent="0.25">
      <c r="A166" s="161" t="s">
        <v>176</v>
      </c>
      <c r="B166" s="324">
        <f t="shared" si="32"/>
        <v>122</v>
      </c>
      <c r="C166" s="325">
        <f t="shared" si="33"/>
        <v>52</v>
      </c>
      <c r="D166" s="325">
        <f t="shared" si="33"/>
        <v>70</v>
      </c>
      <c r="E166" s="51">
        <v>1</v>
      </c>
      <c r="F166" s="52">
        <v>0</v>
      </c>
      <c r="G166" s="51">
        <v>2</v>
      </c>
      <c r="H166" s="52">
        <v>1</v>
      </c>
      <c r="I166" s="51">
        <v>5</v>
      </c>
      <c r="J166" s="52">
        <v>5</v>
      </c>
      <c r="K166" s="51">
        <v>4</v>
      </c>
      <c r="L166" s="55">
        <v>2</v>
      </c>
      <c r="M166" s="55">
        <v>1</v>
      </c>
      <c r="N166" s="328">
        <v>1</v>
      </c>
      <c r="O166" s="51">
        <v>2</v>
      </c>
      <c r="P166" s="52">
        <v>0</v>
      </c>
      <c r="Q166" s="51">
        <v>1</v>
      </c>
      <c r="R166" s="52">
        <v>2</v>
      </c>
      <c r="S166" s="51">
        <v>4</v>
      </c>
      <c r="T166" s="52">
        <v>3</v>
      </c>
      <c r="U166" s="51">
        <v>4</v>
      </c>
      <c r="V166" s="52">
        <v>1</v>
      </c>
      <c r="W166" s="51">
        <v>2</v>
      </c>
      <c r="X166" s="52">
        <v>2</v>
      </c>
      <c r="Y166" s="51">
        <v>3</v>
      </c>
      <c r="Z166" s="52">
        <v>2</v>
      </c>
      <c r="AA166" s="51">
        <v>2</v>
      </c>
      <c r="AB166" s="52">
        <v>8</v>
      </c>
      <c r="AC166" s="51">
        <v>7</v>
      </c>
      <c r="AD166" s="328">
        <v>10</v>
      </c>
      <c r="AE166" s="51">
        <v>5</v>
      </c>
      <c r="AF166" s="52">
        <v>5</v>
      </c>
      <c r="AG166" s="51">
        <v>0</v>
      </c>
      <c r="AH166" s="52">
        <v>12</v>
      </c>
      <c r="AI166" s="51">
        <v>3</v>
      </c>
      <c r="AJ166" s="52">
        <v>8</v>
      </c>
      <c r="AK166" s="250">
        <v>6</v>
      </c>
      <c r="AL166" s="328">
        <v>8</v>
      </c>
      <c r="AM166" s="54">
        <v>109</v>
      </c>
      <c r="AN166" s="55">
        <v>0</v>
      </c>
      <c r="AO166" s="52">
        <v>13</v>
      </c>
      <c r="AP166" s="31" t="str">
        <f t="shared" si="34"/>
        <v/>
      </c>
      <c r="BU166" s="32"/>
      <c r="BV166" s="32"/>
      <c r="BW166" s="32"/>
      <c r="BX166" s="32"/>
      <c r="BY166" s="32"/>
      <c r="BZ166" s="32"/>
      <c r="CA166" s="300"/>
      <c r="CB166" s="234" t="str">
        <f t="shared" si="35"/>
        <v/>
      </c>
      <c r="CC166" s="32"/>
      <c r="CD166" s="32"/>
      <c r="CE166" s="32"/>
      <c r="CF166" s="32"/>
      <c r="CG166" s="34">
        <f t="shared" si="36"/>
        <v>0</v>
      </c>
      <c r="CH166" s="35"/>
      <c r="CI166" s="35"/>
      <c r="DI166"/>
    </row>
    <row r="167" spans="1:113" x14ac:dyDescent="0.25">
      <c r="A167" s="161" t="s">
        <v>177</v>
      </c>
      <c r="B167" s="324">
        <f t="shared" si="32"/>
        <v>27</v>
      </c>
      <c r="C167" s="325">
        <f t="shared" si="33"/>
        <v>17</v>
      </c>
      <c r="D167" s="325">
        <f t="shared" si="33"/>
        <v>10</v>
      </c>
      <c r="E167" s="51">
        <v>0</v>
      </c>
      <c r="F167" s="52">
        <v>0</v>
      </c>
      <c r="G167" s="51">
        <v>0</v>
      </c>
      <c r="H167" s="52">
        <v>0</v>
      </c>
      <c r="I167" s="51">
        <v>0</v>
      </c>
      <c r="J167" s="52">
        <v>0</v>
      </c>
      <c r="K167" s="51">
        <v>1</v>
      </c>
      <c r="L167" s="55">
        <v>0</v>
      </c>
      <c r="M167" s="55">
        <v>0</v>
      </c>
      <c r="N167" s="328">
        <v>0</v>
      </c>
      <c r="O167" s="51">
        <v>0</v>
      </c>
      <c r="P167" s="52">
        <v>0</v>
      </c>
      <c r="Q167" s="51">
        <v>0</v>
      </c>
      <c r="R167" s="52">
        <v>0</v>
      </c>
      <c r="S167" s="51">
        <v>0</v>
      </c>
      <c r="T167" s="52">
        <v>0</v>
      </c>
      <c r="U167" s="51">
        <v>1</v>
      </c>
      <c r="V167" s="52">
        <v>0</v>
      </c>
      <c r="W167" s="51">
        <v>0</v>
      </c>
      <c r="X167" s="52">
        <v>0</v>
      </c>
      <c r="Y167" s="51">
        <v>1</v>
      </c>
      <c r="Z167" s="52">
        <v>3</v>
      </c>
      <c r="AA167" s="51">
        <v>1</v>
      </c>
      <c r="AB167" s="52">
        <v>1</v>
      </c>
      <c r="AC167" s="51">
        <v>1</v>
      </c>
      <c r="AD167" s="328">
        <v>0</v>
      </c>
      <c r="AE167" s="51">
        <v>3</v>
      </c>
      <c r="AF167" s="52">
        <v>4</v>
      </c>
      <c r="AG167" s="51">
        <v>4</v>
      </c>
      <c r="AH167" s="52">
        <v>0</v>
      </c>
      <c r="AI167" s="51">
        <v>2</v>
      </c>
      <c r="AJ167" s="52">
        <v>0</v>
      </c>
      <c r="AK167" s="250">
        <v>3</v>
      </c>
      <c r="AL167" s="328">
        <v>2</v>
      </c>
      <c r="AM167" s="54">
        <v>0</v>
      </c>
      <c r="AN167" s="55">
        <v>2</v>
      </c>
      <c r="AO167" s="52">
        <v>25</v>
      </c>
      <c r="AP167" s="31" t="str">
        <f t="shared" si="34"/>
        <v/>
      </c>
      <c r="BU167" s="32"/>
      <c r="BV167" s="32"/>
      <c r="BW167" s="32"/>
      <c r="BX167" s="32"/>
      <c r="BY167" s="32"/>
      <c r="BZ167" s="32"/>
      <c r="CA167" s="300"/>
      <c r="CB167" s="234" t="str">
        <f t="shared" si="35"/>
        <v/>
      </c>
      <c r="CC167" s="32"/>
      <c r="CD167" s="32"/>
      <c r="CE167" s="32"/>
      <c r="CF167" s="32"/>
      <c r="CG167" s="34">
        <f t="shared" si="36"/>
        <v>0</v>
      </c>
      <c r="CH167" s="35"/>
      <c r="CI167" s="35"/>
      <c r="DI167"/>
    </row>
    <row r="168" spans="1:113" x14ac:dyDescent="0.25">
      <c r="A168" s="161" t="s">
        <v>178</v>
      </c>
      <c r="B168" s="324">
        <f t="shared" si="32"/>
        <v>12</v>
      </c>
      <c r="C168" s="325">
        <f t="shared" si="33"/>
        <v>11</v>
      </c>
      <c r="D168" s="325">
        <f t="shared" si="33"/>
        <v>1</v>
      </c>
      <c r="E168" s="51">
        <v>0</v>
      </c>
      <c r="F168" s="52">
        <v>0</v>
      </c>
      <c r="G168" s="51">
        <v>0</v>
      </c>
      <c r="H168" s="52">
        <v>0</v>
      </c>
      <c r="I168" s="51">
        <v>0</v>
      </c>
      <c r="J168" s="52">
        <v>0</v>
      </c>
      <c r="K168" s="51">
        <v>0</v>
      </c>
      <c r="L168" s="55">
        <v>0</v>
      </c>
      <c r="M168" s="55">
        <v>1</v>
      </c>
      <c r="N168" s="328">
        <v>0</v>
      </c>
      <c r="O168" s="51">
        <v>0</v>
      </c>
      <c r="P168" s="52">
        <v>0</v>
      </c>
      <c r="Q168" s="51">
        <v>0</v>
      </c>
      <c r="R168" s="52">
        <v>0</v>
      </c>
      <c r="S168" s="51">
        <v>0</v>
      </c>
      <c r="T168" s="52">
        <v>0</v>
      </c>
      <c r="U168" s="51">
        <v>0</v>
      </c>
      <c r="V168" s="52">
        <v>0</v>
      </c>
      <c r="W168" s="51">
        <v>0</v>
      </c>
      <c r="X168" s="52">
        <v>0</v>
      </c>
      <c r="Y168" s="51">
        <v>0</v>
      </c>
      <c r="Z168" s="52">
        <v>0</v>
      </c>
      <c r="AA168" s="51">
        <v>0</v>
      </c>
      <c r="AB168" s="52">
        <v>0</v>
      </c>
      <c r="AC168" s="51">
        <v>1</v>
      </c>
      <c r="AD168" s="328">
        <v>0</v>
      </c>
      <c r="AE168" s="51">
        <v>2</v>
      </c>
      <c r="AF168" s="52">
        <v>0</v>
      </c>
      <c r="AG168" s="51">
        <v>4</v>
      </c>
      <c r="AH168" s="52">
        <v>0</v>
      </c>
      <c r="AI168" s="51">
        <v>3</v>
      </c>
      <c r="AJ168" s="52">
        <v>0</v>
      </c>
      <c r="AK168" s="250">
        <v>0</v>
      </c>
      <c r="AL168" s="328">
        <v>1</v>
      </c>
      <c r="AM168" s="54">
        <v>6</v>
      </c>
      <c r="AN168" s="55">
        <v>0</v>
      </c>
      <c r="AO168" s="52">
        <v>6</v>
      </c>
      <c r="AP168" s="31" t="str">
        <f t="shared" si="34"/>
        <v/>
      </c>
      <c r="BU168" s="32"/>
      <c r="BV168" s="32"/>
      <c r="BW168" s="32"/>
      <c r="BX168" s="32"/>
      <c r="BY168" s="32"/>
      <c r="BZ168" s="32"/>
      <c r="CA168" s="300"/>
      <c r="CB168" s="234" t="str">
        <f t="shared" si="35"/>
        <v/>
      </c>
      <c r="CC168" s="32"/>
      <c r="CD168" s="32"/>
      <c r="CE168" s="32"/>
      <c r="CF168" s="32"/>
      <c r="CG168" s="34">
        <f t="shared" si="36"/>
        <v>0</v>
      </c>
      <c r="CH168" s="35"/>
      <c r="CI168" s="35"/>
      <c r="DI168"/>
    </row>
    <row r="169" spans="1:113" x14ac:dyDescent="0.25">
      <c r="A169" s="161" t="s">
        <v>179</v>
      </c>
      <c r="B169" s="324">
        <f t="shared" si="32"/>
        <v>0</v>
      </c>
      <c r="C169" s="325">
        <f t="shared" si="33"/>
        <v>0</v>
      </c>
      <c r="D169" s="325">
        <f t="shared" si="33"/>
        <v>0</v>
      </c>
      <c r="E169" s="51">
        <v>0</v>
      </c>
      <c r="F169" s="52">
        <v>0</v>
      </c>
      <c r="G169" s="51">
        <v>0</v>
      </c>
      <c r="H169" s="52">
        <v>0</v>
      </c>
      <c r="I169" s="51">
        <v>0</v>
      </c>
      <c r="J169" s="52">
        <v>0</v>
      </c>
      <c r="K169" s="51">
        <v>0</v>
      </c>
      <c r="L169" s="55">
        <v>0</v>
      </c>
      <c r="M169" s="55">
        <v>0</v>
      </c>
      <c r="N169" s="328">
        <v>0</v>
      </c>
      <c r="O169" s="51">
        <v>0</v>
      </c>
      <c r="P169" s="52">
        <v>0</v>
      </c>
      <c r="Q169" s="51">
        <v>0</v>
      </c>
      <c r="R169" s="52">
        <v>0</v>
      </c>
      <c r="S169" s="51">
        <v>0</v>
      </c>
      <c r="T169" s="52">
        <v>0</v>
      </c>
      <c r="U169" s="51">
        <v>0</v>
      </c>
      <c r="V169" s="52">
        <v>0</v>
      </c>
      <c r="W169" s="51">
        <v>0</v>
      </c>
      <c r="X169" s="52">
        <v>0</v>
      </c>
      <c r="Y169" s="51">
        <v>0</v>
      </c>
      <c r="Z169" s="52">
        <v>0</v>
      </c>
      <c r="AA169" s="51">
        <v>0</v>
      </c>
      <c r="AB169" s="52">
        <v>0</v>
      </c>
      <c r="AC169" s="51">
        <v>0</v>
      </c>
      <c r="AD169" s="328">
        <v>0</v>
      </c>
      <c r="AE169" s="51">
        <v>0</v>
      </c>
      <c r="AF169" s="52">
        <v>0</v>
      </c>
      <c r="AG169" s="51">
        <v>0</v>
      </c>
      <c r="AH169" s="52">
        <v>0</v>
      </c>
      <c r="AI169" s="51">
        <v>0</v>
      </c>
      <c r="AJ169" s="52">
        <v>0</v>
      </c>
      <c r="AK169" s="250">
        <v>0</v>
      </c>
      <c r="AL169" s="328">
        <v>0</v>
      </c>
      <c r="AM169" s="54">
        <v>0</v>
      </c>
      <c r="AN169" s="55">
        <v>0</v>
      </c>
      <c r="AO169" s="52">
        <v>0</v>
      </c>
      <c r="AP169" s="31" t="str">
        <f t="shared" si="34"/>
        <v/>
      </c>
      <c r="BU169" s="32"/>
      <c r="BV169" s="32"/>
      <c r="BW169" s="32"/>
      <c r="BX169" s="32"/>
      <c r="BY169" s="32"/>
      <c r="BZ169" s="32"/>
      <c r="CA169" s="300"/>
      <c r="CB169" s="234" t="str">
        <f t="shared" si="35"/>
        <v/>
      </c>
      <c r="CC169" s="32"/>
      <c r="CD169" s="32"/>
      <c r="CE169" s="32"/>
      <c r="CF169" s="32"/>
      <c r="CG169" s="34">
        <f t="shared" si="36"/>
        <v>0</v>
      </c>
      <c r="CH169" s="35"/>
      <c r="CI169" s="35"/>
      <c r="DI169"/>
    </row>
    <row r="170" spans="1:113" x14ac:dyDescent="0.25">
      <c r="A170" s="161" t="s">
        <v>68</v>
      </c>
      <c r="B170" s="324">
        <f t="shared" si="32"/>
        <v>7</v>
      </c>
      <c r="C170" s="325">
        <f t="shared" si="33"/>
        <v>7</v>
      </c>
      <c r="D170" s="325">
        <f t="shared" si="33"/>
        <v>0</v>
      </c>
      <c r="E170" s="51">
        <v>0</v>
      </c>
      <c r="F170" s="52">
        <v>0</v>
      </c>
      <c r="G170" s="51">
        <v>0</v>
      </c>
      <c r="H170" s="52">
        <v>0</v>
      </c>
      <c r="I170" s="51">
        <v>0</v>
      </c>
      <c r="J170" s="52">
        <v>0</v>
      </c>
      <c r="K170" s="51">
        <v>0</v>
      </c>
      <c r="L170" s="55">
        <v>0</v>
      </c>
      <c r="M170" s="55">
        <v>0</v>
      </c>
      <c r="N170" s="328">
        <v>0</v>
      </c>
      <c r="O170" s="51">
        <v>0</v>
      </c>
      <c r="P170" s="52">
        <v>0</v>
      </c>
      <c r="Q170" s="51">
        <v>0</v>
      </c>
      <c r="R170" s="52">
        <v>0</v>
      </c>
      <c r="S170" s="51">
        <v>0</v>
      </c>
      <c r="T170" s="52">
        <v>0</v>
      </c>
      <c r="U170" s="51">
        <v>0</v>
      </c>
      <c r="V170" s="52">
        <v>0</v>
      </c>
      <c r="W170" s="51">
        <v>0</v>
      </c>
      <c r="X170" s="52">
        <v>0</v>
      </c>
      <c r="Y170" s="51">
        <v>1</v>
      </c>
      <c r="Z170" s="52">
        <v>0</v>
      </c>
      <c r="AA170" s="51">
        <v>1</v>
      </c>
      <c r="AB170" s="52">
        <v>0</v>
      </c>
      <c r="AC170" s="51">
        <v>1</v>
      </c>
      <c r="AD170" s="328">
        <v>0</v>
      </c>
      <c r="AE170" s="51">
        <v>4</v>
      </c>
      <c r="AF170" s="52">
        <v>0</v>
      </c>
      <c r="AG170" s="51">
        <v>0</v>
      </c>
      <c r="AH170" s="52">
        <v>0</v>
      </c>
      <c r="AI170" s="51">
        <v>0</v>
      </c>
      <c r="AJ170" s="52">
        <v>0</v>
      </c>
      <c r="AK170" s="250">
        <v>0</v>
      </c>
      <c r="AL170" s="328">
        <v>0</v>
      </c>
      <c r="AM170" s="54">
        <v>2</v>
      </c>
      <c r="AN170" s="55">
        <v>0</v>
      </c>
      <c r="AO170" s="52">
        <v>5</v>
      </c>
      <c r="AP170" s="31" t="str">
        <f t="shared" si="34"/>
        <v/>
      </c>
      <c r="BU170" s="32"/>
      <c r="BV170" s="32"/>
      <c r="BW170" s="32"/>
      <c r="BX170" s="32"/>
      <c r="BY170" s="32"/>
      <c r="BZ170" s="32"/>
      <c r="CA170" s="300"/>
      <c r="CB170" s="234" t="str">
        <f t="shared" si="35"/>
        <v/>
      </c>
      <c r="CC170" s="32"/>
      <c r="CD170" s="32"/>
      <c r="CE170" s="32"/>
      <c r="CF170" s="32"/>
      <c r="CG170" s="34">
        <f t="shared" si="36"/>
        <v>0</v>
      </c>
      <c r="CH170" s="35"/>
      <c r="CI170" s="35"/>
      <c r="DI170"/>
    </row>
    <row r="171" spans="1:113" x14ac:dyDescent="0.25">
      <c r="A171" s="161" t="s">
        <v>69</v>
      </c>
      <c r="B171" s="324">
        <f t="shared" si="32"/>
        <v>0</v>
      </c>
      <c r="C171" s="325">
        <f t="shared" si="33"/>
        <v>0</v>
      </c>
      <c r="D171" s="325">
        <f t="shared" si="33"/>
        <v>0</v>
      </c>
      <c r="E171" s="51">
        <v>0</v>
      </c>
      <c r="F171" s="52">
        <v>0</v>
      </c>
      <c r="G171" s="51">
        <v>0</v>
      </c>
      <c r="H171" s="52">
        <v>0</v>
      </c>
      <c r="I171" s="51">
        <v>0</v>
      </c>
      <c r="J171" s="52">
        <v>0</v>
      </c>
      <c r="K171" s="51">
        <v>0</v>
      </c>
      <c r="L171" s="55">
        <v>0</v>
      </c>
      <c r="M171" s="55">
        <v>0</v>
      </c>
      <c r="N171" s="328">
        <v>0</v>
      </c>
      <c r="O171" s="51">
        <v>0</v>
      </c>
      <c r="P171" s="52">
        <v>0</v>
      </c>
      <c r="Q171" s="51">
        <v>0</v>
      </c>
      <c r="R171" s="52">
        <v>0</v>
      </c>
      <c r="S171" s="51">
        <v>0</v>
      </c>
      <c r="T171" s="52">
        <v>0</v>
      </c>
      <c r="U171" s="51">
        <v>0</v>
      </c>
      <c r="V171" s="52">
        <v>0</v>
      </c>
      <c r="W171" s="51">
        <v>0</v>
      </c>
      <c r="X171" s="52">
        <v>0</v>
      </c>
      <c r="Y171" s="51">
        <v>0</v>
      </c>
      <c r="Z171" s="52">
        <v>0</v>
      </c>
      <c r="AA171" s="51">
        <v>0</v>
      </c>
      <c r="AB171" s="52">
        <v>0</v>
      </c>
      <c r="AC171" s="51">
        <v>0</v>
      </c>
      <c r="AD171" s="328">
        <v>0</v>
      </c>
      <c r="AE171" s="51">
        <v>0</v>
      </c>
      <c r="AF171" s="52">
        <v>0</v>
      </c>
      <c r="AG171" s="51">
        <v>0</v>
      </c>
      <c r="AH171" s="52">
        <v>0</v>
      </c>
      <c r="AI171" s="51">
        <v>0</v>
      </c>
      <c r="AJ171" s="52">
        <v>0</v>
      </c>
      <c r="AK171" s="250">
        <v>0</v>
      </c>
      <c r="AL171" s="328">
        <v>0</v>
      </c>
      <c r="AM171" s="54">
        <v>0</v>
      </c>
      <c r="AN171" s="55">
        <v>0</v>
      </c>
      <c r="AO171" s="52">
        <v>0</v>
      </c>
      <c r="AP171" s="31" t="str">
        <f t="shared" si="34"/>
        <v/>
      </c>
      <c r="BU171" s="32"/>
      <c r="BV171" s="32"/>
      <c r="BW171" s="32"/>
      <c r="BX171" s="32"/>
      <c r="BY171" s="32"/>
      <c r="BZ171" s="32"/>
      <c r="CA171" s="300"/>
      <c r="CB171" s="234" t="str">
        <f t="shared" si="35"/>
        <v/>
      </c>
      <c r="CC171" s="32"/>
      <c r="CD171" s="32"/>
      <c r="CE171" s="32"/>
      <c r="CF171" s="32"/>
      <c r="CG171" s="34">
        <f t="shared" si="36"/>
        <v>0</v>
      </c>
      <c r="CH171" s="35"/>
      <c r="CI171" s="35"/>
      <c r="DI171"/>
    </row>
    <row r="172" spans="1:113" x14ac:dyDescent="0.25">
      <c r="A172" s="161" t="s">
        <v>180</v>
      </c>
      <c r="B172" s="324">
        <f t="shared" si="32"/>
        <v>0</v>
      </c>
      <c r="C172" s="325">
        <f t="shared" si="33"/>
        <v>0</v>
      </c>
      <c r="D172" s="325">
        <f t="shared" si="33"/>
        <v>0</v>
      </c>
      <c r="E172" s="51">
        <v>0</v>
      </c>
      <c r="F172" s="52">
        <v>0</v>
      </c>
      <c r="G172" s="51">
        <v>0</v>
      </c>
      <c r="H172" s="52">
        <v>0</v>
      </c>
      <c r="I172" s="51">
        <v>0</v>
      </c>
      <c r="J172" s="52">
        <v>0</v>
      </c>
      <c r="K172" s="51">
        <v>0</v>
      </c>
      <c r="L172" s="55">
        <v>0</v>
      </c>
      <c r="M172" s="55">
        <v>0</v>
      </c>
      <c r="N172" s="328">
        <v>0</v>
      </c>
      <c r="O172" s="51">
        <v>0</v>
      </c>
      <c r="P172" s="52">
        <v>0</v>
      </c>
      <c r="Q172" s="51">
        <v>0</v>
      </c>
      <c r="R172" s="52">
        <v>0</v>
      </c>
      <c r="S172" s="51">
        <v>0</v>
      </c>
      <c r="T172" s="52">
        <v>0</v>
      </c>
      <c r="U172" s="51">
        <v>0</v>
      </c>
      <c r="V172" s="52">
        <v>0</v>
      </c>
      <c r="W172" s="51">
        <v>0</v>
      </c>
      <c r="X172" s="52">
        <v>0</v>
      </c>
      <c r="Y172" s="51">
        <v>0</v>
      </c>
      <c r="Z172" s="52">
        <v>0</v>
      </c>
      <c r="AA172" s="51">
        <v>0</v>
      </c>
      <c r="AB172" s="52">
        <v>0</v>
      </c>
      <c r="AC172" s="51">
        <v>0</v>
      </c>
      <c r="AD172" s="328">
        <v>0</v>
      </c>
      <c r="AE172" s="51">
        <v>0</v>
      </c>
      <c r="AF172" s="52">
        <v>0</v>
      </c>
      <c r="AG172" s="51">
        <v>0</v>
      </c>
      <c r="AH172" s="52">
        <v>0</v>
      </c>
      <c r="AI172" s="51">
        <v>0</v>
      </c>
      <c r="AJ172" s="52">
        <v>0</v>
      </c>
      <c r="AK172" s="250">
        <v>0</v>
      </c>
      <c r="AL172" s="328">
        <v>0</v>
      </c>
      <c r="AM172" s="54">
        <v>0</v>
      </c>
      <c r="AN172" s="55">
        <v>0</v>
      </c>
      <c r="AO172" s="52">
        <v>0</v>
      </c>
      <c r="AP172" s="31" t="str">
        <f t="shared" si="34"/>
        <v/>
      </c>
      <c r="BU172" s="32"/>
      <c r="BV172" s="32"/>
      <c r="BW172" s="32"/>
      <c r="BX172" s="32"/>
      <c r="BY172" s="32"/>
      <c r="BZ172" s="32"/>
      <c r="CA172" s="300"/>
      <c r="CB172" s="234" t="str">
        <f t="shared" si="35"/>
        <v/>
      </c>
      <c r="CC172" s="32"/>
      <c r="CD172" s="32"/>
      <c r="CE172" s="32"/>
      <c r="CF172" s="32"/>
      <c r="CG172" s="34">
        <f t="shared" si="36"/>
        <v>0</v>
      </c>
      <c r="CH172" s="35"/>
      <c r="CI172" s="35"/>
      <c r="DI172"/>
    </row>
    <row r="173" spans="1:113" x14ac:dyDescent="0.25">
      <c r="A173" s="161" t="s">
        <v>181</v>
      </c>
      <c r="B173" s="324">
        <f t="shared" si="32"/>
        <v>0</v>
      </c>
      <c r="C173" s="325">
        <f t="shared" si="33"/>
        <v>0</v>
      </c>
      <c r="D173" s="325">
        <f t="shared" si="33"/>
        <v>0</v>
      </c>
      <c r="E173" s="51">
        <v>0</v>
      </c>
      <c r="F173" s="52">
        <v>0</v>
      </c>
      <c r="G173" s="51">
        <v>0</v>
      </c>
      <c r="H173" s="52">
        <v>0</v>
      </c>
      <c r="I173" s="51">
        <v>0</v>
      </c>
      <c r="J173" s="52">
        <v>0</v>
      </c>
      <c r="K173" s="51">
        <v>0</v>
      </c>
      <c r="L173" s="55">
        <v>0</v>
      </c>
      <c r="M173" s="55">
        <v>0</v>
      </c>
      <c r="N173" s="328">
        <v>0</v>
      </c>
      <c r="O173" s="51">
        <v>0</v>
      </c>
      <c r="P173" s="52">
        <v>0</v>
      </c>
      <c r="Q173" s="51">
        <v>0</v>
      </c>
      <c r="R173" s="52">
        <v>0</v>
      </c>
      <c r="S173" s="51">
        <v>0</v>
      </c>
      <c r="T173" s="52">
        <v>0</v>
      </c>
      <c r="U173" s="51">
        <v>0</v>
      </c>
      <c r="V173" s="52">
        <v>0</v>
      </c>
      <c r="W173" s="51">
        <v>0</v>
      </c>
      <c r="X173" s="52">
        <v>0</v>
      </c>
      <c r="Y173" s="51">
        <v>0</v>
      </c>
      <c r="Z173" s="52">
        <v>0</v>
      </c>
      <c r="AA173" s="51">
        <v>0</v>
      </c>
      <c r="AB173" s="52">
        <v>0</v>
      </c>
      <c r="AC173" s="51">
        <v>0</v>
      </c>
      <c r="AD173" s="328">
        <v>0</v>
      </c>
      <c r="AE173" s="51">
        <v>0</v>
      </c>
      <c r="AF173" s="52">
        <v>0</v>
      </c>
      <c r="AG173" s="51">
        <v>0</v>
      </c>
      <c r="AH173" s="52">
        <v>0</v>
      </c>
      <c r="AI173" s="51">
        <v>0</v>
      </c>
      <c r="AJ173" s="52">
        <v>0</v>
      </c>
      <c r="AK173" s="250">
        <v>0</v>
      </c>
      <c r="AL173" s="328">
        <v>0</v>
      </c>
      <c r="AM173" s="54">
        <v>0</v>
      </c>
      <c r="AN173" s="55">
        <v>0</v>
      </c>
      <c r="AO173" s="52">
        <v>0</v>
      </c>
      <c r="AP173" s="31" t="str">
        <f t="shared" si="34"/>
        <v/>
      </c>
      <c r="BU173" s="32"/>
      <c r="BV173" s="32"/>
      <c r="BW173" s="32"/>
      <c r="BX173" s="32"/>
      <c r="BY173" s="32"/>
      <c r="BZ173" s="32"/>
      <c r="CA173" s="300"/>
      <c r="CB173" s="234" t="str">
        <f t="shared" si="35"/>
        <v/>
      </c>
      <c r="CC173" s="32"/>
      <c r="CD173" s="32"/>
      <c r="CE173" s="32"/>
      <c r="CF173" s="32"/>
      <c r="CG173" s="34">
        <f t="shared" si="36"/>
        <v>0</v>
      </c>
      <c r="CH173" s="35"/>
      <c r="CI173" s="35"/>
      <c r="DI173"/>
    </row>
    <row r="174" spans="1:113" x14ac:dyDescent="0.25">
      <c r="A174" s="161" t="s">
        <v>182</v>
      </c>
      <c r="B174" s="324">
        <f t="shared" si="32"/>
        <v>0</v>
      </c>
      <c r="C174" s="325">
        <f t="shared" si="33"/>
        <v>0</v>
      </c>
      <c r="D174" s="325">
        <f t="shared" si="33"/>
        <v>0</v>
      </c>
      <c r="E174" s="51">
        <v>0</v>
      </c>
      <c r="F174" s="52">
        <v>0</v>
      </c>
      <c r="G174" s="51">
        <v>0</v>
      </c>
      <c r="H174" s="52">
        <v>0</v>
      </c>
      <c r="I174" s="51">
        <v>0</v>
      </c>
      <c r="J174" s="52">
        <v>0</v>
      </c>
      <c r="K174" s="51">
        <v>0</v>
      </c>
      <c r="L174" s="55">
        <v>0</v>
      </c>
      <c r="M174" s="55">
        <v>0</v>
      </c>
      <c r="N174" s="328">
        <v>0</v>
      </c>
      <c r="O174" s="51">
        <v>0</v>
      </c>
      <c r="P174" s="52">
        <v>0</v>
      </c>
      <c r="Q174" s="51">
        <v>0</v>
      </c>
      <c r="R174" s="52">
        <v>0</v>
      </c>
      <c r="S174" s="51">
        <v>0</v>
      </c>
      <c r="T174" s="52">
        <v>0</v>
      </c>
      <c r="U174" s="51">
        <v>0</v>
      </c>
      <c r="V174" s="52">
        <v>0</v>
      </c>
      <c r="W174" s="51">
        <v>0</v>
      </c>
      <c r="X174" s="52">
        <v>0</v>
      </c>
      <c r="Y174" s="51">
        <v>0</v>
      </c>
      <c r="Z174" s="52">
        <v>0</v>
      </c>
      <c r="AA174" s="51">
        <v>0</v>
      </c>
      <c r="AB174" s="52">
        <v>0</v>
      </c>
      <c r="AC174" s="51">
        <v>0</v>
      </c>
      <c r="AD174" s="328">
        <v>0</v>
      </c>
      <c r="AE174" s="51">
        <v>0</v>
      </c>
      <c r="AF174" s="52">
        <v>0</v>
      </c>
      <c r="AG174" s="51">
        <v>0</v>
      </c>
      <c r="AH174" s="52">
        <v>0</v>
      </c>
      <c r="AI174" s="51">
        <v>0</v>
      </c>
      <c r="AJ174" s="52">
        <v>0</v>
      </c>
      <c r="AK174" s="250">
        <v>0</v>
      </c>
      <c r="AL174" s="328">
        <v>0</v>
      </c>
      <c r="AM174" s="54">
        <v>0</v>
      </c>
      <c r="AN174" s="55">
        <v>0</v>
      </c>
      <c r="AO174" s="52">
        <v>0</v>
      </c>
      <c r="AP174" s="31" t="str">
        <f t="shared" si="34"/>
        <v/>
      </c>
      <c r="BU174" s="32"/>
      <c r="BV174" s="32"/>
      <c r="BW174" s="32"/>
      <c r="BX174" s="32"/>
      <c r="BY174" s="32"/>
      <c r="BZ174" s="32"/>
      <c r="CA174" s="300"/>
      <c r="CB174" s="234" t="str">
        <f t="shared" si="35"/>
        <v/>
      </c>
      <c r="CC174" s="32"/>
      <c r="CD174" s="32"/>
      <c r="CE174" s="32"/>
      <c r="CF174" s="32"/>
      <c r="CG174" s="34">
        <f t="shared" si="36"/>
        <v>0</v>
      </c>
      <c r="CH174" s="35"/>
      <c r="CI174" s="35"/>
      <c r="DI174"/>
    </row>
    <row r="175" spans="1:113" x14ac:dyDescent="0.25">
      <c r="A175" s="718" t="s">
        <v>71</v>
      </c>
      <c r="B175" s="324">
        <f t="shared" si="32"/>
        <v>77</v>
      </c>
      <c r="C175" s="325">
        <f t="shared" si="33"/>
        <v>23</v>
      </c>
      <c r="D175" s="325">
        <f t="shared" si="33"/>
        <v>54</v>
      </c>
      <c r="E175" s="88">
        <v>0</v>
      </c>
      <c r="F175" s="90">
        <v>0</v>
      </c>
      <c r="G175" s="88">
        <v>0</v>
      </c>
      <c r="H175" s="90">
        <v>0</v>
      </c>
      <c r="I175" s="88">
        <v>0</v>
      </c>
      <c r="J175" s="90">
        <v>0</v>
      </c>
      <c r="K175" s="88">
        <v>1</v>
      </c>
      <c r="L175" s="93">
        <v>3</v>
      </c>
      <c r="M175" s="93">
        <v>0</v>
      </c>
      <c r="N175" s="330">
        <v>12</v>
      </c>
      <c r="O175" s="88">
        <v>1</v>
      </c>
      <c r="P175" s="90">
        <v>11</v>
      </c>
      <c r="Q175" s="88">
        <v>2</v>
      </c>
      <c r="R175" s="90">
        <v>6</v>
      </c>
      <c r="S175" s="88">
        <v>0</v>
      </c>
      <c r="T175" s="90">
        <v>9</v>
      </c>
      <c r="U175" s="88">
        <v>1</v>
      </c>
      <c r="V175" s="90">
        <v>1</v>
      </c>
      <c r="W175" s="88">
        <v>2</v>
      </c>
      <c r="X175" s="90">
        <v>0</v>
      </c>
      <c r="Y175" s="88">
        <v>1</v>
      </c>
      <c r="Z175" s="90">
        <v>0</v>
      </c>
      <c r="AA175" s="88">
        <v>1</v>
      </c>
      <c r="AB175" s="90">
        <v>1</v>
      </c>
      <c r="AC175" s="88">
        <v>3</v>
      </c>
      <c r="AD175" s="330">
        <v>2</v>
      </c>
      <c r="AE175" s="88">
        <v>1</v>
      </c>
      <c r="AF175" s="90">
        <v>1</v>
      </c>
      <c r="AG175" s="88">
        <v>2</v>
      </c>
      <c r="AH175" s="90">
        <v>0</v>
      </c>
      <c r="AI175" s="88">
        <v>4</v>
      </c>
      <c r="AJ175" s="90">
        <v>0</v>
      </c>
      <c r="AK175" s="331">
        <v>4</v>
      </c>
      <c r="AL175" s="330">
        <v>8</v>
      </c>
      <c r="AM175" s="63">
        <v>2</v>
      </c>
      <c r="AN175" s="93">
        <v>9</v>
      </c>
      <c r="AO175" s="90">
        <v>66</v>
      </c>
      <c r="AP175" s="31" t="str">
        <f t="shared" si="34"/>
        <v/>
      </c>
      <c r="BU175" s="32"/>
      <c r="BV175" s="32"/>
      <c r="BW175" s="32"/>
      <c r="BX175" s="32"/>
      <c r="BY175" s="32"/>
      <c r="BZ175" s="32"/>
      <c r="CA175" s="300"/>
      <c r="CB175" s="234" t="str">
        <f t="shared" si="35"/>
        <v/>
      </c>
      <c r="CC175" s="32"/>
      <c r="CD175" s="32"/>
      <c r="CE175" s="32"/>
      <c r="CF175" s="32"/>
      <c r="CG175" s="34">
        <f t="shared" si="36"/>
        <v>0</v>
      </c>
      <c r="CH175" s="35"/>
      <c r="CI175" s="35"/>
      <c r="DI175"/>
    </row>
    <row r="176" spans="1:113" x14ac:dyDescent="0.25">
      <c r="A176" s="411" t="s">
        <v>183</v>
      </c>
      <c r="B176" s="412">
        <f t="shared" ref="B176:AO176" si="37">SUM(B177:B181)</f>
        <v>263</v>
      </c>
      <c r="C176" s="413">
        <f t="shared" si="37"/>
        <v>119</v>
      </c>
      <c r="D176" s="413">
        <f t="shared" si="37"/>
        <v>144</v>
      </c>
      <c r="E176" s="414">
        <f t="shared" si="37"/>
        <v>7</v>
      </c>
      <c r="F176" s="415">
        <f t="shared" si="37"/>
        <v>6</v>
      </c>
      <c r="G176" s="414">
        <f t="shared" si="37"/>
        <v>2</v>
      </c>
      <c r="H176" s="415">
        <f t="shared" si="37"/>
        <v>0</v>
      </c>
      <c r="I176" s="414">
        <f t="shared" si="37"/>
        <v>0</v>
      </c>
      <c r="J176" s="415">
        <f t="shared" si="37"/>
        <v>6</v>
      </c>
      <c r="K176" s="414">
        <f t="shared" si="37"/>
        <v>5</v>
      </c>
      <c r="L176" s="414">
        <f t="shared" si="37"/>
        <v>3</v>
      </c>
      <c r="M176" s="414">
        <f t="shared" si="37"/>
        <v>3</v>
      </c>
      <c r="N176" s="416">
        <f t="shared" si="37"/>
        <v>12</v>
      </c>
      <c r="O176" s="414">
        <f t="shared" si="37"/>
        <v>4</v>
      </c>
      <c r="P176" s="415">
        <f t="shared" si="37"/>
        <v>11</v>
      </c>
      <c r="Q176" s="414">
        <f t="shared" si="37"/>
        <v>0</v>
      </c>
      <c r="R176" s="415">
        <f t="shared" si="37"/>
        <v>6</v>
      </c>
      <c r="S176" s="414">
        <f t="shared" si="37"/>
        <v>3</v>
      </c>
      <c r="T176" s="415">
        <f t="shared" si="37"/>
        <v>12</v>
      </c>
      <c r="U176" s="414">
        <f t="shared" si="37"/>
        <v>1</v>
      </c>
      <c r="V176" s="415">
        <f t="shared" si="37"/>
        <v>2</v>
      </c>
      <c r="W176" s="414">
        <f t="shared" si="37"/>
        <v>3</v>
      </c>
      <c r="X176" s="415">
        <f t="shared" si="37"/>
        <v>2</v>
      </c>
      <c r="Y176" s="414">
        <f t="shared" si="37"/>
        <v>3</v>
      </c>
      <c r="Z176" s="415">
        <f t="shared" si="37"/>
        <v>4</v>
      </c>
      <c r="AA176" s="414">
        <f t="shared" si="37"/>
        <v>12</v>
      </c>
      <c r="AB176" s="415">
        <f t="shared" si="37"/>
        <v>8</v>
      </c>
      <c r="AC176" s="414">
        <f t="shared" si="37"/>
        <v>7</v>
      </c>
      <c r="AD176" s="416">
        <f t="shared" si="37"/>
        <v>12</v>
      </c>
      <c r="AE176" s="414">
        <f t="shared" si="37"/>
        <v>10</v>
      </c>
      <c r="AF176" s="415">
        <f t="shared" si="37"/>
        <v>10</v>
      </c>
      <c r="AG176" s="414">
        <f t="shared" si="37"/>
        <v>26</v>
      </c>
      <c r="AH176" s="415">
        <f t="shared" si="37"/>
        <v>18</v>
      </c>
      <c r="AI176" s="414">
        <f t="shared" si="37"/>
        <v>15</v>
      </c>
      <c r="AJ176" s="415">
        <f t="shared" si="37"/>
        <v>8</v>
      </c>
      <c r="AK176" s="772">
        <f t="shared" si="37"/>
        <v>18</v>
      </c>
      <c r="AL176" s="417">
        <f t="shared" si="37"/>
        <v>24</v>
      </c>
      <c r="AM176" s="418">
        <f t="shared" si="37"/>
        <v>33</v>
      </c>
      <c r="AN176" s="419">
        <f t="shared" si="37"/>
        <v>46</v>
      </c>
      <c r="AO176" s="420">
        <f t="shared" si="37"/>
        <v>184</v>
      </c>
      <c r="AP176" s="85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/>
      <c r="CH176"/>
      <c r="CI176"/>
      <c r="DI176"/>
    </row>
    <row r="177" spans="1:129" x14ac:dyDescent="0.25">
      <c r="A177" s="163" t="s">
        <v>42</v>
      </c>
      <c r="B177" s="338">
        <f>SUM(C177:D177)</f>
        <v>249</v>
      </c>
      <c r="C177" s="325">
        <f t="shared" ref="C177:D181" si="38">E177+G177+I177+K177+M177+O177+Q177+S177+U177+W177+Y177+AA177+AC177+AE177+AG177+AI177+AK177</f>
        <v>111</v>
      </c>
      <c r="D177" s="325">
        <f t="shared" si="38"/>
        <v>138</v>
      </c>
      <c r="E177" s="39">
        <v>7</v>
      </c>
      <c r="F177" s="41">
        <v>6</v>
      </c>
      <c r="G177" s="39">
        <v>2</v>
      </c>
      <c r="H177" s="41">
        <v>0</v>
      </c>
      <c r="I177" s="39">
        <v>0</v>
      </c>
      <c r="J177" s="41">
        <v>6</v>
      </c>
      <c r="K177" s="39">
        <v>5</v>
      </c>
      <c r="L177" s="44">
        <v>3</v>
      </c>
      <c r="M177" s="44">
        <v>3</v>
      </c>
      <c r="N177" s="339">
        <v>12</v>
      </c>
      <c r="O177" s="39">
        <v>4</v>
      </c>
      <c r="P177" s="41">
        <v>11</v>
      </c>
      <c r="Q177" s="39">
        <v>0</v>
      </c>
      <c r="R177" s="41">
        <v>6</v>
      </c>
      <c r="S177" s="39">
        <v>3</v>
      </c>
      <c r="T177" s="41">
        <v>12</v>
      </c>
      <c r="U177" s="39">
        <v>1</v>
      </c>
      <c r="V177" s="41">
        <v>2</v>
      </c>
      <c r="W177" s="39">
        <v>3</v>
      </c>
      <c r="X177" s="41">
        <v>2</v>
      </c>
      <c r="Y177" s="39">
        <v>2</v>
      </c>
      <c r="Z177" s="41">
        <v>4</v>
      </c>
      <c r="AA177" s="39">
        <v>12</v>
      </c>
      <c r="AB177" s="41">
        <v>7</v>
      </c>
      <c r="AC177" s="39">
        <v>5</v>
      </c>
      <c r="AD177" s="339">
        <v>11</v>
      </c>
      <c r="AE177" s="39">
        <v>10</v>
      </c>
      <c r="AF177" s="41">
        <v>8</v>
      </c>
      <c r="AG177" s="39">
        <v>25</v>
      </c>
      <c r="AH177" s="41">
        <v>17</v>
      </c>
      <c r="AI177" s="39">
        <v>13</v>
      </c>
      <c r="AJ177" s="41">
        <v>8</v>
      </c>
      <c r="AK177" s="249">
        <v>16</v>
      </c>
      <c r="AL177" s="339">
        <v>23</v>
      </c>
      <c r="AM177" s="43">
        <v>31</v>
      </c>
      <c r="AN177" s="44">
        <v>40</v>
      </c>
      <c r="AO177" s="41">
        <v>178</v>
      </c>
      <c r="AP177" s="31" t="str">
        <f>$CA177&amp;CB177</f>
        <v/>
      </c>
      <c r="BU177" s="32"/>
      <c r="BV177" s="32"/>
      <c r="BW177" s="32"/>
      <c r="BX177" s="32"/>
      <c r="BY177" s="32"/>
      <c r="BZ177" s="32"/>
      <c r="CA177" s="300"/>
      <c r="CB177" s="234" t="str">
        <f t="shared" si="35"/>
        <v/>
      </c>
      <c r="CC177" s="32"/>
      <c r="CD177" s="32"/>
      <c r="CE177" s="32"/>
      <c r="CF177" s="32"/>
      <c r="CG177" s="34">
        <f>IF(AM177+AN177+AO177&lt;&gt;$B177,1,0)</f>
        <v>0</v>
      </c>
      <c r="CH177" s="35"/>
      <c r="CI177" s="35"/>
      <c r="DI177"/>
    </row>
    <row r="178" spans="1:129" x14ac:dyDescent="0.25">
      <c r="A178" s="163" t="s">
        <v>43</v>
      </c>
      <c r="B178" s="340">
        <f>SUM(C178:D178)</f>
        <v>8</v>
      </c>
      <c r="C178" s="325">
        <f t="shared" si="38"/>
        <v>6</v>
      </c>
      <c r="D178" s="325">
        <f t="shared" si="38"/>
        <v>2</v>
      </c>
      <c r="E178" s="51">
        <v>0</v>
      </c>
      <c r="F178" s="52">
        <v>0</v>
      </c>
      <c r="G178" s="51">
        <v>0</v>
      </c>
      <c r="H178" s="52">
        <v>0</v>
      </c>
      <c r="I178" s="51">
        <v>0</v>
      </c>
      <c r="J178" s="52">
        <v>0</v>
      </c>
      <c r="K178" s="51">
        <v>0</v>
      </c>
      <c r="L178" s="55">
        <v>0</v>
      </c>
      <c r="M178" s="55">
        <v>0</v>
      </c>
      <c r="N178" s="328">
        <v>0</v>
      </c>
      <c r="O178" s="51">
        <v>0</v>
      </c>
      <c r="P178" s="52">
        <v>0</v>
      </c>
      <c r="Q178" s="51">
        <v>0</v>
      </c>
      <c r="R178" s="52">
        <v>0</v>
      </c>
      <c r="S178" s="51">
        <v>0</v>
      </c>
      <c r="T178" s="52">
        <v>0</v>
      </c>
      <c r="U178" s="51">
        <v>0</v>
      </c>
      <c r="V178" s="52">
        <v>0</v>
      </c>
      <c r="W178" s="51">
        <v>0</v>
      </c>
      <c r="X178" s="52">
        <v>0</v>
      </c>
      <c r="Y178" s="51">
        <v>1</v>
      </c>
      <c r="Z178" s="52">
        <v>0</v>
      </c>
      <c r="AA178" s="51">
        <v>0</v>
      </c>
      <c r="AB178" s="52">
        <v>0</v>
      </c>
      <c r="AC178" s="51">
        <v>1</v>
      </c>
      <c r="AD178" s="328">
        <v>0</v>
      </c>
      <c r="AE178" s="51">
        <v>0</v>
      </c>
      <c r="AF178" s="52">
        <v>1</v>
      </c>
      <c r="AG178" s="51">
        <v>0</v>
      </c>
      <c r="AH178" s="52">
        <v>0</v>
      </c>
      <c r="AI178" s="51">
        <v>2</v>
      </c>
      <c r="AJ178" s="52">
        <v>0</v>
      </c>
      <c r="AK178" s="250">
        <v>2</v>
      </c>
      <c r="AL178" s="328">
        <v>1</v>
      </c>
      <c r="AM178" s="54">
        <v>0</v>
      </c>
      <c r="AN178" s="55">
        <v>2</v>
      </c>
      <c r="AO178" s="52">
        <v>6</v>
      </c>
      <c r="AP178" s="31" t="str">
        <f>$CA178&amp;CB178</f>
        <v/>
      </c>
      <c r="BU178" s="32"/>
      <c r="BV178" s="32"/>
      <c r="BW178" s="32"/>
      <c r="BX178" s="32"/>
      <c r="BY178" s="32"/>
      <c r="BZ178" s="32"/>
      <c r="CA178" s="300"/>
      <c r="CB178" s="234" t="str">
        <f t="shared" si="35"/>
        <v/>
      </c>
      <c r="CC178" s="32"/>
      <c r="CD178" s="32"/>
      <c r="CE178" s="32"/>
      <c r="CF178" s="32"/>
      <c r="CG178" s="34">
        <f t="shared" si="36"/>
        <v>0</v>
      </c>
      <c r="CH178" s="35"/>
      <c r="CI178" s="35"/>
      <c r="DI178"/>
    </row>
    <row r="179" spans="1:129" x14ac:dyDescent="0.25">
      <c r="A179" s="163" t="s">
        <v>44</v>
      </c>
      <c r="B179" s="340">
        <f>SUM(C179:D179)</f>
        <v>1</v>
      </c>
      <c r="C179" s="325">
        <f t="shared" si="38"/>
        <v>1</v>
      </c>
      <c r="D179" s="325">
        <f t="shared" si="38"/>
        <v>0</v>
      </c>
      <c r="E179" s="51">
        <v>0</v>
      </c>
      <c r="F179" s="52">
        <v>0</v>
      </c>
      <c r="G179" s="51">
        <v>0</v>
      </c>
      <c r="H179" s="52">
        <v>0</v>
      </c>
      <c r="I179" s="51">
        <v>0</v>
      </c>
      <c r="J179" s="52">
        <v>0</v>
      </c>
      <c r="K179" s="51">
        <v>0</v>
      </c>
      <c r="L179" s="55">
        <v>0</v>
      </c>
      <c r="M179" s="55">
        <v>0</v>
      </c>
      <c r="N179" s="328">
        <v>0</v>
      </c>
      <c r="O179" s="51">
        <v>0</v>
      </c>
      <c r="P179" s="52">
        <v>0</v>
      </c>
      <c r="Q179" s="51">
        <v>0</v>
      </c>
      <c r="R179" s="52">
        <v>0</v>
      </c>
      <c r="S179" s="51">
        <v>0</v>
      </c>
      <c r="T179" s="52">
        <v>0</v>
      </c>
      <c r="U179" s="51">
        <v>0</v>
      </c>
      <c r="V179" s="52">
        <v>0</v>
      </c>
      <c r="W179" s="51">
        <v>0</v>
      </c>
      <c r="X179" s="52">
        <v>0</v>
      </c>
      <c r="Y179" s="51">
        <v>0</v>
      </c>
      <c r="Z179" s="52">
        <v>0</v>
      </c>
      <c r="AA179" s="51">
        <v>0</v>
      </c>
      <c r="AB179" s="52">
        <v>0</v>
      </c>
      <c r="AC179" s="51">
        <v>0</v>
      </c>
      <c r="AD179" s="328">
        <v>0</v>
      </c>
      <c r="AE179" s="51">
        <v>0</v>
      </c>
      <c r="AF179" s="52">
        <v>0</v>
      </c>
      <c r="AG179" s="51">
        <v>1</v>
      </c>
      <c r="AH179" s="52">
        <v>0</v>
      </c>
      <c r="AI179" s="51">
        <v>0</v>
      </c>
      <c r="AJ179" s="52">
        <v>0</v>
      </c>
      <c r="AK179" s="250">
        <v>0</v>
      </c>
      <c r="AL179" s="328">
        <v>0</v>
      </c>
      <c r="AM179" s="54">
        <v>0</v>
      </c>
      <c r="AN179" s="55">
        <v>1</v>
      </c>
      <c r="AO179" s="52">
        <v>0</v>
      </c>
      <c r="AP179" s="31" t="str">
        <f>$CA179&amp;CB179</f>
        <v/>
      </c>
      <c r="BU179" s="32"/>
      <c r="BV179" s="32"/>
      <c r="BW179" s="32"/>
      <c r="BX179" s="32"/>
      <c r="BY179" s="32"/>
      <c r="BZ179" s="32"/>
      <c r="CA179" s="300"/>
      <c r="CB179" s="234" t="str">
        <f t="shared" si="35"/>
        <v/>
      </c>
      <c r="CC179" s="32"/>
      <c r="CD179" s="32"/>
      <c r="CE179" s="32"/>
      <c r="CF179" s="32"/>
      <c r="CG179" s="34">
        <f t="shared" si="36"/>
        <v>0</v>
      </c>
      <c r="CH179" s="35"/>
      <c r="CI179" s="35"/>
      <c r="DI179"/>
    </row>
    <row r="180" spans="1:129" x14ac:dyDescent="0.25">
      <c r="A180" s="163" t="s">
        <v>184</v>
      </c>
      <c r="B180" s="340">
        <f>SUM(C180:D180)</f>
        <v>0</v>
      </c>
      <c r="C180" s="325">
        <f t="shared" si="38"/>
        <v>0</v>
      </c>
      <c r="D180" s="325">
        <f t="shared" si="38"/>
        <v>0</v>
      </c>
      <c r="E180" s="51">
        <v>0</v>
      </c>
      <c r="F180" s="52">
        <v>0</v>
      </c>
      <c r="G180" s="51">
        <v>0</v>
      </c>
      <c r="H180" s="52">
        <v>0</v>
      </c>
      <c r="I180" s="51">
        <v>0</v>
      </c>
      <c r="J180" s="52">
        <v>0</v>
      </c>
      <c r="K180" s="51">
        <v>0</v>
      </c>
      <c r="L180" s="55">
        <v>0</v>
      </c>
      <c r="M180" s="55">
        <v>0</v>
      </c>
      <c r="N180" s="328">
        <v>0</v>
      </c>
      <c r="O180" s="51">
        <v>0</v>
      </c>
      <c r="P180" s="52">
        <v>0</v>
      </c>
      <c r="Q180" s="51">
        <v>0</v>
      </c>
      <c r="R180" s="52">
        <v>0</v>
      </c>
      <c r="S180" s="51">
        <v>0</v>
      </c>
      <c r="T180" s="52">
        <v>0</v>
      </c>
      <c r="U180" s="51">
        <v>0</v>
      </c>
      <c r="V180" s="52">
        <v>0</v>
      </c>
      <c r="W180" s="51">
        <v>0</v>
      </c>
      <c r="X180" s="52">
        <v>0</v>
      </c>
      <c r="Y180" s="51">
        <v>0</v>
      </c>
      <c r="Z180" s="52">
        <v>0</v>
      </c>
      <c r="AA180" s="51">
        <v>0</v>
      </c>
      <c r="AB180" s="52">
        <v>0</v>
      </c>
      <c r="AC180" s="51">
        <v>0</v>
      </c>
      <c r="AD180" s="328">
        <v>0</v>
      </c>
      <c r="AE180" s="51">
        <v>0</v>
      </c>
      <c r="AF180" s="52">
        <v>0</v>
      </c>
      <c r="AG180" s="51">
        <v>0</v>
      </c>
      <c r="AH180" s="52">
        <v>0</v>
      </c>
      <c r="AI180" s="51">
        <v>0</v>
      </c>
      <c r="AJ180" s="52">
        <v>0</v>
      </c>
      <c r="AK180" s="250">
        <v>0</v>
      </c>
      <c r="AL180" s="328">
        <v>0</v>
      </c>
      <c r="AM180" s="54">
        <v>0</v>
      </c>
      <c r="AN180" s="55">
        <v>0</v>
      </c>
      <c r="AO180" s="52">
        <v>0</v>
      </c>
      <c r="AP180" s="31" t="str">
        <f>$CA180&amp;CB180</f>
        <v/>
      </c>
      <c r="BU180" s="32"/>
      <c r="BV180" s="32"/>
      <c r="BW180" s="32"/>
      <c r="BX180" s="32"/>
      <c r="BY180" s="32"/>
      <c r="BZ180" s="32"/>
      <c r="CA180" s="300"/>
      <c r="CB180" s="234" t="str">
        <f t="shared" si="35"/>
        <v/>
      </c>
      <c r="CC180" s="32"/>
      <c r="CD180" s="32"/>
      <c r="CE180" s="32"/>
      <c r="CF180" s="32"/>
      <c r="CG180" s="34">
        <f t="shared" si="36"/>
        <v>0</v>
      </c>
      <c r="CH180" s="35"/>
      <c r="CI180" s="35"/>
      <c r="DI180"/>
    </row>
    <row r="181" spans="1:129" x14ac:dyDescent="0.25">
      <c r="A181" s="341" t="s">
        <v>71</v>
      </c>
      <c r="B181" s="834">
        <f>SUM(C181:D181)</f>
        <v>5</v>
      </c>
      <c r="C181" s="343">
        <f t="shared" si="38"/>
        <v>1</v>
      </c>
      <c r="D181" s="343">
        <f t="shared" si="38"/>
        <v>4</v>
      </c>
      <c r="E181" s="304">
        <v>0</v>
      </c>
      <c r="F181" s="240">
        <v>0</v>
      </c>
      <c r="G181" s="304">
        <v>0</v>
      </c>
      <c r="H181" s="240">
        <v>0</v>
      </c>
      <c r="I181" s="304">
        <v>0</v>
      </c>
      <c r="J181" s="240">
        <v>0</v>
      </c>
      <c r="K181" s="304">
        <v>0</v>
      </c>
      <c r="L181" s="238">
        <v>0</v>
      </c>
      <c r="M181" s="238">
        <v>0</v>
      </c>
      <c r="N181" s="344">
        <v>0</v>
      </c>
      <c r="O181" s="304">
        <v>0</v>
      </c>
      <c r="P181" s="240">
        <v>0</v>
      </c>
      <c r="Q181" s="304">
        <v>0</v>
      </c>
      <c r="R181" s="240">
        <v>0</v>
      </c>
      <c r="S181" s="304">
        <v>0</v>
      </c>
      <c r="T181" s="240">
        <v>0</v>
      </c>
      <c r="U181" s="304">
        <v>0</v>
      </c>
      <c r="V181" s="240">
        <v>0</v>
      </c>
      <c r="W181" s="304">
        <v>0</v>
      </c>
      <c r="X181" s="240">
        <v>0</v>
      </c>
      <c r="Y181" s="304">
        <v>0</v>
      </c>
      <c r="Z181" s="240">
        <v>0</v>
      </c>
      <c r="AA181" s="304">
        <v>0</v>
      </c>
      <c r="AB181" s="240">
        <v>1</v>
      </c>
      <c r="AC181" s="304">
        <v>1</v>
      </c>
      <c r="AD181" s="344">
        <v>1</v>
      </c>
      <c r="AE181" s="304">
        <v>0</v>
      </c>
      <c r="AF181" s="240">
        <v>1</v>
      </c>
      <c r="AG181" s="304">
        <v>0</v>
      </c>
      <c r="AH181" s="240">
        <v>1</v>
      </c>
      <c r="AI181" s="304">
        <v>0</v>
      </c>
      <c r="AJ181" s="240">
        <v>0</v>
      </c>
      <c r="AK181" s="251">
        <v>0</v>
      </c>
      <c r="AL181" s="344">
        <v>0</v>
      </c>
      <c r="AM181" s="75">
        <v>2</v>
      </c>
      <c r="AN181" s="238">
        <v>3</v>
      </c>
      <c r="AO181" s="240">
        <v>0</v>
      </c>
      <c r="AP181" s="31" t="str">
        <f>$CA181&amp;CB181</f>
        <v/>
      </c>
      <c r="BU181" s="32"/>
      <c r="BV181" s="32"/>
      <c r="BW181" s="32"/>
      <c r="BX181" s="32"/>
      <c r="BY181" s="32"/>
      <c r="BZ181" s="32"/>
      <c r="CA181" s="300"/>
      <c r="CB181" s="234" t="str">
        <f t="shared" si="35"/>
        <v/>
      </c>
      <c r="CC181" s="32"/>
      <c r="CD181" s="32"/>
      <c r="CE181" s="32"/>
      <c r="CF181" s="32"/>
      <c r="CG181" s="34">
        <f t="shared" si="36"/>
        <v>0</v>
      </c>
      <c r="CH181" s="35"/>
      <c r="CI181" s="35"/>
      <c r="DI181"/>
    </row>
    <row r="182" spans="1:129" x14ac:dyDescent="0.25">
      <c r="A182" s="11" t="s">
        <v>185</v>
      </c>
      <c r="B182" s="12"/>
      <c r="C182" s="12"/>
      <c r="D182" s="11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DI182"/>
    </row>
    <row r="183" spans="1:129" x14ac:dyDescent="0.25">
      <c r="A183" s="757" t="s">
        <v>75</v>
      </c>
      <c r="B183" s="774" t="s">
        <v>5</v>
      </c>
      <c r="C183" s="559" t="s">
        <v>186</v>
      </c>
      <c r="D183" s="560"/>
      <c r="E183" s="560"/>
      <c r="F183" s="560"/>
      <c r="G183" s="560"/>
      <c r="H183" s="560"/>
      <c r="I183" s="560"/>
      <c r="J183" s="560"/>
      <c r="K183" s="560"/>
      <c r="L183" s="560"/>
      <c r="M183" s="560"/>
      <c r="N183" s="560"/>
      <c r="O183" s="560"/>
      <c r="P183" s="560"/>
      <c r="Q183" s="560"/>
      <c r="R183" s="560"/>
      <c r="S183" s="561"/>
      <c r="T183" s="598" t="s">
        <v>158</v>
      </c>
      <c r="U183" s="599"/>
      <c r="V183" s="599"/>
      <c r="W183" s="599"/>
      <c r="X183" s="599"/>
      <c r="DI183"/>
    </row>
    <row r="184" spans="1:129" x14ac:dyDescent="0.25">
      <c r="A184" s="555"/>
      <c r="B184" s="557"/>
      <c r="C184" s="721"/>
      <c r="D184" s="682"/>
      <c r="E184" s="682"/>
      <c r="F184" s="682"/>
      <c r="G184" s="682"/>
      <c r="H184" s="682"/>
      <c r="I184" s="682"/>
      <c r="J184" s="682"/>
      <c r="K184" s="682"/>
      <c r="L184" s="682"/>
      <c r="M184" s="682"/>
      <c r="N184" s="682"/>
      <c r="O184" s="682"/>
      <c r="P184" s="682"/>
      <c r="Q184" s="682"/>
      <c r="R184" s="682"/>
      <c r="S184" s="683"/>
      <c r="T184" s="775" t="s">
        <v>159</v>
      </c>
      <c r="U184" s="776"/>
      <c r="V184" s="777"/>
      <c r="W184" s="600" t="s">
        <v>187</v>
      </c>
      <c r="X184" s="587"/>
      <c r="DI184"/>
    </row>
    <row r="185" spans="1:129" ht="21" x14ac:dyDescent="0.25">
      <c r="A185" s="725"/>
      <c r="B185" s="726"/>
      <c r="C185" s="485" t="s">
        <v>11</v>
      </c>
      <c r="D185" s="485" t="s">
        <v>12</v>
      </c>
      <c r="E185" s="485" t="s">
        <v>13</v>
      </c>
      <c r="F185" s="485" t="s">
        <v>14</v>
      </c>
      <c r="G185" s="485" t="s">
        <v>15</v>
      </c>
      <c r="H185" s="485" t="s">
        <v>16</v>
      </c>
      <c r="I185" s="485" t="s">
        <v>17</v>
      </c>
      <c r="J185" s="485" t="s">
        <v>18</v>
      </c>
      <c r="K185" s="485" t="s">
        <v>19</v>
      </c>
      <c r="L185" s="485" t="s">
        <v>20</v>
      </c>
      <c r="M185" s="485" t="s">
        <v>21</v>
      </c>
      <c r="N185" s="485" t="s">
        <v>22</v>
      </c>
      <c r="O185" s="485" t="s">
        <v>23</v>
      </c>
      <c r="P185" s="485" t="s">
        <v>24</v>
      </c>
      <c r="Q185" s="485" t="s">
        <v>25</v>
      </c>
      <c r="R185" s="485" t="s">
        <v>26</v>
      </c>
      <c r="S185" s="486" t="s">
        <v>27</v>
      </c>
      <c r="T185" s="421" t="s">
        <v>188</v>
      </c>
      <c r="U185" s="422" t="s">
        <v>189</v>
      </c>
      <c r="V185" s="423" t="s">
        <v>190</v>
      </c>
      <c r="W185" s="424" t="s">
        <v>161</v>
      </c>
      <c r="X185" s="423" t="s">
        <v>162</v>
      </c>
      <c r="Y185" s="4"/>
      <c r="DI185"/>
    </row>
    <row r="186" spans="1:129" x14ac:dyDescent="0.25">
      <c r="A186" s="201" t="s">
        <v>82</v>
      </c>
      <c r="B186" s="229">
        <f t="shared" ref="B186:B192" si="39">SUM(C186:S186)</f>
        <v>361</v>
      </c>
      <c r="C186" s="95">
        <v>13</v>
      </c>
      <c r="D186" s="95">
        <v>3</v>
      </c>
      <c r="E186" s="95">
        <v>12</v>
      </c>
      <c r="F186" s="95">
        <v>13</v>
      </c>
      <c r="G186" s="95">
        <v>18</v>
      </c>
      <c r="H186" s="95">
        <v>16</v>
      </c>
      <c r="I186" s="95">
        <v>11</v>
      </c>
      <c r="J186" s="95">
        <v>17</v>
      </c>
      <c r="K186" s="95">
        <v>10</v>
      </c>
      <c r="L186" s="95">
        <v>9</v>
      </c>
      <c r="M186" s="95">
        <v>13</v>
      </c>
      <c r="N186" s="95">
        <v>21</v>
      </c>
      <c r="O186" s="95">
        <v>31</v>
      </c>
      <c r="P186" s="95">
        <v>36</v>
      </c>
      <c r="Q186" s="95">
        <v>42</v>
      </c>
      <c r="R186" s="95">
        <v>35</v>
      </c>
      <c r="S186" s="347">
        <v>61</v>
      </c>
      <c r="T186" s="54">
        <v>133</v>
      </c>
      <c r="U186" s="55">
        <v>0</v>
      </c>
      <c r="V186" s="52">
        <v>0</v>
      </c>
      <c r="W186" s="51">
        <v>35</v>
      </c>
      <c r="X186" s="52">
        <v>193</v>
      </c>
      <c r="Y186" s="31" t="str">
        <f t="shared" ref="Y186:Y192" si="40">$CA186&amp;CB186</f>
        <v/>
      </c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  <c r="CA186" s="300"/>
      <c r="CB186" s="234" t="str">
        <f>IF(T186+U186+V186+W186+X186&lt;&gt;$B186,"* El número de "&amp;T$183&amp;""&amp;" no debe ser distinto del Total. ","")</f>
        <v/>
      </c>
      <c r="CC186" s="32"/>
      <c r="CD186" s="32"/>
      <c r="CE186" s="32"/>
      <c r="CF186" s="32"/>
      <c r="CG186" s="35">
        <f>IF(T186+U186+V186+W186+X186&lt;&gt;$B186,1,0)</f>
        <v>0</v>
      </c>
      <c r="CH186" s="34"/>
      <c r="CI186" s="34"/>
      <c r="CJ186" s="34"/>
      <c r="CK186" s="34"/>
      <c r="CL186"/>
      <c r="CM186"/>
      <c r="CN186"/>
      <c r="CO186"/>
      <c r="CP186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</row>
    <row r="187" spans="1:129" x14ac:dyDescent="0.25">
      <c r="A187" s="163" t="s">
        <v>191</v>
      </c>
      <c r="B187" s="235">
        <f t="shared" si="39"/>
        <v>0</v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347"/>
      <c r="T187" s="54"/>
      <c r="U187" s="55"/>
      <c r="V187" s="52"/>
      <c r="W187" s="51"/>
      <c r="X187" s="52"/>
      <c r="Y187" s="31" t="str">
        <f t="shared" si="40"/>
        <v/>
      </c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00"/>
      <c r="CB187" s="234" t="str">
        <f t="shared" ref="CB187:CB192" si="41">IF(T187+U187+V187+W187+X187&lt;&gt;$B187,"* El número de "&amp;T$183&amp;""&amp;" no debe ser distinto del Total. ","")</f>
        <v/>
      </c>
      <c r="CC187" s="32"/>
      <c r="CD187" s="32"/>
      <c r="CE187" s="32"/>
      <c r="CF187" s="32"/>
      <c r="CG187" s="35">
        <f t="shared" ref="CG187:CG192" si="42">IF(T187+U187+V187+W187+X187&lt;&gt;$B187,1,0)</f>
        <v>0</v>
      </c>
      <c r="CH187" s="34"/>
      <c r="CI187" s="34"/>
      <c r="CJ187" s="34"/>
      <c r="CK187" s="34"/>
      <c r="DI187"/>
    </row>
    <row r="188" spans="1:129" x14ac:dyDescent="0.25">
      <c r="A188" s="163" t="s">
        <v>192</v>
      </c>
      <c r="B188" s="235">
        <f t="shared" si="39"/>
        <v>0</v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347"/>
      <c r="T188" s="54"/>
      <c r="U188" s="55"/>
      <c r="V188" s="52"/>
      <c r="W188" s="51"/>
      <c r="X188" s="52"/>
      <c r="Y188" s="31" t="str">
        <f t="shared" si="40"/>
        <v/>
      </c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00"/>
      <c r="CB188" s="234" t="str">
        <f t="shared" si="41"/>
        <v/>
      </c>
      <c r="CC188" s="32"/>
      <c r="CD188" s="32"/>
      <c r="CE188" s="32"/>
      <c r="CF188" s="32"/>
      <c r="CG188" s="35">
        <f t="shared" si="42"/>
        <v>0</v>
      </c>
      <c r="CH188" s="34"/>
      <c r="CI188" s="34"/>
      <c r="CJ188" s="34"/>
      <c r="CK188" s="34"/>
      <c r="DI188"/>
    </row>
    <row r="189" spans="1:129" x14ac:dyDescent="0.25">
      <c r="A189" s="348" t="s">
        <v>85</v>
      </c>
      <c r="B189" s="235">
        <f t="shared" si="39"/>
        <v>0</v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347"/>
      <c r="T189" s="54"/>
      <c r="U189" s="55"/>
      <c r="V189" s="52"/>
      <c r="W189" s="51"/>
      <c r="X189" s="52"/>
      <c r="Y189" s="31" t="str">
        <f t="shared" si="40"/>
        <v/>
      </c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00"/>
      <c r="CB189" s="234" t="str">
        <f t="shared" si="41"/>
        <v/>
      </c>
      <c r="CC189" s="32"/>
      <c r="CD189" s="32"/>
      <c r="CE189" s="32"/>
      <c r="CF189" s="32"/>
      <c r="CG189" s="35">
        <f t="shared" si="42"/>
        <v>0</v>
      </c>
      <c r="CH189" s="34"/>
      <c r="CI189" s="34"/>
      <c r="CJ189" s="34"/>
      <c r="CK189" s="34"/>
      <c r="DI189"/>
    </row>
    <row r="190" spans="1:129" x14ac:dyDescent="0.25">
      <c r="A190" s="348" t="s">
        <v>193</v>
      </c>
      <c r="B190" s="235">
        <f t="shared" si="39"/>
        <v>0</v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347"/>
      <c r="T190" s="54"/>
      <c r="U190" s="55"/>
      <c r="V190" s="52"/>
      <c r="W190" s="51"/>
      <c r="X190" s="52"/>
      <c r="Y190" s="31" t="str">
        <f t="shared" si="40"/>
        <v/>
      </c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00"/>
      <c r="CB190" s="234" t="str">
        <f t="shared" si="41"/>
        <v/>
      </c>
      <c r="CC190" s="32"/>
      <c r="CD190" s="32"/>
      <c r="CE190" s="32"/>
      <c r="CF190" s="32"/>
      <c r="CG190" s="35">
        <f t="shared" si="42"/>
        <v>0</v>
      </c>
      <c r="CH190" s="34"/>
      <c r="CI190" s="34"/>
      <c r="CJ190" s="34"/>
      <c r="CK190" s="34"/>
      <c r="DI190"/>
    </row>
    <row r="191" spans="1:129" x14ac:dyDescent="0.25">
      <c r="A191" s="349" t="s">
        <v>194</v>
      </c>
      <c r="B191" s="235">
        <f t="shared" si="39"/>
        <v>0</v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347"/>
      <c r="T191" s="54"/>
      <c r="U191" s="55"/>
      <c r="V191" s="52"/>
      <c r="W191" s="51"/>
      <c r="X191" s="52"/>
      <c r="Y191" s="31" t="str">
        <f t="shared" si="40"/>
        <v/>
      </c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00"/>
      <c r="CB191" s="234" t="str">
        <f t="shared" si="41"/>
        <v/>
      </c>
      <c r="CC191" s="32"/>
      <c r="CD191" s="32"/>
      <c r="CE191" s="32"/>
      <c r="CF191" s="32"/>
      <c r="CG191" s="35">
        <f>IF(T191+U191+V191+W191+X191&lt;&gt;$B191,1,0)</f>
        <v>0</v>
      </c>
      <c r="CH191" s="34"/>
      <c r="CI191" s="34"/>
      <c r="CJ191" s="34"/>
      <c r="CK191" s="34"/>
      <c r="DI191"/>
    </row>
    <row r="192" spans="1:129" x14ac:dyDescent="0.25">
      <c r="A192" s="350" t="s">
        <v>195</v>
      </c>
      <c r="B192" s="727">
        <f t="shared" si="39"/>
        <v>0</v>
      </c>
      <c r="C192" s="352"/>
      <c r="D192" s="352"/>
      <c r="E192" s="352"/>
      <c r="F192" s="352"/>
      <c r="G192" s="352"/>
      <c r="H192" s="352"/>
      <c r="I192" s="352"/>
      <c r="J192" s="352"/>
      <c r="K192" s="352"/>
      <c r="L192" s="352"/>
      <c r="M192" s="352"/>
      <c r="N192" s="352"/>
      <c r="O192" s="352"/>
      <c r="P192" s="352"/>
      <c r="Q192" s="352"/>
      <c r="R192" s="352"/>
      <c r="S192" s="353"/>
      <c r="T192" s="110"/>
      <c r="U192" s="76"/>
      <c r="V192" s="73"/>
      <c r="W192" s="835"/>
      <c r="X192" s="73"/>
      <c r="Y192" s="31" t="str">
        <f t="shared" si="40"/>
        <v/>
      </c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00"/>
      <c r="CB192" s="234" t="str">
        <f t="shared" si="41"/>
        <v/>
      </c>
      <c r="CC192" s="32"/>
      <c r="CD192" s="32"/>
      <c r="CE192" s="32"/>
      <c r="CF192" s="32"/>
      <c r="CG192" s="35">
        <f t="shared" si="42"/>
        <v>0</v>
      </c>
      <c r="CH192" s="34"/>
      <c r="CI192" s="34"/>
      <c r="CJ192" s="34"/>
      <c r="CK192" s="34"/>
      <c r="DI192"/>
    </row>
    <row r="193" spans="1:113" x14ac:dyDescent="0.25">
      <c r="A193" s="728" t="s">
        <v>5</v>
      </c>
      <c r="B193" s="425">
        <f t="shared" ref="B193:X193" si="43">SUM(B186:B192)</f>
        <v>361</v>
      </c>
      <c r="C193" s="425">
        <f t="shared" si="43"/>
        <v>13</v>
      </c>
      <c r="D193" s="425">
        <f t="shared" si="43"/>
        <v>3</v>
      </c>
      <c r="E193" s="425">
        <f t="shared" si="43"/>
        <v>12</v>
      </c>
      <c r="F193" s="425">
        <f t="shared" si="43"/>
        <v>13</v>
      </c>
      <c r="G193" s="425">
        <f t="shared" si="43"/>
        <v>18</v>
      </c>
      <c r="H193" s="425">
        <f t="shared" si="43"/>
        <v>16</v>
      </c>
      <c r="I193" s="425">
        <f t="shared" si="43"/>
        <v>11</v>
      </c>
      <c r="J193" s="425">
        <f t="shared" si="43"/>
        <v>17</v>
      </c>
      <c r="K193" s="425">
        <f t="shared" si="43"/>
        <v>10</v>
      </c>
      <c r="L193" s="425">
        <f t="shared" si="43"/>
        <v>9</v>
      </c>
      <c r="M193" s="425">
        <f t="shared" si="43"/>
        <v>13</v>
      </c>
      <c r="N193" s="425">
        <f t="shared" si="43"/>
        <v>21</v>
      </c>
      <c r="O193" s="425">
        <f t="shared" si="43"/>
        <v>31</v>
      </c>
      <c r="P193" s="425">
        <f t="shared" si="43"/>
        <v>36</v>
      </c>
      <c r="Q193" s="425">
        <f t="shared" si="43"/>
        <v>42</v>
      </c>
      <c r="R193" s="425">
        <f t="shared" si="43"/>
        <v>35</v>
      </c>
      <c r="S193" s="426">
        <f t="shared" si="43"/>
        <v>61</v>
      </c>
      <c r="T193" s="355">
        <f t="shared" si="43"/>
        <v>133</v>
      </c>
      <c r="U193" s="356">
        <f t="shared" si="43"/>
        <v>0</v>
      </c>
      <c r="V193" s="357">
        <f t="shared" si="43"/>
        <v>0</v>
      </c>
      <c r="W193" s="836">
        <f t="shared" si="43"/>
        <v>35</v>
      </c>
      <c r="X193" s="357">
        <f t="shared" si="43"/>
        <v>193</v>
      </c>
      <c r="DI193"/>
    </row>
    <row r="194" spans="1:113" x14ac:dyDescent="0.25">
      <c r="A194" s="192" t="s">
        <v>196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DI194"/>
    </row>
    <row r="195" spans="1:113" x14ac:dyDescent="0.25">
      <c r="A195" s="757" t="s">
        <v>75</v>
      </c>
      <c r="B195" s="774" t="s">
        <v>5</v>
      </c>
      <c r="C195" s="559" t="s">
        <v>186</v>
      </c>
      <c r="D195" s="560"/>
      <c r="E195" s="560"/>
      <c r="F195" s="560"/>
      <c r="G195" s="560"/>
      <c r="H195" s="560"/>
      <c r="I195" s="560"/>
      <c r="J195" s="560"/>
      <c r="K195" s="560"/>
      <c r="L195" s="560"/>
      <c r="M195" s="560"/>
      <c r="N195" s="560"/>
      <c r="O195" s="560"/>
      <c r="P195" s="560"/>
      <c r="Q195" s="560"/>
      <c r="R195" s="560"/>
      <c r="S195" s="561"/>
      <c r="T195" s="780" t="s">
        <v>158</v>
      </c>
      <c r="U195" s="780"/>
      <c r="V195" s="780"/>
      <c r="W195" s="780"/>
      <c r="X195" s="598"/>
      <c r="DI195"/>
    </row>
    <row r="196" spans="1:113" x14ac:dyDescent="0.25">
      <c r="A196" s="555"/>
      <c r="B196" s="557"/>
      <c r="C196" s="721"/>
      <c r="D196" s="682"/>
      <c r="E196" s="682"/>
      <c r="F196" s="682"/>
      <c r="G196" s="682"/>
      <c r="H196" s="682"/>
      <c r="I196" s="682"/>
      <c r="J196" s="682"/>
      <c r="K196" s="682"/>
      <c r="L196" s="682"/>
      <c r="M196" s="682"/>
      <c r="N196" s="682"/>
      <c r="O196" s="682"/>
      <c r="P196" s="682"/>
      <c r="Q196" s="682"/>
      <c r="R196" s="682"/>
      <c r="S196" s="683"/>
      <c r="T196" s="572" t="s">
        <v>159</v>
      </c>
      <c r="U196" s="572"/>
      <c r="V196" s="573"/>
      <c r="W196" s="600" t="s">
        <v>187</v>
      </c>
      <c r="X196" s="587"/>
      <c r="DI196"/>
    </row>
    <row r="197" spans="1:113" ht="21" x14ac:dyDescent="0.25">
      <c r="A197" s="725"/>
      <c r="B197" s="726"/>
      <c r="C197" s="485" t="s">
        <v>11</v>
      </c>
      <c r="D197" s="485" t="s">
        <v>12</v>
      </c>
      <c r="E197" s="485" t="s">
        <v>13</v>
      </c>
      <c r="F197" s="485" t="s">
        <v>14</v>
      </c>
      <c r="G197" s="485" t="s">
        <v>15</v>
      </c>
      <c r="H197" s="485" t="s">
        <v>16</v>
      </c>
      <c r="I197" s="485" t="s">
        <v>17</v>
      </c>
      <c r="J197" s="485" t="s">
        <v>18</v>
      </c>
      <c r="K197" s="485" t="s">
        <v>19</v>
      </c>
      <c r="L197" s="485" t="s">
        <v>20</v>
      </c>
      <c r="M197" s="485" t="s">
        <v>21</v>
      </c>
      <c r="N197" s="485" t="s">
        <v>22</v>
      </c>
      <c r="O197" s="485" t="s">
        <v>23</v>
      </c>
      <c r="P197" s="485" t="s">
        <v>24</v>
      </c>
      <c r="Q197" s="485" t="s">
        <v>25</v>
      </c>
      <c r="R197" s="485" t="s">
        <v>26</v>
      </c>
      <c r="S197" s="486" t="s">
        <v>27</v>
      </c>
      <c r="T197" s="474" t="s">
        <v>188</v>
      </c>
      <c r="U197" s="474" t="s">
        <v>189</v>
      </c>
      <c r="V197" s="474" t="s">
        <v>190</v>
      </c>
      <c r="W197" s="476" t="s">
        <v>161</v>
      </c>
      <c r="X197" s="474" t="s">
        <v>162</v>
      </c>
      <c r="Y197" s="4"/>
      <c r="DI197"/>
    </row>
    <row r="198" spans="1:113" x14ac:dyDescent="0.25">
      <c r="A198" s="201" t="s">
        <v>82</v>
      </c>
      <c r="B198" s="229">
        <f t="shared" ref="B198:B203" si="44">SUM(C198:S198)</f>
        <v>44</v>
      </c>
      <c r="C198" s="95">
        <v>1</v>
      </c>
      <c r="D198" s="95">
        <v>0</v>
      </c>
      <c r="E198" s="95">
        <v>0</v>
      </c>
      <c r="F198" s="95">
        <v>0</v>
      </c>
      <c r="G198" s="95">
        <v>0</v>
      </c>
      <c r="H198" s="95">
        <v>3</v>
      </c>
      <c r="I198" s="95">
        <v>3</v>
      </c>
      <c r="J198" s="95">
        <v>4</v>
      </c>
      <c r="K198" s="95">
        <v>0</v>
      </c>
      <c r="L198" s="95">
        <v>0</v>
      </c>
      <c r="M198" s="95">
        <v>0</v>
      </c>
      <c r="N198" s="95">
        <v>7</v>
      </c>
      <c r="O198" s="95">
        <v>5</v>
      </c>
      <c r="P198" s="95">
        <v>8</v>
      </c>
      <c r="Q198" s="95">
        <v>12</v>
      </c>
      <c r="R198" s="95">
        <v>1</v>
      </c>
      <c r="S198" s="347">
        <v>0</v>
      </c>
      <c r="T198" s="805">
        <v>44</v>
      </c>
      <c r="U198" s="819"/>
      <c r="V198" s="819"/>
      <c r="W198" s="819"/>
      <c r="X198" s="819"/>
      <c r="Y198" s="31" t="str">
        <f t="shared" ref="Y198:Y203" si="45">$CA198&amp;CB198</f>
        <v/>
      </c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00"/>
      <c r="CB198" s="234" t="str">
        <f t="shared" ref="CB198:CB203" si="46">IF(T198+U198+V198+W198+X198&lt;&gt;$B198,"* El número de "&amp;T$183&amp;""&amp;" no debe ser distinto del Total. ","")</f>
        <v/>
      </c>
      <c r="CC198" s="32"/>
      <c r="CD198" s="32"/>
      <c r="CE198" s="32"/>
      <c r="CF198" s="32"/>
      <c r="CG198" s="35">
        <f t="shared" ref="CG198:CG203" si="47">IF(T198+U198+V198+W198+X198&lt;&gt;$B198,1,0)</f>
        <v>0</v>
      </c>
      <c r="CH198" s="34"/>
      <c r="CI198" s="34"/>
      <c r="CJ198" s="34"/>
      <c r="CK198" s="34"/>
      <c r="DI198"/>
    </row>
    <row r="199" spans="1:113" x14ac:dyDescent="0.25">
      <c r="A199" s="163" t="s">
        <v>191</v>
      </c>
      <c r="B199" s="235">
        <f t="shared" si="44"/>
        <v>0</v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347"/>
      <c r="T199" s="56"/>
      <c r="U199" s="95"/>
      <c r="V199" s="95"/>
      <c r="W199" s="95"/>
      <c r="X199" s="95"/>
      <c r="Y199" s="31" t="str">
        <f t="shared" si="45"/>
        <v/>
      </c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00"/>
      <c r="CB199" s="234" t="str">
        <f t="shared" si="46"/>
        <v/>
      </c>
      <c r="CC199" s="32"/>
      <c r="CD199" s="32"/>
      <c r="CE199" s="32"/>
      <c r="CF199" s="32"/>
      <c r="CG199" s="35">
        <f t="shared" si="47"/>
        <v>0</v>
      </c>
      <c r="CH199" s="34"/>
      <c r="CI199" s="34"/>
      <c r="CJ199" s="34"/>
      <c r="CK199" s="34"/>
      <c r="DI199"/>
    </row>
    <row r="200" spans="1:113" x14ac:dyDescent="0.25">
      <c r="A200" s="163" t="s">
        <v>192</v>
      </c>
      <c r="B200" s="235">
        <f t="shared" si="44"/>
        <v>0</v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347"/>
      <c r="T200" s="56"/>
      <c r="U200" s="95"/>
      <c r="V200" s="95"/>
      <c r="W200" s="95"/>
      <c r="X200" s="95"/>
      <c r="Y200" s="31" t="str">
        <f t="shared" si="45"/>
        <v/>
      </c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00"/>
      <c r="CB200" s="234" t="str">
        <f t="shared" si="46"/>
        <v/>
      </c>
      <c r="CC200" s="32"/>
      <c r="CD200" s="32"/>
      <c r="CE200" s="32"/>
      <c r="CF200" s="32"/>
      <c r="CG200" s="35">
        <f t="shared" si="47"/>
        <v>0</v>
      </c>
      <c r="CH200" s="34"/>
      <c r="CI200" s="34"/>
      <c r="CJ200" s="34"/>
      <c r="CK200" s="34"/>
      <c r="DI200"/>
    </row>
    <row r="201" spans="1:113" x14ac:dyDescent="0.25">
      <c r="A201" s="348" t="s">
        <v>85</v>
      </c>
      <c r="B201" s="235">
        <f t="shared" si="44"/>
        <v>0</v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347"/>
      <c r="T201" s="56"/>
      <c r="U201" s="95"/>
      <c r="V201" s="95"/>
      <c r="W201" s="95"/>
      <c r="X201" s="95"/>
      <c r="Y201" s="31" t="str">
        <f t="shared" si="45"/>
        <v/>
      </c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00"/>
      <c r="CB201" s="234" t="str">
        <f t="shared" si="46"/>
        <v/>
      </c>
      <c r="CC201" s="32"/>
      <c r="CD201" s="32"/>
      <c r="CE201" s="32"/>
      <c r="CF201" s="32"/>
      <c r="CG201" s="35">
        <f t="shared" si="47"/>
        <v>0</v>
      </c>
      <c r="CH201" s="34"/>
      <c r="CI201" s="34"/>
      <c r="CJ201" s="34"/>
      <c r="CK201" s="34"/>
      <c r="DI201"/>
    </row>
    <row r="202" spans="1:113" x14ac:dyDescent="0.25">
      <c r="A202" s="349" t="s">
        <v>194</v>
      </c>
      <c r="B202" s="235">
        <f t="shared" si="44"/>
        <v>0</v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347"/>
      <c r="T202" s="56"/>
      <c r="U202" s="95"/>
      <c r="V202" s="95"/>
      <c r="W202" s="95"/>
      <c r="X202" s="95"/>
      <c r="Y202" s="31" t="str">
        <f t="shared" si="45"/>
        <v/>
      </c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00"/>
      <c r="CB202" s="234" t="str">
        <f t="shared" si="46"/>
        <v/>
      </c>
      <c r="CC202" s="32"/>
      <c r="CD202" s="32"/>
      <c r="CE202" s="32"/>
      <c r="CF202" s="32"/>
      <c r="CG202" s="35">
        <f t="shared" si="47"/>
        <v>0</v>
      </c>
      <c r="CH202" s="34"/>
      <c r="CI202" s="34"/>
      <c r="CJ202" s="34"/>
      <c r="CK202" s="34"/>
      <c r="DI202"/>
    </row>
    <row r="203" spans="1:113" x14ac:dyDescent="0.25">
      <c r="A203" s="348" t="s">
        <v>193</v>
      </c>
      <c r="B203" s="361">
        <f t="shared" si="44"/>
        <v>0</v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347"/>
      <c r="T203" s="638"/>
      <c r="U203" s="730"/>
      <c r="V203" s="730"/>
      <c r="W203" s="730"/>
      <c r="X203" s="730"/>
      <c r="Y203" s="31" t="str">
        <f t="shared" si="45"/>
        <v/>
      </c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00"/>
      <c r="CB203" s="234" t="str">
        <f t="shared" si="46"/>
        <v/>
      </c>
      <c r="CC203" s="32"/>
      <c r="CD203" s="32"/>
      <c r="CE203" s="32"/>
      <c r="CF203" s="32"/>
      <c r="CG203" s="35">
        <f t="shared" si="47"/>
        <v>0</v>
      </c>
      <c r="CH203" s="34"/>
      <c r="CI203" s="34"/>
      <c r="CJ203" s="34"/>
      <c r="CK203" s="34"/>
      <c r="DI203"/>
    </row>
    <row r="204" spans="1:113" x14ac:dyDescent="0.25">
      <c r="A204" s="728" t="s">
        <v>5</v>
      </c>
      <c r="B204" s="425">
        <f t="shared" ref="B204:X204" si="48">SUM(B198:B203)</f>
        <v>44</v>
      </c>
      <c r="C204" s="425">
        <f t="shared" si="48"/>
        <v>1</v>
      </c>
      <c r="D204" s="425">
        <f t="shared" si="48"/>
        <v>0</v>
      </c>
      <c r="E204" s="425">
        <f t="shared" si="48"/>
        <v>0</v>
      </c>
      <c r="F204" s="425">
        <f t="shared" si="48"/>
        <v>0</v>
      </c>
      <c r="G204" s="425">
        <f t="shared" si="48"/>
        <v>0</v>
      </c>
      <c r="H204" s="425">
        <f t="shared" si="48"/>
        <v>3</v>
      </c>
      <c r="I204" s="425">
        <f t="shared" si="48"/>
        <v>3</v>
      </c>
      <c r="J204" s="425">
        <f t="shared" si="48"/>
        <v>4</v>
      </c>
      <c r="K204" s="425">
        <f t="shared" si="48"/>
        <v>0</v>
      </c>
      <c r="L204" s="425">
        <f t="shared" si="48"/>
        <v>0</v>
      </c>
      <c r="M204" s="425">
        <f t="shared" si="48"/>
        <v>0</v>
      </c>
      <c r="N204" s="425">
        <f t="shared" si="48"/>
        <v>7</v>
      </c>
      <c r="O204" s="425">
        <f t="shared" si="48"/>
        <v>5</v>
      </c>
      <c r="P204" s="425">
        <f t="shared" si="48"/>
        <v>8</v>
      </c>
      <c r="Q204" s="425">
        <f t="shared" si="48"/>
        <v>12</v>
      </c>
      <c r="R204" s="425">
        <f t="shared" si="48"/>
        <v>1</v>
      </c>
      <c r="S204" s="426">
        <f t="shared" si="48"/>
        <v>0</v>
      </c>
      <c r="T204" s="67">
        <f t="shared" si="48"/>
        <v>44</v>
      </c>
      <c r="U204" s="303">
        <f t="shared" si="48"/>
        <v>0</v>
      </c>
      <c r="V204" s="303">
        <f t="shared" si="48"/>
        <v>0</v>
      </c>
      <c r="W204" s="303">
        <f t="shared" si="48"/>
        <v>0</v>
      </c>
      <c r="X204" s="303">
        <f t="shared" si="48"/>
        <v>0</v>
      </c>
      <c r="DI204"/>
    </row>
    <row r="205" spans="1:113" x14ac:dyDescent="0.25">
      <c r="A205" s="192" t="s">
        <v>197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DI205"/>
    </row>
    <row r="206" spans="1:113" x14ac:dyDescent="0.25">
      <c r="A206" s="757" t="s">
        <v>75</v>
      </c>
      <c r="B206" s="774" t="s">
        <v>5</v>
      </c>
      <c r="C206" s="559" t="s">
        <v>186</v>
      </c>
      <c r="D206" s="560"/>
      <c r="E206" s="560"/>
      <c r="F206" s="560"/>
      <c r="G206" s="560"/>
      <c r="H206" s="560"/>
      <c r="I206" s="560"/>
      <c r="J206" s="560"/>
      <c r="K206" s="560"/>
      <c r="L206" s="560"/>
      <c r="M206" s="560"/>
      <c r="N206" s="560"/>
      <c r="O206" s="560"/>
      <c r="P206" s="560"/>
      <c r="Q206" s="560"/>
      <c r="R206" s="560"/>
      <c r="S206" s="561"/>
      <c r="T206" s="780" t="s">
        <v>158</v>
      </c>
      <c r="U206" s="780"/>
      <c r="V206" s="780"/>
      <c r="W206" s="780"/>
      <c r="X206" s="598"/>
      <c r="DI206"/>
    </row>
    <row r="207" spans="1:113" x14ac:dyDescent="0.25">
      <c r="A207" s="555"/>
      <c r="B207" s="557"/>
      <c r="C207" s="721"/>
      <c r="D207" s="682"/>
      <c r="E207" s="682"/>
      <c r="F207" s="682"/>
      <c r="G207" s="682"/>
      <c r="H207" s="682"/>
      <c r="I207" s="682"/>
      <c r="J207" s="682"/>
      <c r="K207" s="682"/>
      <c r="L207" s="682"/>
      <c r="M207" s="682"/>
      <c r="N207" s="682"/>
      <c r="O207" s="682"/>
      <c r="P207" s="682"/>
      <c r="Q207" s="682"/>
      <c r="R207" s="682"/>
      <c r="S207" s="683"/>
      <c r="T207" s="572" t="s">
        <v>159</v>
      </c>
      <c r="U207" s="572"/>
      <c r="V207" s="573"/>
      <c r="W207" s="600" t="s">
        <v>187</v>
      </c>
      <c r="X207" s="587"/>
      <c r="DI207"/>
    </row>
    <row r="208" spans="1:113" ht="21" x14ac:dyDescent="0.25">
      <c r="A208" s="725"/>
      <c r="B208" s="726"/>
      <c r="C208" s="485" t="s">
        <v>11</v>
      </c>
      <c r="D208" s="485" t="s">
        <v>12</v>
      </c>
      <c r="E208" s="485" t="s">
        <v>13</v>
      </c>
      <c r="F208" s="485" t="s">
        <v>14</v>
      </c>
      <c r="G208" s="485" t="s">
        <v>15</v>
      </c>
      <c r="H208" s="485" t="s">
        <v>16</v>
      </c>
      <c r="I208" s="485" t="s">
        <v>17</v>
      </c>
      <c r="J208" s="485" t="s">
        <v>18</v>
      </c>
      <c r="K208" s="485" t="s">
        <v>19</v>
      </c>
      <c r="L208" s="485" t="s">
        <v>20</v>
      </c>
      <c r="M208" s="485" t="s">
        <v>21</v>
      </c>
      <c r="N208" s="485" t="s">
        <v>22</v>
      </c>
      <c r="O208" s="485" t="s">
        <v>23</v>
      </c>
      <c r="P208" s="485" t="s">
        <v>24</v>
      </c>
      <c r="Q208" s="485" t="s">
        <v>25</v>
      </c>
      <c r="R208" s="485" t="s">
        <v>26</v>
      </c>
      <c r="S208" s="486" t="s">
        <v>27</v>
      </c>
      <c r="T208" s="474" t="s">
        <v>188</v>
      </c>
      <c r="U208" s="474" t="s">
        <v>189</v>
      </c>
      <c r="V208" s="474" t="s">
        <v>190</v>
      </c>
      <c r="W208" s="476" t="s">
        <v>161</v>
      </c>
      <c r="X208" s="474" t="s">
        <v>162</v>
      </c>
      <c r="Y208" s="4"/>
      <c r="DI208"/>
    </row>
    <row r="209" spans="1:113" x14ac:dyDescent="0.25">
      <c r="A209" s="201" t="s">
        <v>82</v>
      </c>
      <c r="B209" s="229">
        <f>SUM(C209:S209)</f>
        <v>3364</v>
      </c>
      <c r="C209" s="95">
        <v>56</v>
      </c>
      <c r="D209" s="95">
        <v>78</v>
      </c>
      <c r="E209" s="95">
        <v>114</v>
      </c>
      <c r="F209" s="95">
        <v>94</v>
      </c>
      <c r="G209" s="95">
        <v>107</v>
      </c>
      <c r="H209" s="95">
        <v>66</v>
      </c>
      <c r="I209" s="95">
        <v>75</v>
      </c>
      <c r="J209" s="95">
        <v>77</v>
      </c>
      <c r="K209" s="95">
        <v>141</v>
      </c>
      <c r="L209" s="95">
        <v>113</v>
      </c>
      <c r="M209" s="95">
        <v>125</v>
      </c>
      <c r="N209" s="95">
        <v>389</v>
      </c>
      <c r="O209" s="95">
        <v>343</v>
      </c>
      <c r="P209" s="95">
        <v>489</v>
      </c>
      <c r="Q209" s="95">
        <v>496</v>
      </c>
      <c r="R209" s="95">
        <v>295</v>
      </c>
      <c r="S209" s="347">
        <v>306</v>
      </c>
      <c r="T209" s="40">
        <v>1358</v>
      </c>
      <c r="U209" s="352">
        <v>0</v>
      </c>
      <c r="V209" s="352">
        <v>0</v>
      </c>
      <c r="W209" s="352">
        <v>1151</v>
      </c>
      <c r="X209" s="352">
        <v>855</v>
      </c>
      <c r="Y209" s="31" t="str">
        <f>$CA209&amp;CB209</f>
        <v/>
      </c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00"/>
      <c r="CB209" s="234" t="str">
        <f t="shared" ref="CB209:CB212" si="49">IF(T209+U209+V209+W209+X209&lt;&gt;$B209,"* El número de "&amp;T$183&amp;""&amp;" no debe ser distinto del Total. ","")</f>
        <v/>
      </c>
      <c r="CC209" s="32"/>
      <c r="CD209" s="32"/>
      <c r="CE209" s="32"/>
      <c r="CF209" s="32"/>
      <c r="CG209" s="35">
        <f t="shared" ref="CG209:CG212" si="50">IF(T209+U209+V209+W209+X209&lt;&gt;$B209,1,0)</f>
        <v>0</v>
      </c>
      <c r="CH209" s="34"/>
      <c r="CI209" s="34"/>
      <c r="CJ209" s="34"/>
      <c r="CK209" s="34"/>
      <c r="DI209"/>
    </row>
    <row r="210" spans="1:113" x14ac:dyDescent="0.25">
      <c r="A210" s="163" t="s">
        <v>191</v>
      </c>
      <c r="B210" s="235">
        <f>SUM(C210:S210)</f>
        <v>211</v>
      </c>
      <c r="C210" s="95">
        <v>0</v>
      </c>
      <c r="D210" s="95">
        <v>0</v>
      </c>
      <c r="E210" s="95">
        <v>0</v>
      </c>
      <c r="F210" s="95">
        <v>7</v>
      </c>
      <c r="G210" s="95">
        <v>7</v>
      </c>
      <c r="H210" s="95">
        <v>3</v>
      </c>
      <c r="I210" s="95">
        <v>1</v>
      </c>
      <c r="J210" s="95">
        <v>0</v>
      </c>
      <c r="K210" s="95">
        <v>0</v>
      </c>
      <c r="L210" s="95">
        <v>4</v>
      </c>
      <c r="M210" s="95">
        <v>2</v>
      </c>
      <c r="N210" s="95">
        <v>41</v>
      </c>
      <c r="O210" s="95">
        <v>40</v>
      </c>
      <c r="P210" s="95">
        <v>35</v>
      </c>
      <c r="Q210" s="95">
        <v>37</v>
      </c>
      <c r="R210" s="95">
        <v>21</v>
      </c>
      <c r="S210" s="347">
        <v>13</v>
      </c>
      <c r="T210" s="56">
        <v>0</v>
      </c>
      <c r="U210" s="95">
        <v>0</v>
      </c>
      <c r="V210" s="95">
        <v>0</v>
      </c>
      <c r="W210" s="95">
        <v>208</v>
      </c>
      <c r="X210" s="95">
        <v>3</v>
      </c>
      <c r="Y210" s="31" t="str">
        <f>$CA210&amp;CB210</f>
        <v/>
      </c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00"/>
      <c r="CB210" s="234" t="str">
        <f t="shared" si="49"/>
        <v/>
      </c>
      <c r="CC210" s="32"/>
      <c r="CD210" s="32"/>
      <c r="CE210" s="32"/>
      <c r="CF210" s="32"/>
      <c r="CG210" s="35">
        <f t="shared" si="50"/>
        <v>0</v>
      </c>
      <c r="CH210" s="34"/>
      <c r="CI210" s="34"/>
      <c r="CJ210" s="34"/>
      <c r="CK210" s="34"/>
      <c r="DI210"/>
    </row>
    <row r="211" spans="1:113" x14ac:dyDescent="0.25">
      <c r="A211" s="163" t="s">
        <v>192</v>
      </c>
      <c r="B211" s="235">
        <f>SUM(C211:S211)</f>
        <v>120</v>
      </c>
      <c r="C211" s="95">
        <v>0</v>
      </c>
      <c r="D211" s="95">
        <v>0</v>
      </c>
      <c r="E211" s="95">
        <v>0</v>
      </c>
      <c r="F211" s="95">
        <v>5</v>
      </c>
      <c r="G211" s="95">
        <v>0</v>
      </c>
      <c r="H211" s="95">
        <v>0</v>
      </c>
      <c r="I211" s="95">
        <v>0</v>
      </c>
      <c r="J211" s="95">
        <v>0</v>
      </c>
      <c r="K211" s="95">
        <v>0</v>
      </c>
      <c r="L211" s="95">
        <v>1</v>
      </c>
      <c r="M211" s="95">
        <v>0</v>
      </c>
      <c r="N211" s="95">
        <v>3</v>
      </c>
      <c r="O211" s="95">
        <v>44</v>
      </c>
      <c r="P211" s="95">
        <v>23</v>
      </c>
      <c r="Q211" s="95">
        <v>31</v>
      </c>
      <c r="R211" s="95">
        <v>10</v>
      </c>
      <c r="S211" s="347">
        <v>3</v>
      </c>
      <c r="T211" s="56">
        <v>0</v>
      </c>
      <c r="U211" s="95">
        <v>0</v>
      </c>
      <c r="V211" s="95">
        <v>0</v>
      </c>
      <c r="W211" s="95">
        <v>120</v>
      </c>
      <c r="X211" s="95">
        <v>0</v>
      </c>
      <c r="Y211" s="31" t="str">
        <f>$CA211&amp;CB211</f>
        <v/>
      </c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00"/>
      <c r="CB211" s="234" t="str">
        <f t="shared" si="49"/>
        <v/>
      </c>
      <c r="CC211" s="32"/>
      <c r="CD211" s="32"/>
      <c r="CE211" s="32"/>
      <c r="CF211" s="32"/>
      <c r="CG211" s="35">
        <f t="shared" si="50"/>
        <v>0</v>
      </c>
      <c r="CH211" s="34"/>
      <c r="CI211" s="34"/>
      <c r="CJ211" s="34"/>
      <c r="CK211" s="34"/>
      <c r="DI211"/>
    </row>
    <row r="212" spans="1:113" x14ac:dyDescent="0.25">
      <c r="A212" s="348" t="s">
        <v>85</v>
      </c>
      <c r="B212" s="237">
        <f>SUM(C212:S212)</f>
        <v>0</v>
      </c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362"/>
      <c r="T212" s="77"/>
      <c r="U212" s="78"/>
      <c r="V212" s="78"/>
      <c r="W212" s="78"/>
      <c r="X212" s="78"/>
      <c r="Y212" s="31" t="str">
        <f>$CA212&amp;CB212</f>
        <v/>
      </c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00"/>
      <c r="CB212" s="234" t="str">
        <f t="shared" si="49"/>
        <v/>
      </c>
      <c r="CC212" s="32"/>
      <c r="CD212" s="32"/>
      <c r="CE212" s="32"/>
      <c r="CF212" s="32"/>
      <c r="CG212" s="35">
        <f t="shared" si="50"/>
        <v>0</v>
      </c>
      <c r="CH212" s="34"/>
      <c r="CI212" s="34"/>
      <c r="CJ212" s="34"/>
      <c r="CK212" s="34"/>
      <c r="DI212"/>
    </row>
    <row r="213" spans="1:113" x14ac:dyDescent="0.25">
      <c r="A213" s="428" t="s">
        <v>5</v>
      </c>
      <c r="B213" s="727">
        <f t="shared" ref="B213:X213" si="51">SUM(B209:B212)</f>
        <v>3695</v>
      </c>
      <c r="C213" s="727">
        <f t="shared" si="51"/>
        <v>56</v>
      </c>
      <c r="D213" s="727">
        <f t="shared" si="51"/>
        <v>78</v>
      </c>
      <c r="E213" s="727">
        <f t="shared" si="51"/>
        <v>114</v>
      </c>
      <c r="F213" s="727">
        <f t="shared" si="51"/>
        <v>106</v>
      </c>
      <c r="G213" s="727">
        <f t="shared" si="51"/>
        <v>114</v>
      </c>
      <c r="H213" s="727">
        <f t="shared" si="51"/>
        <v>69</v>
      </c>
      <c r="I213" s="727">
        <f t="shared" si="51"/>
        <v>76</v>
      </c>
      <c r="J213" s="727">
        <f t="shared" si="51"/>
        <v>77</v>
      </c>
      <c r="K213" s="727">
        <f t="shared" si="51"/>
        <v>141</v>
      </c>
      <c r="L213" s="727">
        <f t="shared" si="51"/>
        <v>118</v>
      </c>
      <c r="M213" s="727">
        <f t="shared" si="51"/>
        <v>127</v>
      </c>
      <c r="N213" s="727">
        <f t="shared" si="51"/>
        <v>433</v>
      </c>
      <c r="O213" s="727">
        <f t="shared" si="51"/>
        <v>427</v>
      </c>
      <c r="P213" s="727">
        <f t="shared" si="51"/>
        <v>547</v>
      </c>
      <c r="Q213" s="727">
        <f t="shared" si="51"/>
        <v>564</v>
      </c>
      <c r="R213" s="727">
        <f t="shared" si="51"/>
        <v>326</v>
      </c>
      <c r="S213" s="693">
        <f t="shared" si="51"/>
        <v>322</v>
      </c>
      <c r="T213" s="67">
        <f t="shared" si="51"/>
        <v>1358</v>
      </c>
      <c r="U213" s="303">
        <f t="shared" si="51"/>
        <v>0</v>
      </c>
      <c r="V213" s="303">
        <f t="shared" si="51"/>
        <v>0</v>
      </c>
      <c r="W213" s="303">
        <f t="shared" si="51"/>
        <v>1479</v>
      </c>
      <c r="X213" s="303">
        <f t="shared" si="51"/>
        <v>858</v>
      </c>
    </row>
    <row r="214" spans="1:113" x14ac:dyDescent="0.25">
      <c r="A214" s="11" t="s">
        <v>198</v>
      </c>
      <c r="B214" s="12"/>
    </row>
    <row r="215" spans="1:113" x14ac:dyDescent="0.25">
      <c r="A215" s="429" t="s">
        <v>199</v>
      </c>
      <c r="B215" s="477" t="s">
        <v>76</v>
      </c>
    </row>
    <row r="216" spans="1:113" x14ac:dyDescent="0.25">
      <c r="A216" s="364" t="s">
        <v>200</v>
      </c>
      <c r="B216" s="352"/>
    </row>
    <row r="217" spans="1:113" x14ac:dyDescent="0.25">
      <c r="A217" s="365" t="s">
        <v>201</v>
      </c>
      <c r="B217" s="95"/>
    </row>
    <row r="218" spans="1:113" x14ac:dyDescent="0.25">
      <c r="A218" s="365" t="s">
        <v>202</v>
      </c>
      <c r="B218" s="95"/>
    </row>
    <row r="219" spans="1:113" x14ac:dyDescent="0.25">
      <c r="A219" s="366" t="s">
        <v>203</v>
      </c>
      <c r="B219" s="78"/>
    </row>
    <row r="220" spans="1:113" x14ac:dyDescent="0.25">
      <c r="A220" s="192" t="s">
        <v>204</v>
      </c>
      <c r="B220" s="12"/>
    </row>
    <row r="221" spans="1:113" x14ac:dyDescent="0.25">
      <c r="A221" s="478" t="s">
        <v>205</v>
      </c>
      <c r="B221" s="477" t="s">
        <v>5</v>
      </c>
    </row>
    <row r="222" spans="1:113" x14ac:dyDescent="0.25">
      <c r="A222" s="365" t="s">
        <v>98</v>
      </c>
      <c r="B222" s="95">
        <v>9</v>
      </c>
    </row>
    <row r="223" spans="1:113" x14ac:dyDescent="0.25">
      <c r="A223" s="365" t="s">
        <v>99</v>
      </c>
      <c r="B223" s="95">
        <v>74</v>
      </c>
    </row>
    <row r="224" spans="1:113" x14ac:dyDescent="0.25">
      <c r="A224" s="365" t="s">
        <v>100</v>
      </c>
      <c r="B224" s="95">
        <v>4590</v>
      </c>
    </row>
    <row r="225" spans="1:2" customFormat="1" ht="22.5" x14ac:dyDescent="0.25">
      <c r="A225" s="368" t="s">
        <v>101</v>
      </c>
      <c r="B225" s="95">
        <v>19</v>
      </c>
    </row>
    <row r="226" spans="1:2" customFormat="1" x14ac:dyDescent="0.25">
      <c r="A226" s="365" t="s">
        <v>102</v>
      </c>
      <c r="B226" s="95">
        <v>0</v>
      </c>
    </row>
    <row r="227" spans="1:2" customFormat="1" x14ac:dyDescent="0.25">
      <c r="A227" s="365" t="s">
        <v>103</v>
      </c>
      <c r="B227" s="95">
        <v>581</v>
      </c>
    </row>
    <row r="228" spans="1:2" customFormat="1" x14ac:dyDescent="0.25">
      <c r="A228" s="365" t="s">
        <v>104</v>
      </c>
      <c r="B228" s="95">
        <v>0</v>
      </c>
    </row>
    <row r="229" spans="1:2" customFormat="1" x14ac:dyDescent="0.25">
      <c r="A229" s="365" t="s">
        <v>206</v>
      </c>
      <c r="B229" s="95">
        <v>13</v>
      </c>
    </row>
    <row r="230" spans="1:2" customFormat="1" x14ac:dyDescent="0.25">
      <c r="A230" s="365" t="s">
        <v>108</v>
      </c>
      <c r="B230" s="95">
        <v>0</v>
      </c>
    </row>
    <row r="231" spans="1:2" customFormat="1" x14ac:dyDescent="0.25">
      <c r="A231" s="365" t="s">
        <v>105</v>
      </c>
      <c r="B231" s="95">
        <v>0</v>
      </c>
    </row>
    <row r="232" spans="1:2" customFormat="1" x14ac:dyDescent="0.25">
      <c r="A232" s="365" t="s">
        <v>207</v>
      </c>
      <c r="B232" s="95">
        <v>0</v>
      </c>
    </row>
    <row r="233" spans="1:2" customFormat="1" x14ac:dyDescent="0.25">
      <c r="A233" s="365" t="s">
        <v>107</v>
      </c>
      <c r="B233" s="95">
        <v>0</v>
      </c>
    </row>
    <row r="234" spans="1:2" customFormat="1" x14ac:dyDescent="0.25">
      <c r="A234" s="365" t="s">
        <v>208</v>
      </c>
      <c r="B234" s="95">
        <v>0</v>
      </c>
    </row>
    <row r="235" spans="1:2" customFormat="1" x14ac:dyDescent="0.25">
      <c r="A235" s="365" t="s">
        <v>209</v>
      </c>
      <c r="B235" s="95">
        <v>0</v>
      </c>
    </row>
    <row r="236" spans="1:2" customFormat="1" x14ac:dyDescent="0.25">
      <c r="A236" s="365" t="s">
        <v>109</v>
      </c>
      <c r="B236" s="95">
        <v>360</v>
      </c>
    </row>
    <row r="237" spans="1:2" customFormat="1" x14ac:dyDescent="0.25">
      <c r="A237" s="365" t="s">
        <v>110</v>
      </c>
      <c r="B237" s="95">
        <v>0</v>
      </c>
    </row>
    <row r="238" spans="1:2" customFormat="1" x14ac:dyDescent="0.25">
      <c r="A238" s="365" t="s">
        <v>111</v>
      </c>
      <c r="B238" s="95">
        <v>240</v>
      </c>
    </row>
    <row r="239" spans="1:2" customFormat="1" x14ac:dyDescent="0.25">
      <c r="A239" s="365" t="s">
        <v>112</v>
      </c>
      <c r="B239" s="95">
        <v>0</v>
      </c>
    </row>
    <row r="240" spans="1:2" customFormat="1" x14ac:dyDescent="0.25">
      <c r="A240" s="365" t="s">
        <v>210</v>
      </c>
      <c r="B240" s="95">
        <v>18</v>
      </c>
    </row>
    <row r="241" spans="1:19" customFormat="1" x14ac:dyDescent="0.25">
      <c r="A241" s="365" t="s">
        <v>114</v>
      </c>
      <c r="B241" s="95">
        <v>0</v>
      </c>
    </row>
    <row r="242" spans="1:19" customFormat="1" x14ac:dyDescent="0.25">
      <c r="A242" s="365" t="s">
        <v>211</v>
      </c>
      <c r="B242" s="95">
        <v>0</v>
      </c>
    </row>
    <row r="243" spans="1:19" customFormat="1" x14ac:dyDescent="0.25">
      <c r="A243" s="365" t="s">
        <v>212</v>
      </c>
      <c r="B243" s="95">
        <v>0</v>
      </c>
    </row>
    <row r="244" spans="1:19" customFormat="1" x14ac:dyDescent="0.25">
      <c r="A244" s="365" t="s">
        <v>213</v>
      </c>
      <c r="B244" s="95">
        <v>1780</v>
      </c>
    </row>
    <row r="245" spans="1:19" customFormat="1" x14ac:dyDescent="0.25">
      <c r="A245" s="365" t="s">
        <v>214</v>
      </c>
      <c r="B245" s="95">
        <v>0</v>
      </c>
    </row>
    <row r="246" spans="1:19" customFormat="1" x14ac:dyDescent="0.25">
      <c r="A246" s="366" t="s">
        <v>215</v>
      </c>
      <c r="B246" s="78">
        <v>0</v>
      </c>
    </row>
    <row r="247" spans="1:19" customFormat="1" x14ac:dyDescent="0.25">
      <c r="A247" s="731" t="s">
        <v>5</v>
      </c>
      <c r="B247" s="732">
        <f>SUM(B222:B246)</f>
        <v>7684</v>
      </c>
    </row>
    <row r="248" spans="1:19" customFormat="1" x14ac:dyDescent="0.25">
      <c r="A248" s="11" t="s">
        <v>216</v>
      </c>
      <c r="B248" s="11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</row>
    <row r="249" spans="1:19" customFormat="1" x14ac:dyDescent="0.25">
      <c r="A249" s="11" t="s">
        <v>217</v>
      </c>
      <c r="B249" s="257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</row>
    <row r="250" spans="1:19" customFormat="1" x14ac:dyDescent="0.25">
      <c r="A250" s="758" t="s">
        <v>218</v>
      </c>
      <c r="B250" s="781" t="s">
        <v>5</v>
      </c>
      <c r="C250" s="597" t="s">
        <v>186</v>
      </c>
      <c r="D250" s="759"/>
      <c r="E250" s="759"/>
      <c r="F250" s="759"/>
      <c r="G250" s="759"/>
      <c r="H250" s="759"/>
      <c r="I250" s="759"/>
      <c r="J250" s="759"/>
      <c r="K250" s="759"/>
      <c r="L250" s="759"/>
      <c r="M250" s="759"/>
      <c r="N250" s="759"/>
      <c r="O250" s="759"/>
      <c r="P250" s="759"/>
      <c r="Q250" s="759"/>
      <c r="R250" s="759"/>
      <c r="S250" s="585"/>
    </row>
    <row r="251" spans="1:19" customFormat="1" x14ac:dyDescent="0.25">
      <c r="A251" s="734"/>
      <c r="B251" s="735"/>
      <c r="C251" s="430" t="s">
        <v>11</v>
      </c>
      <c r="D251" s="430" t="s">
        <v>12</v>
      </c>
      <c r="E251" s="430" t="s">
        <v>13</v>
      </c>
      <c r="F251" s="430" t="s">
        <v>14</v>
      </c>
      <c r="G251" s="430" t="s">
        <v>15</v>
      </c>
      <c r="H251" s="430" t="s">
        <v>16</v>
      </c>
      <c r="I251" s="430" t="s">
        <v>17</v>
      </c>
      <c r="J251" s="430" t="s">
        <v>18</v>
      </c>
      <c r="K251" s="430" t="s">
        <v>19</v>
      </c>
      <c r="L251" s="430" t="s">
        <v>20</v>
      </c>
      <c r="M251" s="430" t="s">
        <v>21</v>
      </c>
      <c r="N251" s="430" t="s">
        <v>22</v>
      </c>
      <c r="O251" s="430" t="s">
        <v>23</v>
      </c>
      <c r="P251" s="430" t="s">
        <v>24</v>
      </c>
      <c r="Q251" s="430" t="s">
        <v>25</v>
      </c>
      <c r="R251" s="430" t="s">
        <v>26</v>
      </c>
      <c r="S251" s="475" t="s">
        <v>27</v>
      </c>
    </row>
    <row r="252" spans="1:19" customFormat="1" x14ac:dyDescent="0.25">
      <c r="A252" s="820" t="s">
        <v>219</v>
      </c>
      <c r="B252" s="821">
        <f>SUM(C252:S252)</f>
        <v>164</v>
      </c>
      <c r="C252" s="800">
        <v>1</v>
      </c>
      <c r="D252" s="801">
        <v>14</v>
      </c>
      <c r="E252" s="801">
        <v>17</v>
      </c>
      <c r="F252" s="801">
        <v>1</v>
      </c>
      <c r="G252" s="801">
        <v>0</v>
      </c>
      <c r="H252" s="801">
        <v>0</v>
      </c>
      <c r="I252" s="801">
        <v>1</v>
      </c>
      <c r="J252" s="801">
        <v>1</v>
      </c>
      <c r="K252" s="801">
        <v>0</v>
      </c>
      <c r="L252" s="801">
        <v>2</v>
      </c>
      <c r="M252" s="801">
        <v>1</v>
      </c>
      <c r="N252" s="801">
        <v>0</v>
      </c>
      <c r="O252" s="801">
        <v>2</v>
      </c>
      <c r="P252" s="801">
        <v>35</v>
      </c>
      <c r="Q252" s="801">
        <v>35</v>
      </c>
      <c r="R252" s="801">
        <v>25</v>
      </c>
      <c r="S252" s="804">
        <v>29</v>
      </c>
    </row>
    <row r="253" spans="1:19" customFormat="1" x14ac:dyDescent="0.25">
      <c r="A253" s="375" t="s">
        <v>220</v>
      </c>
      <c r="B253" s="376">
        <f>SUM(C253:S253)</f>
        <v>164</v>
      </c>
      <c r="C253" s="51">
        <v>1</v>
      </c>
      <c r="D253" s="55">
        <v>14</v>
      </c>
      <c r="E253" s="55">
        <v>17</v>
      </c>
      <c r="F253" s="55">
        <v>1</v>
      </c>
      <c r="G253" s="55">
        <v>0</v>
      </c>
      <c r="H253" s="55">
        <v>0</v>
      </c>
      <c r="I253" s="55">
        <v>1</v>
      </c>
      <c r="J253" s="55">
        <v>1</v>
      </c>
      <c r="K253" s="55">
        <v>0</v>
      </c>
      <c r="L253" s="55">
        <v>2</v>
      </c>
      <c r="M253" s="55">
        <v>1</v>
      </c>
      <c r="N253" s="55">
        <v>0</v>
      </c>
      <c r="O253" s="55">
        <v>2</v>
      </c>
      <c r="P253" s="55">
        <v>35</v>
      </c>
      <c r="Q253" s="55">
        <v>35</v>
      </c>
      <c r="R253" s="55">
        <v>25</v>
      </c>
      <c r="S253" s="56">
        <v>29</v>
      </c>
    </row>
    <row r="254" spans="1:19" customFormat="1" x14ac:dyDescent="0.25">
      <c r="A254" s="736" t="s">
        <v>221</v>
      </c>
      <c r="B254" s="737">
        <f>SUM(C254:S254)</f>
        <v>164</v>
      </c>
      <c r="C254" s="835">
        <v>1</v>
      </c>
      <c r="D254" s="76">
        <v>14</v>
      </c>
      <c r="E254" s="76">
        <v>17</v>
      </c>
      <c r="F254" s="76">
        <v>1</v>
      </c>
      <c r="G254" s="76">
        <v>0</v>
      </c>
      <c r="H254" s="76">
        <v>0</v>
      </c>
      <c r="I254" s="76">
        <v>1</v>
      </c>
      <c r="J254" s="76">
        <v>1</v>
      </c>
      <c r="K254" s="76">
        <v>0</v>
      </c>
      <c r="L254" s="76">
        <v>2</v>
      </c>
      <c r="M254" s="76">
        <v>1</v>
      </c>
      <c r="N254" s="76">
        <v>0</v>
      </c>
      <c r="O254" s="76">
        <v>2</v>
      </c>
      <c r="P254" s="76">
        <v>35</v>
      </c>
      <c r="Q254" s="76">
        <v>35</v>
      </c>
      <c r="R254" s="76">
        <v>25</v>
      </c>
      <c r="S254" s="638">
        <v>29</v>
      </c>
    </row>
    <row r="255" spans="1:19" customFormat="1" x14ac:dyDescent="0.25">
      <c r="A255" s="11" t="s">
        <v>222</v>
      </c>
      <c r="B255" s="379"/>
      <c r="C255" s="12"/>
      <c r="D255" s="379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</row>
    <row r="256" spans="1:19" customFormat="1" x14ac:dyDescent="0.25">
      <c r="A256" s="758" t="s">
        <v>223</v>
      </c>
      <c r="B256" s="781" t="s">
        <v>224</v>
      </c>
      <c r="C256" s="597" t="s">
        <v>186</v>
      </c>
      <c r="D256" s="759"/>
      <c r="E256" s="759"/>
      <c r="F256" s="759"/>
      <c r="G256" s="759"/>
      <c r="H256" s="759"/>
      <c r="I256" s="759"/>
      <c r="J256" s="759"/>
      <c r="K256" s="759"/>
      <c r="L256" s="759"/>
      <c r="M256" s="759"/>
      <c r="N256" s="759"/>
      <c r="O256" s="759"/>
      <c r="P256" s="759"/>
      <c r="Q256" s="759"/>
      <c r="R256" s="759"/>
      <c r="S256" s="585"/>
    </row>
    <row r="257" spans="1:19" customFormat="1" x14ac:dyDescent="0.25">
      <c r="A257" s="734"/>
      <c r="B257" s="735"/>
      <c r="C257" s="485" t="s">
        <v>11</v>
      </c>
      <c r="D257" s="485" t="s">
        <v>12</v>
      </c>
      <c r="E257" s="485" t="s">
        <v>13</v>
      </c>
      <c r="F257" s="485" t="s">
        <v>14</v>
      </c>
      <c r="G257" s="485" t="s">
        <v>15</v>
      </c>
      <c r="H257" s="485" t="s">
        <v>16</v>
      </c>
      <c r="I257" s="485" t="s">
        <v>17</v>
      </c>
      <c r="J257" s="485" t="s">
        <v>18</v>
      </c>
      <c r="K257" s="485" t="s">
        <v>19</v>
      </c>
      <c r="L257" s="485" t="s">
        <v>20</v>
      </c>
      <c r="M257" s="485" t="s">
        <v>21</v>
      </c>
      <c r="N257" s="485" t="s">
        <v>22</v>
      </c>
      <c r="O257" s="485" t="s">
        <v>23</v>
      </c>
      <c r="P257" s="485" t="s">
        <v>24</v>
      </c>
      <c r="Q257" s="485" t="s">
        <v>25</v>
      </c>
      <c r="R257" s="485" t="s">
        <v>26</v>
      </c>
      <c r="S257" s="485" t="s">
        <v>27</v>
      </c>
    </row>
    <row r="258" spans="1:19" customFormat="1" x14ac:dyDescent="0.25">
      <c r="A258" s="380" t="s">
        <v>225</v>
      </c>
      <c r="B258" s="380">
        <f t="shared" ref="B258:B284" si="52">SUM(C258:S258)</f>
        <v>8</v>
      </c>
      <c r="C258" s="800">
        <v>0</v>
      </c>
      <c r="D258" s="801">
        <v>0</v>
      </c>
      <c r="E258" s="801">
        <v>0</v>
      </c>
      <c r="F258" s="801">
        <v>0</v>
      </c>
      <c r="G258" s="801">
        <v>0</v>
      </c>
      <c r="H258" s="801">
        <v>0</v>
      </c>
      <c r="I258" s="801">
        <v>0</v>
      </c>
      <c r="J258" s="801">
        <v>0</v>
      </c>
      <c r="K258" s="801">
        <v>0</v>
      </c>
      <c r="L258" s="801">
        <v>0</v>
      </c>
      <c r="M258" s="801">
        <v>0</v>
      </c>
      <c r="N258" s="801">
        <v>0</v>
      </c>
      <c r="O258" s="801">
        <v>0</v>
      </c>
      <c r="P258" s="801">
        <v>1</v>
      </c>
      <c r="Q258" s="801">
        <v>3</v>
      </c>
      <c r="R258" s="801">
        <v>2</v>
      </c>
      <c r="S258" s="805">
        <v>2</v>
      </c>
    </row>
    <row r="259" spans="1:19" customFormat="1" x14ac:dyDescent="0.25">
      <c r="A259" s="301" t="s">
        <v>226</v>
      </c>
      <c r="B259" s="301">
        <f t="shared" si="52"/>
        <v>0</v>
      </c>
      <c r="C259" s="51">
        <v>0</v>
      </c>
      <c r="D259" s="55">
        <v>0</v>
      </c>
      <c r="E259" s="55">
        <v>0</v>
      </c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55">
        <v>0</v>
      </c>
      <c r="L259" s="55">
        <v>0</v>
      </c>
      <c r="M259" s="55">
        <v>0</v>
      </c>
      <c r="N259" s="55">
        <v>0</v>
      </c>
      <c r="O259" s="55">
        <v>0</v>
      </c>
      <c r="P259" s="55">
        <v>0</v>
      </c>
      <c r="Q259" s="55">
        <v>0</v>
      </c>
      <c r="R259" s="55">
        <v>0</v>
      </c>
      <c r="S259" s="56">
        <v>0</v>
      </c>
    </row>
    <row r="260" spans="1:19" customFormat="1" x14ac:dyDescent="0.25">
      <c r="A260" s="301" t="s">
        <v>227</v>
      </c>
      <c r="B260" s="301">
        <f t="shared" si="52"/>
        <v>8</v>
      </c>
      <c r="C260" s="51">
        <v>0</v>
      </c>
      <c r="D260" s="55">
        <v>0</v>
      </c>
      <c r="E260" s="55">
        <v>0</v>
      </c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55">
        <v>0</v>
      </c>
      <c r="L260" s="55">
        <v>1</v>
      </c>
      <c r="M260" s="55">
        <v>0</v>
      </c>
      <c r="N260" s="55">
        <v>0</v>
      </c>
      <c r="O260" s="55">
        <v>0</v>
      </c>
      <c r="P260" s="55">
        <v>1</v>
      </c>
      <c r="Q260" s="55">
        <v>2</v>
      </c>
      <c r="R260" s="55">
        <v>2</v>
      </c>
      <c r="S260" s="56">
        <v>2</v>
      </c>
    </row>
    <row r="261" spans="1:19" customFormat="1" x14ac:dyDescent="0.25">
      <c r="A261" s="301" t="s">
        <v>228</v>
      </c>
      <c r="B261" s="301">
        <f t="shared" si="52"/>
        <v>5</v>
      </c>
      <c r="C261" s="51">
        <v>0</v>
      </c>
      <c r="D261" s="55">
        <v>0</v>
      </c>
      <c r="E261" s="55">
        <v>0</v>
      </c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55">
        <v>0</v>
      </c>
      <c r="L261" s="55">
        <v>1</v>
      </c>
      <c r="M261" s="55">
        <v>0</v>
      </c>
      <c r="N261" s="55">
        <v>0</v>
      </c>
      <c r="O261" s="55">
        <v>0</v>
      </c>
      <c r="P261" s="55">
        <v>1</v>
      </c>
      <c r="Q261" s="55">
        <v>1</v>
      </c>
      <c r="R261" s="55">
        <v>1</v>
      </c>
      <c r="S261" s="56">
        <v>1</v>
      </c>
    </row>
    <row r="262" spans="1:19" customFormat="1" x14ac:dyDescent="0.25">
      <c r="A262" s="301" t="s">
        <v>229</v>
      </c>
      <c r="B262" s="301">
        <f t="shared" si="52"/>
        <v>7</v>
      </c>
      <c r="C262" s="51">
        <v>0</v>
      </c>
      <c r="D262" s="55">
        <v>0</v>
      </c>
      <c r="E262" s="55">
        <v>0</v>
      </c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55">
        <v>0</v>
      </c>
      <c r="L262" s="55">
        <v>0</v>
      </c>
      <c r="M262" s="55">
        <v>0</v>
      </c>
      <c r="N262" s="55">
        <v>0</v>
      </c>
      <c r="O262" s="55">
        <v>0</v>
      </c>
      <c r="P262" s="55">
        <v>1</v>
      </c>
      <c r="Q262" s="55">
        <v>1</v>
      </c>
      <c r="R262" s="55">
        <v>2</v>
      </c>
      <c r="S262" s="56">
        <v>3</v>
      </c>
    </row>
    <row r="263" spans="1:19" customFormat="1" x14ac:dyDescent="0.25">
      <c r="A263" s="301" t="s">
        <v>230</v>
      </c>
      <c r="B263" s="301">
        <f t="shared" si="52"/>
        <v>8</v>
      </c>
      <c r="C263" s="51">
        <v>0</v>
      </c>
      <c r="D263" s="55">
        <v>0</v>
      </c>
      <c r="E263" s="55">
        <v>0</v>
      </c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55">
        <v>0</v>
      </c>
      <c r="L263" s="55">
        <v>0</v>
      </c>
      <c r="M263" s="55">
        <v>0</v>
      </c>
      <c r="N263" s="55">
        <v>0</v>
      </c>
      <c r="O263" s="55">
        <v>0</v>
      </c>
      <c r="P263" s="55">
        <v>0</v>
      </c>
      <c r="Q263" s="55">
        <v>0</v>
      </c>
      <c r="R263" s="55">
        <v>2</v>
      </c>
      <c r="S263" s="56">
        <v>6</v>
      </c>
    </row>
    <row r="264" spans="1:19" customFormat="1" x14ac:dyDescent="0.25">
      <c r="A264" s="301" t="s">
        <v>231</v>
      </c>
      <c r="B264" s="301">
        <f t="shared" si="52"/>
        <v>0</v>
      </c>
      <c r="C264" s="51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6"/>
    </row>
    <row r="265" spans="1:19" customFormat="1" x14ac:dyDescent="0.25">
      <c r="A265" s="301" t="s">
        <v>232</v>
      </c>
      <c r="B265" s="301">
        <f t="shared" si="52"/>
        <v>0</v>
      </c>
      <c r="C265" s="51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6"/>
    </row>
    <row r="266" spans="1:19" customFormat="1" x14ac:dyDescent="0.25">
      <c r="A266" s="301" t="s">
        <v>233</v>
      </c>
      <c r="B266" s="301">
        <f t="shared" si="52"/>
        <v>0</v>
      </c>
      <c r="C266" s="51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6"/>
    </row>
    <row r="267" spans="1:19" customFormat="1" x14ac:dyDescent="0.25">
      <c r="A267" s="301" t="s">
        <v>234</v>
      </c>
      <c r="B267" s="301">
        <f t="shared" si="52"/>
        <v>0</v>
      </c>
      <c r="C267" s="51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6"/>
    </row>
    <row r="268" spans="1:19" customFormat="1" ht="22.5" x14ac:dyDescent="0.25">
      <c r="A268" s="381" t="s">
        <v>235</v>
      </c>
      <c r="B268" s="301">
        <f t="shared" si="52"/>
        <v>0</v>
      </c>
      <c r="C268" s="51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6"/>
    </row>
    <row r="269" spans="1:19" customFormat="1" ht="22.5" x14ac:dyDescent="0.25">
      <c r="A269" s="381" t="s">
        <v>236</v>
      </c>
      <c r="B269" s="301">
        <f t="shared" si="52"/>
        <v>0</v>
      </c>
      <c r="C269" s="51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6"/>
    </row>
    <row r="270" spans="1:19" customFormat="1" x14ac:dyDescent="0.25">
      <c r="A270" s="301" t="s">
        <v>237</v>
      </c>
      <c r="B270" s="301">
        <f t="shared" si="52"/>
        <v>0</v>
      </c>
      <c r="C270" s="51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6"/>
    </row>
    <row r="271" spans="1:19" customFormat="1" x14ac:dyDescent="0.25">
      <c r="A271" s="301" t="s">
        <v>238</v>
      </c>
      <c r="B271" s="301">
        <f t="shared" si="52"/>
        <v>0</v>
      </c>
      <c r="C271" s="51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6"/>
    </row>
    <row r="272" spans="1:19" customFormat="1" x14ac:dyDescent="0.25">
      <c r="A272" s="301" t="s">
        <v>239</v>
      </c>
      <c r="B272" s="301">
        <f t="shared" si="52"/>
        <v>0</v>
      </c>
      <c r="C272" s="51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6"/>
    </row>
    <row r="273" spans="1:19" customFormat="1" x14ac:dyDescent="0.25">
      <c r="A273" s="301" t="s">
        <v>240</v>
      </c>
      <c r="B273" s="301">
        <f t="shared" si="52"/>
        <v>0</v>
      </c>
      <c r="C273" s="51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6"/>
    </row>
    <row r="274" spans="1:19" customFormat="1" x14ac:dyDescent="0.25">
      <c r="A274" s="301" t="s">
        <v>241</v>
      </c>
      <c r="B274" s="301">
        <f t="shared" si="52"/>
        <v>0</v>
      </c>
      <c r="C274" s="51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6"/>
    </row>
    <row r="275" spans="1:19" customFormat="1" x14ac:dyDescent="0.25">
      <c r="A275" s="301" t="s">
        <v>242</v>
      </c>
      <c r="B275" s="301">
        <f t="shared" si="52"/>
        <v>16</v>
      </c>
      <c r="C275" s="51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>
        <v>0</v>
      </c>
      <c r="Q275" s="55">
        <v>3</v>
      </c>
      <c r="R275" s="55">
        <v>4</v>
      </c>
      <c r="S275" s="56">
        <v>9</v>
      </c>
    </row>
    <row r="276" spans="1:19" customFormat="1" x14ac:dyDescent="0.25">
      <c r="A276" s="301" t="s">
        <v>243</v>
      </c>
      <c r="B276" s="301">
        <f t="shared" si="52"/>
        <v>222</v>
      </c>
      <c r="C276" s="51">
        <v>1</v>
      </c>
      <c r="D276" s="55">
        <v>14</v>
      </c>
      <c r="E276" s="55">
        <v>17</v>
      </c>
      <c r="F276" s="55">
        <v>1</v>
      </c>
      <c r="G276" s="55">
        <v>0</v>
      </c>
      <c r="H276" s="55">
        <v>0</v>
      </c>
      <c r="I276" s="55">
        <v>1</v>
      </c>
      <c r="J276" s="55">
        <v>1</v>
      </c>
      <c r="K276" s="55">
        <v>0</v>
      </c>
      <c r="L276" s="55">
        <v>2</v>
      </c>
      <c r="M276" s="55">
        <v>2</v>
      </c>
      <c r="N276" s="55">
        <v>0</v>
      </c>
      <c r="O276" s="55">
        <v>4</v>
      </c>
      <c r="P276" s="55">
        <v>66</v>
      </c>
      <c r="Q276" s="55">
        <v>55</v>
      </c>
      <c r="R276" s="55">
        <v>32</v>
      </c>
      <c r="S276" s="56">
        <v>26</v>
      </c>
    </row>
    <row r="277" spans="1:19" customFormat="1" x14ac:dyDescent="0.25">
      <c r="A277" s="301" t="s">
        <v>244</v>
      </c>
      <c r="B277" s="301">
        <f t="shared" si="52"/>
        <v>0</v>
      </c>
      <c r="C277" s="51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6"/>
    </row>
    <row r="278" spans="1:19" customFormat="1" x14ac:dyDescent="0.25">
      <c r="A278" s="301" t="s">
        <v>245</v>
      </c>
      <c r="B278" s="301">
        <f t="shared" si="52"/>
        <v>0</v>
      </c>
      <c r="C278" s="51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6"/>
    </row>
    <row r="279" spans="1:19" customFormat="1" x14ac:dyDescent="0.25">
      <c r="A279" s="382" t="s">
        <v>246</v>
      </c>
      <c r="B279" s="301">
        <f t="shared" si="52"/>
        <v>0</v>
      </c>
      <c r="C279" s="39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0"/>
    </row>
    <row r="280" spans="1:19" customFormat="1" x14ac:dyDescent="0.25">
      <c r="A280" s="382" t="s">
        <v>247</v>
      </c>
      <c r="B280" s="301">
        <f t="shared" si="52"/>
        <v>0</v>
      </c>
      <c r="C280" s="51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6"/>
    </row>
    <row r="281" spans="1:19" customFormat="1" ht="22.5" x14ac:dyDescent="0.25">
      <c r="A281" s="383" t="s">
        <v>248</v>
      </c>
      <c r="B281" s="301">
        <f t="shared" si="52"/>
        <v>0</v>
      </c>
      <c r="C281" s="51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6"/>
    </row>
    <row r="282" spans="1:19" customFormat="1" x14ac:dyDescent="0.25">
      <c r="A282" s="382" t="s">
        <v>249</v>
      </c>
      <c r="B282" s="301">
        <f t="shared" si="52"/>
        <v>0</v>
      </c>
      <c r="C282" s="51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6"/>
    </row>
    <row r="283" spans="1:19" customFormat="1" x14ac:dyDescent="0.25">
      <c r="A283" s="382" t="s">
        <v>250</v>
      </c>
      <c r="B283" s="301">
        <f t="shared" si="52"/>
        <v>0</v>
      </c>
      <c r="C283" s="51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6"/>
    </row>
    <row r="284" spans="1:19" customFormat="1" x14ac:dyDescent="0.25">
      <c r="A284" s="350" t="s">
        <v>251</v>
      </c>
      <c r="B284" s="303">
        <f t="shared" si="52"/>
        <v>0</v>
      </c>
      <c r="C284" s="304"/>
      <c r="D284" s="238"/>
      <c r="E284" s="238"/>
      <c r="F284" s="238"/>
      <c r="G284" s="238"/>
      <c r="H284" s="238"/>
      <c r="I284" s="238"/>
      <c r="J284" s="238"/>
      <c r="K284" s="238"/>
      <c r="L284" s="238"/>
      <c r="M284" s="238"/>
      <c r="N284" s="238"/>
      <c r="O284" s="238"/>
      <c r="P284" s="238"/>
      <c r="Q284" s="238"/>
      <c r="R284" s="238"/>
      <c r="S284" s="77"/>
    </row>
    <row r="285" spans="1:19" customFormat="1" x14ac:dyDescent="0.25">
      <c r="A285" s="257" t="s">
        <v>252</v>
      </c>
      <c r="B285" s="257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</row>
    <row r="286" spans="1:19" customFormat="1" x14ac:dyDescent="0.25">
      <c r="A286" s="758" t="s">
        <v>253</v>
      </c>
      <c r="B286" s="781" t="s">
        <v>5</v>
      </c>
      <c r="C286" s="597" t="s">
        <v>254</v>
      </c>
      <c r="D286" s="759"/>
      <c r="E286" s="759"/>
      <c r="F286" s="759"/>
      <c r="G286" s="759"/>
      <c r="H286" s="759"/>
      <c r="I286" s="759"/>
      <c r="J286" s="759"/>
      <c r="K286" s="759"/>
      <c r="L286" s="759"/>
      <c r="M286" s="759"/>
      <c r="N286" s="759"/>
      <c r="O286" s="759"/>
      <c r="P286" s="759"/>
      <c r="Q286" s="759"/>
      <c r="R286" s="759"/>
      <c r="S286" s="585"/>
    </row>
    <row r="287" spans="1:19" customFormat="1" x14ac:dyDescent="0.25">
      <c r="A287" s="734"/>
      <c r="B287" s="735"/>
      <c r="C287" s="485" t="s">
        <v>11</v>
      </c>
      <c r="D287" s="485" t="s">
        <v>12</v>
      </c>
      <c r="E287" s="485" t="s">
        <v>13</v>
      </c>
      <c r="F287" s="485" t="s">
        <v>14</v>
      </c>
      <c r="G287" s="485" t="s">
        <v>15</v>
      </c>
      <c r="H287" s="485" t="s">
        <v>16</v>
      </c>
      <c r="I287" s="485" t="s">
        <v>17</v>
      </c>
      <c r="J287" s="485" t="s">
        <v>18</v>
      </c>
      <c r="K287" s="485" t="s">
        <v>19</v>
      </c>
      <c r="L287" s="485" t="s">
        <v>20</v>
      </c>
      <c r="M287" s="485" t="s">
        <v>21</v>
      </c>
      <c r="N287" s="485" t="s">
        <v>22</v>
      </c>
      <c r="O287" s="485" t="s">
        <v>23</v>
      </c>
      <c r="P287" s="485" t="s">
        <v>24</v>
      </c>
      <c r="Q287" s="485" t="s">
        <v>25</v>
      </c>
      <c r="R287" s="485" t="s">
        <v>26</v>
      </c>
      <c r="S287" s="485" t="s">
        <v>27</v>
      </c>
    </row>
    <row r="288" spans="1:19" customFormat="1" x14ac:dyDescent="0.25">
      <c r="A288" s="822" t="s">
        <v>61</v>
      </c>
      <c r="B288" s="376">
        <f t="shared" ref="B288:B308" si="53">SUM(C288:S288)</f>
        <v>0</v>
      </c>
      <c r="C288" s="44">
        <v>0</v>
      </c>
      <c r="D288" s="44">
        <v>0</v>
      </c>
      <c r="E288" s="44">
        <v>0</v>
      </c>
      <c r="F288" s="44">
        <v>0</v>
      </c>
      <c r="G288" s="44">
        <v>0</v>
      </c>
      <c r="H288" s="44">
        <v>0</v>
      </c>
      <c r="I288" s="44">
        <v>0</v>
      </c>
      <c r="J288" s="44">
        <v>0</v>
      </c>
      <c r="K288" s="44">
        <v>0</v>
      </c>
      <c r="L288" s="44">
        <v>0</v>
      </c>
      <c r="M288" s="44">
        <v>0</v>
      </c>
      <c r="N288" s="44">
        <v>0</v>
      </c>
      <c r="O288" s="44">
        <v>0</v>
      </c>
      <c r="P288" s="44">
        <v>0</v>
      </c>
      <c r="Q288" s="44">
        <v>0</v>
      </c>
      <c r="R288" s="44">
        <v>0</v>
      </c>
      <c r="S288" s="40">
        <v>0</v>
      </c>
    </row>
    <row r="289" spans="1:19" customFormat="1" x14ac:dyDescent="0.25">
      <c r="A289" s="161" t="s">
        <v>66</v>
      </c>
      <c r="B289" s="376">
        <f t="shared" si="53"/>
        <v>0</v>
      </c>
      <c r="C289" s="55">
        <v>0</v>
      </c>
      <c r="D289" s="55">
        <v>0</v>
      </c>
      <c r="E289" s="55">
        <v>0</v>
      </c>
      <c r="F289" s="55">
        <v>0</v>
      </c>
      <c r="G289" s="55">
        <v>0</v>
      </c>
      <c r="H289" s="55">
        <v>0</v>
      </c>
      <c r="I289" s="55">
        <v>0</v>
      </c>
      <c r="J289" s="55">
        <v>0</v>
      </c>
      <c r="K289" s="55">
        <v>0</v>
      </c>
      <c r="L289" s="55">
        <v>0</v>
      </c>
      <c r="M289" s="55">
        <v>0</v>
      </c>
      <c r="N289" s="55">
        <v>0</v>
      </c>
      <c r="O289" s="55">
        <v>0</v>
      </c>
      <c r="P289" s="55">
        <v>0</v>
      </c>
      <c r="Q289" s="55">
        <v>0</v>
      </c>
      <c r="R289" s="55">
        <v>0</v>
      </c>
      <c r="S289" s="56">
        <v>0</v>
      </c>
    </row>
    <row r="290" spans="1:19" customFormat="1" x14ac:dyDescent="0.25">
      <c r="A290" s="348" t="s">
        <v>62</v>
      </c>
      <c r="B290" s="376">
        <f t="shared" si="53"/>
        <v>0</v>
      </c>
      <c r="C290" s="55">
        <v>0</v>
      </c>
      <c r="D290" s="55">
        <v>0</v>
      </c>
      <c r="E290" s="55">
        <v>0</v>
      </c>
      <c r="F290" s="55">
        <v>0</v>
      </c>
      <c r="G290" s="55">
        <v>0</v>
      </c>
      <c r="H290" s="55">
        <v>0</v>
      </c>
      <c r="I290" s="55">
        <v>0</v>
      </c>
      <c r="J290" s="55">
        <v>0</v>
      </c>
      <c r="K290" s="55">
        <v>0</v>
      </c>
      <c r="L290" s="55">
        <v>0</v>
      </c>
      <c r="M290" s="55">
        <v>0</v>
      </c>
      <c r="N290" s="55">
        <v>0</v>
      </c>
      <c r="O290" s="55">
        <v>0</v>
      </c>
      <c r="P290" s="55">
        <v>0</v>
      </c>
      <c r="Q290" s="55">
        <v>0</v>
      </c>
      <c r="R290" s="55">
        <v>0</v>
      </c>
      <c r="S290" s="56">
        <v>0</v>
      </c>
    </row>
    <row r="291" spans="1:19" customFormat="1" x14ac:dyDescent="0.25">
      <c r="A291" s="348" t="s">
        <v>60</v>
      </c>
      <c r="B291" s="376">
        <f t="shared" si="53"/>
        <v>1</v>
      </c>
      <c r="C291" s="55">
        <v>0</v>
      </c>
      <c r="D291" s="55">
        <v>0</v>
      </c>
      <c r="E291" s="55">
        <v>0</v>
      </c>
      <c r="F291" s="55">
        <v>0</v>
      </c>
      <c r="G291" s="55">
        <v>0</v>
      </c>
      <c r="H291" s="55">
        <v>0</v>
      </c>
      <c r="I291" s="55">
        <v>0</v>
      </c>
      <c r="J291" s="55">
        <v>0</v>
      </c>
      <c r="K291" s="55">
        <v>0</v>
      </c>
      <c r="L291" s="55">
        <v>1</v>
      </c>
      <c r="M291" s="55">
        <v>0</v>
      </c>
      <c r="N291" s="55">
        <v>0</v>
      </c>
      <c r="O291" s="55">
        <v>0</v>
      </c>
      <c r="P291" s="55">
        <v>0</v>
      </c>
      <c r="Q291" s="55">
        <v>0</v>
      </c>
      <c r="R291" s="55">
        <v>0</v>
      </c>
      <c r="S291" s="56">
        <v>0</v>
      </c>
    </row>
    <row r="292" spans="1:19" customFormat="1" x14ac:dyDescent="0.25">
      <c r="A292" s="161" t="s">
        <v>169</v>
      </c>
      <c r="B292" s="376">
        <f t="shared" si="53"/>
        <v>0</v>
      </c>
      <c r="C292" s="55">
        <v>0</v>
      </c>
      <c r="D292" s="55">
        <v>0</v>
      </c>
      <c r="E292" s="55">
        <v>0</v>
      </c>
      <c r="F292" s="55">
        <v>0</v>
      </c>
      <c r="G292" s="55">
        <v>0</v>
      </c>
      <c r="H292" s="55">
        <v>0</v>
      </c>
      <c r="I292" s="55">
        <v>0</v>
      </c>
      <c r="J292" s="55">
        <v>0</v>
      </c>
      <c r="K292" s="55">
        <v>0</v>
      </c>
      <c r="L292" s="55">
        <v>0</v>
      </c>
      <c r="M292" s="55">
        <v>0</v>
      </c>
      <c r="N292" s="55">
        <v>0</v>
      </c>
      <c r="O292" s="55">
        <v>0</v>
      </c>
      <c r="P292" s="55">
        <v>0</v>
      </c>
      <c r="Q292" s="55">
        <v>0</v>
      </c>
      <c r="R292" s="55">
        <v>0</v>
      </c>
      <c r="S292" s="56">
        <v>0</v>
      </c>
    </row>
    <row r="293" spans="1:19" customFormat="1" x14ac:dyDescent="0.25">
      <c r="A293" s="163" t="s">
        <v>63</v>
      </c>
      <c r="B293" s="376">
        <f t="shared" si="53"/>
        <v>0</v>
      </c>
      <c r="C293" s="55">
        <v>0</v>
      </c>
      <c r="D293" s="55">
        <v>0</v>
      </c>
      <c r="E293" s="55">
        <v>0</v>
      </c>
      <c r="F293" s="55">
        <v>0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0</v>
      </c>
      <c r="Q293" s="55">
        <v>0</v>
      </c>
      <c r="R293" s="55">
        <v>0</v>
      </c>
      <c r="S293" s="56">
        <v>0</v>
      </c>
    </row>
    <row r="294" spans="1:19" customFormat="1" x14ac:dyDescent="0.25">
      <c r="A294" s="163" t="s">
        <v>255</v>
      </c>
      <c r="B294" s="376">
        <f t="shared" si="53"/>
        <v>0</v>
      </c>
      <c r="C294" s="55">
        <v>0</v>
      </c>
      <c r="D294" s="55">
        <v>0</v>
      </c>
      <c r="E294" s="55">
        <v>0</v>
      </c>
      <c r="F294" s="55">
        <v>0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0</v>
      </c>
      <c r="Q294" s="55">
        <v>0</v>
      </c>
      <c r="R294" s="55">
        <v>0</v>
      </c>
      <c r="S294" s="56">
        <v>0</v>
      </c>
    </row>
    <row r="295" spans="1:19" customFormat="1" x14ac:dyDescent="0.25">
      <c r="A295" s="163" t="s">
        <v>167</v>
      </c>
      <c r="B295" s="376">
        <f t="shared" si="53"/>
        <v>1</v>
      </c>
      <c r="C295" s="55">
        <v>0</v>
      </c>
      <c r="D295" s="55">
        <v>0</v>
      </c>
      <c r="E295" s="55">
        <v>0</v>
      </c>
      <c r="F295" s="55">
        <v>0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0</v>
      </c>
      <c r="Q295" s="55">
        <v>1</v>
      </c>
      <c r="R295" s="55">
        <v>0</v>
      </c>
      <c r="S295" s="56">
        <v>0</v>
      </c>
    </row>
    <row r="296" spans="1:19" customFormat="1" x14ac:dyDescent="0.25">
      <c r="A296" s="161" t="s">
        <v>174</v>
      </c>
      <c r="B296" s="376">
        <f t="shared" si="53"/>
        <v>0</v>
      </c>
      <c r="C296" s="55">
        <v>0</v>
      </c>
      <c r="D296" s="55">
        <v>0</v>
      </c>
      <c r="E296" s="55">
        <v>0</v>
      </c>
      <c r="F296" s="55">
        <v>0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0</v>
      </c>
      <c r="Q296" s="55">
        <v>0</v>
      </c>
      <c r="R296" s="55">
        <v>0</v>
      </c>
      <c r="S296" s="56">
        <v>0</v>
      </c>
    </row>
    <row r="297" spans="1:19" customFormat="1" x14ac:dyDescent="0.25">
      <c r="A297" s="163" t="s">
        <v>256</v>
      </c>
      <c r="B297" s="376">
        <f t="shared" si="53"/>
        <v>0</v>
      </c>
      <c r="C297" s="55">
        <v>0</v>
      </c>
      <c r="D297" s="55">
        <v>0</v>
      </c>
      <c r="E297" s="55">
        <v>0</v>
      </c>
      <c r="F297" s="55">
        <v>0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0</v>
      </c>
      <c r="Q297" s="55">
        <v>0</v>
      </c>
      <c r="R297" s="55">
        <v>0</v>
      </c>
      <c r="S297" s="56">
        <v>0</v>
      </c>
    </row>
    <row r="298" spans="1:19" customFormat="1" x14ac:dyDescent="0.25">
      <c r="A298" s="161" t="s">
        <v>68</v>
      </c>
      <c r="B298" s="376">
        <f t="shared" si="53"/>
        <v>1</v>
      </c>
      <c r="C298" s="55">
        <v>0</v>
      </c>
      <c r="D298" s="55">
        <v>0</v>
      </c>
      <c r="E298" s="55">
        <v>0</v>
      </c>
      <c r="F298" s="55">
        <v>0</v>
      </c>
      <c r="G298" s="55">
        <v>0</v>
      </c>
      <c r="H298" s="55">
        <v>0</v>
      </c>
      <c r="I298" s="55">
        <v>0</v>
      </c>
      <c r="J298" s="55">
        <v>0</v>
      </c>
      <c r="K298" s="55">
        <v>0</v>
      </c>
      <c r="L298" s="55">
        <v>0</v>
      </c>
      <c r="M298" s="55">
        <v>0</v>
      </c>
      <c r="N298" s="55">
        <v>0</v>
      </c>
      <c r="O298" s="55">
        <v>0</v>
      </c>
      <c r="P298" s="55">
        <v>1</v>
      </c>
      <c r="Q298" s="55">
        <v>0</v>
      </c>
      <c r="R298" s="55">
        <v>0</v>
      </c>
      <c r="S298" s="56">
        <v>0</v>
      </c>
    </row>
    <row r="299" spans="1:19" customFormat="1" x14ac:dyDescent="0.25">
      <c r="A299" s="163" t="s">
        <v>178</v>
      </c>
      <c r="B299" s="376">
        <f t="shared" si="53"/>
        <v>6</v>
      </c>
      <c r="C299" s="55">
        <v>0</v>
      </c>
      <c r="D299" s="55">
        <v>0</v>
      </c>
      <c r="E299" s="55">
        <v>0</v>
      </c>
      <c r="F299" s="55">
        <v>0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1</v>
      </c>
      <c r="Q299" s="55">
        <v>2</v>
      </c>
      <c r="R299" s="55">
        <v>2</v>
      </c>
      <c r="S299" s="56">
        <v>1</v>
      </c>
    </row>
    <row r="300" spans="1:19" customFormat="1" x14ac:dyDescent="0.25">
      <c r="A300" s="161" t="s">
        <v>69</v>
      </c>
      <c r="B300" s="376">
        <f t="shared" si="53"/>
        <v>0</v>
      </c>
      <c r="C300" s="44">
        <v>0</v>
      </c>
      <c r="D300" s="44">
        <v>0</v>
      </c>
      <c r="E300" s="44">
        <v>0</v>
      </c>
      <c r="F300" s="44">
        <v>0</v>
      </c>
      <c r="G300" s="44">
        <v>0</v>
      </c>
      <c r="H300" s="44">
        <v>0</v>
      </c>
      <c r="I300" s="44">
        <v>0</v>
      </c>
      <c r="J300" s="44">
        <v>0</v>
      </c>
      <c r="K300" s="44">
        <v>0</v>
      </c>
      <c r="L300" s="44">
        <v>0</v>
      </c>
      <c r="M300" s="44">
        <v>0</v>
      </c>
      <c r="N300" s="44">
        <v>0</v>
      </c>
      <c r="O300" s="44">
        <v>0</v>
      </c>
      <c r="P300" s="44">
        <v>0</v>
      </c>
      <c r="Q300" s="44">
        <v>0</v>
      </c>
      <c r="R300" s="44">
        <v>0</v>
      </c>
      <c r="S300" s="40">
        <v>0</v>
      </c>
    </row>
    <row r="301" spans="1:19" customFormat="1" x14ac:dyDescent="0.25">
      <c r="A301" s="163" t="s">
        <v>257</v>
      </c>
      <c r="B301" s="376">
        <f t="shared" si="53"/>
        <v>16</v>
      </c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>
        <v>0</v>
      </c>
      <c r="Q301" s="44">
        <v>3</v>
      </c>
      <c r="R301" s="44">
        <v>4</v>
      </c>
      <c r="S301" s="40">
        <v>9</v>
      </c>
    </row>
    <row r="302" spans="1:19" customFormat="1" x14ac:dyDescent="0.25">
      <c r="A302" s="163" t="s">
        <v>258</v>
      </c>
      <c r="B302" s="376">
        <f t="shared" si="53"/>
        <v>222</v>
      </c>
      <c r="C302" s="44">
        <v>1</v>
      </c>
      <c r="D302" s="44">
        <v>14</v>
      </c>
      <c r="E302" s="44">
        <v>17</v>
      </c>
      <c r="F302" s="44">
        <v>1</v>
      </c>
      <c r="G302" s="44">
        <v>0</v>
      </c>
      <c r="H302" s="44">
        <v>0</v>
      </c>
      <c r="I302" s="44">
        <v>1</v>
      </c>
      <c r="J302" s="44">
        <v>1</v>
      </c>
      <c r="K302" s="44">
        <v>0</v>
      </c>
      <c r="L302" s="44">
        <v>2</v>
      </c>
      <c r="M302" s="44">
        <v>2</v>
      </c>
      <c r="N302" s="44">
        <v>0</v>
      </c>
      <c r="O302" s="44">
        <v>4</v>
      </c>
      <c r="P302" s="44">
        <v>66</v>
      </c>
      <c r="Q302" s="44">
        <v>55</v>
      </c>
      <c r="R302" s="44">
        <v>32</v>
      </c>
      <c r="S302" s="40">
        <v>26</v>
      </c>
    </row>
    <row r="303" spans="1:19" customFormat="1" x14ac:dyDescent="0.25">
      <c r="A303" s="161" t="s">
        <v>70</v>
      </c>
      <c r="B303" s="376">
        <f t="shared" si="53"/>
        <v>0</v>
      </c>
      <c r="C303" s="55">
        <v>0</v>
      </c>
      <c r="D303" s="55">
        <v>0</v>
      </c>
      <c r="E303" s="55">
        <v>0</v>
      </c>
      <c r="F303" s="55">
        <v>0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v>0</v>
      </c>
      <c r="R303" s="55">
        <v>0</v>
      </c>
      <c r="S303" s="56">
        <v>0</v>
      </c>
    </row>
    <row r="304" spans="1:19" customFormat="1" x14ac:dyDescent="0.25">
      <c r="A304" s="327" t="s">
        <v>171</v>
      </c>
      <c r="B304" s="376">
        <f t="shared" si="53"/>
        <v>0</v>
      </c>
      <c r="C304" s="55">
        <v>0</v>
      </c>
      <c r="D304" s="55">
        <v>0</v>
      </c>
      <c r="E304" s="55">
        <v>0</v>
      </c>
      <c r="F304" s="55">
        <v>0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0</v>
      </c>
      <c r="Q304" s="55">
        <v>0</v>
      </c>
      <c r="R304" s="55">
        <v>0</v>
      </c>
      <c r="S304" s="56">
        <v>0</v>
      </c>
    </row>
    <row r="305" spans="1:113" x14ac:dyDescent="0.25">
      <c r="A305" s="265" t="s">
        <v>259</v>
      </c>
      <c r="B305" s="376">
        <f t="shared" si="53"/>
        <v>0</v>
      </c>
      <c r="C305" s="55">
        <v>0</v>
      </c>
      <c r="D305" s="55">
        <v>0</v>
      </c>
      <c r="E305" s="55">
        <v>0</v>
      </c>
      <c r="F305" s="55">
        <v>0</v>
      </c>
      <c r="G305" s="55">
        <v>0</v>
      </c>
      <c r="H305" s="55">
        <v>0</v>
      </c>
      <c r="I305" s="55">
        <v>0</v>
      </c>
      <c r="J305" s="55">
        <v>0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0</v>
      </c>
      <c r="Q305" s="55">
        <v>0</v>
      </c>
      <c r="R305" s="55">
        <v>0</v>
      </c>
      <c r="S305" s="56">
        <v>0</v>
      </c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</row>
    <row r="306" spans="1:113" x14ac:dyDescent="0.25">
      <c r="A306" s="265" t="s">
        <v>58</v>
      </c>
      <c r="B306" s="376">
        <f t="shared" si="53"/>
        <v>0</v>
      </c>
      <c r="C306" s="55">
        <v>0</v>
      </c>
      <c r="D306" s="55">
        <v>0</v>
      </c>
      <c r="E306" s="55">
        <v>0</v>
      </c>
      <c r="F306" s="55">
        <v>0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v>0</v>
      </c>
      <c r="R306" s="55">
        <v>0</v>
      </c>
      <c r="S306" s="56">
        <v>0</v>
      </c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</row>
    <row r="307" spans="1:113" x14ac:dyDescent="0.25">
      <c r="A307" s="265" t="s">
        <v>175</v>
      </c>
      <c r="B307" s="385">
        <f t="shared" si="53"/>
        <v>0</v>
      </c>
      <c r="C307" s="93">
        <v>0</v>
      </c>
      <c r="D307" s="93">
        <v>0</v>
      </c>
      <c r="E307" s="93">
        <v>0</v>
      </c>
      <c r="F307" s="93">
        <v>0</v>
      </c>
      <c r="G307" s="93">
        <v>0</v>
      </c>
      <c r="H307" s="93">
        <v>0</v>
      </c>
      <c r="I307" s="93">
        <v>0</v>
      </c>
      <c r="J307" s="93">
        <v>0</v>
      </c>
      <c r="K307" s="93">
        <v>0</v>
      </c>
      <c r="L307" s="93">
        <v>0</v>
      </c>
      <c r="M307" s="93">
        <v>0</v>
      </c>
      <c r="N307" s="93">
        <v>0</v>
      </c>
      <c r="O307" s="93">
        <v>0</v>
      </c>
      <c r="P307" s="93">
        <v>0</v>
      </c>
      <c r="Q307" s="93">
        <v>0</v>
      </c>
      <c r="R307" s="93">
        <v>0</v>
      </c>
      <c r="S307" s="89">
        <v>0</v>
      </c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</row>
    <row r="308" spans="1:113" x14ac:dyDescent="0.25">
      <c r="A308" s="738" t="s">
        <v>260</v>
      </c>
      <c r="B308" s="387">
        <f t="shared" si="53"/>
        <v>9</v>
      </c>
      <c r="C308" s="238">
        <v>0</v>
      </c>
      <c r="D308" s="238">
        <v>0</v>
      </c>
      <c r="E308" s="238">
        <v>0</v>
      </c>
      <c r="F308" s="238">
        <v>0</v>
      </c>
      <c r="G308" s="238">
        <v>0</v>
      </c>
      <c r="H308" s="238">
        <v>0</v>
      </c>
      <c r="I308" s="238">
        <v>0</v>
      </c>
      <c r="J308" s="238">
        <v>0</v>
      </c>
      <c r="K308" s="238">
        <v>0</v>
      </c>
      <c r="L308" s="238">
        <v>0</v>
      </c>
      <c r="M308" s="238">
        <v>0</v>
      </c>
      <c r="N308" s="238">
        <v>0</v>
      </c>
      <c r="O308" s="238">
        <v>0</v>
      </c>
      <c r="P308" s="238">
        <v>0</v>
      </c>
      <c r="Q308" s="238">
        <v>1</v>
      </c>
      <c r="R308" s="238">
        <v>2</v>
      </c>
      <c r="S308" s="77">
        <v>6</v>
      </c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</row>
    <row r="349" spans="1:113" x14ac:dyDescent="0.25">
      <c r="A349" s="388">
        <f>SUM(B13:B24,C29:C50,B59,B67,B75,B95:E95,B103:E103,B111:E111,B115:B116,B120:B122,C126:L141,B147:B175,B176:B181,B193,B204,B213,B216:B219,B247,B252:B254,B258:B284,B288:B308)</f>
        <v>14054</v>
      </c>
      <c r="B349" s="388">
        <f>SUM(CG13:CM212)</f>
        <v>0</v>
      </c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</row>
  </sheetData>
  <mergeCells count="141">
    <mergeCell ref="A286:A287"/>
    <mergeCell ref="B286:B287"/>
    <mergeCell ref="C286:S286"/>
    <mergeCell ref="A250:A251"/>
    <mergeCell ref="B250:B251"/>
    <mergeCell ref="C250:S250"/>
    <mergeCell ref="A256:A257"/>
    <mergeCell ref="B256:B257"/>
    <mergeCell ref="C256:S256"/>
    <mergeCell ref="A206:A208"/>
    <mergeCell ref="B206:B208"/>
    <mergeCell ref="C206:S207"/>
    <mergeCell ref="T206:X206"/>
    <mergeCell ref="T207:V207"/>
    <mergeCell ref="W207:X207"/>
    <mergeCell ref="A195:A197"/>
    <mergeCell ref="B195:B197"/>
    <mergeCell ref="C195:S196"/>
    <mergeCell ref="T195:X195"/>
    <mergeCell ref="T196:V196"/>
    <mergeCell ref="W196:X196"/>
    <mergeCell ref="A183:A185"/>
    <mergeCell ref="B183:B185"/>
    <mergeCell ref="C183:S184"/>
    <mergeCell ref="T183:X183"/>
    <mergeCell ref="T184:V184"/>
    <mergeCell ref="W184:X184"/>
    <mergeCell ref="AC145:AD145"/>
    <mergeCell ref="AE145:AF145"/>
    <mergeCell ref="AG145:AH145"/>
    <mergeCell ref="AM144:AO144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AN145:AO145"/>
    <mergeCell ref="AI145:AJ145"/>
    <mergeCell ref="AK145:AL145"/>
    <mergeCell ref="AM145:AM146"/>
    <mergeCell ref="K124:L124"/>
    <mergeCell ref="A126:A129"/>
    <mergeCell ref="A130:A134"/>
    <mergeCell ref="A135:A140"/>
    <mergeCell ref="A144:A146"/>
    <mergeCell ref="B144:D145"/>
    <mergeCell ref="E144:AL144"/>
    <mergeCell ref="W145:X145"/>
    <mergeCell ref="Y145:Z145"/>
    <mergeCell ref="AA145:AB145"/>
    <mergeCell ref="A124:A125"/>
    <mergeCell ref="B124:B125"/>
    <mergeCell ref="C124:D124"/>
    <mergeCell ref="E124:F124"/>
    <mergeCell ref="G124:H124"/>
    <mergeCell ref="I124:J124"/>
    <mergeCell ref="A113:A114"/>
    <mergeCell ref="B113:B114"/>
    <mergeCell ref="C113:F113"/>
    <mergeCell ref="G113:H113"/>
    <mergeCell ref="A118:A119"/>
    <mergeCell ref="B118:B119"/>
    <mergeCell ref="C118:E118"/>
    <mergeCell ref="F118:F119"/>
    <mergeCell ref="G118:G119"/>
    <mergeCell ref="H118:K118"/>
    <mergeCell ref="A61:A62"/>
    <mergeCell ref="B61:B62"/>
    <mergeCell ref="C61:S61"/>
    <mergeCell ref="T61:W61"/>
    <mergeCell ref="X61:Z61"/>
    <mergeCell ref="A69:A70"/>
    <mergeCell ref="B69:B70"/>
    <mergeCell ref="C69:S69"/>
    <mergeCell ref="T69:W69"/>
    <mergeCell ref="X69:Z69"/>
    <mergeCell ref="A29:B29"/>
    <mergeCell ref="A30:A48"/>
    <mergeCell ref="A52:A53"/>
    <mergeCell ref="B52:B53"/>
    <mergeCell ref="C52:F52"/>
    <mergeCell ref="G52:H52"/>
    <mergeCell ref="AH27:AI27"/>
    <mergeCell ref="AJ27:AK27"/>
    <mergeCell ref="AL27:AM27"/>
    <mergeCell ref="V27:W27"/>
    <mergeCell ref="X27:Y27"/>
    <mergeCell ref="Z27:AA27"/>
    <mergeCell ref="AB27:AC27"/>
    <mergeCell ref="AD27:AE27"/>
    <mergeCell ref="AF27:AG27"/>
    <mergeCell ref="J27:K27"/>
    <mergeCell ref="L27:M27"/>
    <mergeCell ref="N27:O27"/>
    <mergeCell ref="P27:Q27"/>
    <mergeCell ref="R27:S27"/>
    <mergeCell ref="T27:U27"/>
    <mergeCell ref="A26:A28"/>
    <mergeCell ref="B26:B28"/>
    <mergeCell ref="C26:E27"/>
    <mergeCell ref="F26:AM26"/>
    <mergeCell ref="AN26:AQ26"/>
    <mergeCell ref="F27:G27"/>
    <mergeCell ref="H27:I27"/>
    <mergeCell ref="AC11:AD11"/>
    <mergeCell ref="AE11:AF11"/>
    <mergeCell ref="AG11:AH11"/>
    <mergeCell ref="AI11:AJ11"/>
    <mergeCell ref="AK11:AL11"/>
    <mergeCell ref="AM11:AM12"/>
    <mergeCell ref="AQ27:AQ28"/>
    <mergeCell ref="AN27:AN28"/>
    <mergeCell ref="AO27:AO28"/>
    <mergeCell ref="AP27:AP28"/>
    <mergeCell ref="AR10:AR12"/>
    <mergeCell ref="AS10:AS12"/>
    <mergeCell ref="E11:F11"/>
    <mergeCell ref="G11:H11"/>
    <mergeCell ref="I11:J11"/>
    <mergeCell ref="K11:L11"/>
    <mergeCell ref="M11:N11"/>
    <mergeCell ref="O11:P11"/>
    <mergeCell ref="Q11:R11"/>
    <mergeCell ref="S11:T11"/>
    <mergeCell ref="AN11:AN12"/>
    <mergeCell ref="AO11:AO12"/>
    <mergeCell ref="AP11:AP12"/>
    <mergeCell ref="A6:N6"/>
    <mergeCell ref="A10:A12"/>
    <mergeCell ref="B10:D11"/>
    <mergeCell ref="E10:AL10"/>
    <mergeCell ref="AM10:AP10"/>
    <mergeCell ref="AQ10:AQ12"/>
    <mergeCell ref="U11:V11"/>
    <mergeCell ref="W11:X11"/>
    <mergeCell ref="Y11:Z11"/>
    <mergeCell ref="AA11:AB11"/>
  </mergeCells>
  <dataValidations count="5">
    <dataValidation type="whole" allowBlank="1" showInputMessage="1" showErrorMessage="1" error="Valor no Permitido" sqref="CG6:CT6 F60 W61 F68 C177:D181 C144:D175 B142:B175 E146:AL146 CH29:CK51 CG28:CG51">
      <formula1>0</formula1>
      <formula2>1E+30</formula2>
    </dataValidation>
    <dataValidation allowBlank="1" sqref="CA6:CF6 CA29:CF51"/>
    <dataValidation type="whole" operator="greaterThanOrEqual" allowBlank="1" showInputMessage="1" showErrorMessage="1" error="Valor no Permitido" sqref="B13:AS24 C288:S308 C63:Z67 B78:E95 B98:E103 B106:E110 C115:H116 C120:K122 C126:L141 E147:AO181 C186:X193 C198:X204 C209:X212 B216:B219 B222:B246 C252:S254 C258:S284 C29:AQ50">
      <formula1>0</formula1>
    </dataValidation>
    <dataValidation type="whole" operator="greaterThanOrEqual" allowBlank="1" showInputMessage="1" showErrorMessage="1" sqref="C54:H59 C71:Z75">
      <formula1>0</formula1>
    </dataValidation>
    <dataValidation allowBlank="1" showInputMessage="1" showErrorMessage="1" error="Valor no Permitido" sqref="T62 T70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49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9.85546875" customWidth="1"/>
    <col min="2" max="2" width="35.140625" bestFit="1" customWidth="1"/>
    <col min="3" max="3" width="16.28515625" customWidth="1"/>
    <col min="4" max="38" width="19.28515625" customWidth="1"/>
    <col min="39" max="40" width="12.7109375" customWidth="1"/>
    <col min="41" max="41" width="14.42578125" customWidth="1"/>
    <col min="42" max="42" width="12.7109375" customWidth="1"/>
    <col min="43" max="43" width="14.42578125" customWidth="1"/>
    <col min="44" max="44" width="12.42578125" customWidth="1"/>
    <col min="46" max="46" width="13.28515625" customWidth="1"/>
    <col min="48" max="48" width="12.28515625" customWidth="1"/>
    <col min="74" max="77" width="11" customWidth="1"/>
    <col min="78" max="78" width="13.28515625" hidden="1" customWidth="1"/>
    <col min="79" max="97" width="11.42578125" style="2" hidden="1" customWidth="1"/>
    <col min="98" max="105" width="11.42578125" style="2" customWidth="1"/>
    <col min="106" max="113" width="11.42578125" style="2"/>
  </cols>
  <sheetData>
    <row r="1" spans="1:130" x14ac:dyDescent="0.25">
      <c r="A1" s="1" t="s">
        <v>0</v>
      </c>
    </row>
    <row r="2" spans="1:130" x14ac:dyDescent="0.25">
      <c r="A2" s="1" t="str">
        <f>CONCATENATE("COMUNA: ",[7]NOMBRE!B2," - ","( ",[7]NOMBRE!C2,[7]NOMBRE!D2,[7]NOMBRE!E2,[7]NOMBRE!F2,[7]NOMBRE!G2," )")</f>
        <v>COMUNA: LINARES - ( 07401 )</v>
      </c>
    </row>
    <row r="3" spans="1:130" x14ac:dyDescent="0.2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130" x14ac:dyDescent="0.25">
      <c r="A4" s="1" t="str">
        <f>CONCATENATE("MES: ",[7]NOMBRE!B6," - ","( ",[7]NOMBRE!C6,[7]NOMBRE!D6," )")</f>
        <v>MES: JUNIO - ( 06 )</v>
      </c>
    </row>
    <row r="5" spans="1:130" x14ac:dyDescent="0.25">
      <c r="A5" s="1" t="str">
        <f>CONCATENATE("AÑO: ",[7]NOMBRE!B7)</f>
        <v>AÑO: 2024</v>
      </c>
    </row>
    <row r="6" spans="1:130" s="10" customFormat="1" ht="18" customHeight="1" x14ac:dyDescent="0.25">
      <c r="A6" s="487" t="s">
        <v>1</v>
      </c>
      <c r="B6" s="487"/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3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6"/>
      <c r="BV6" s="6"/>
      <c r="BW6" s="6"/>
      <c r="BX6" s="6"/>
      <c r="BY6" s="6"/>
      <c r="BZ6" s="6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</row>
    <row r="8" spans="1:130" ht="18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</row>
    <row r="9" spans="1:130" ht="18" customHeight="1" x14ac:dyDescent="0.25">
      <c r="A9" s="13" t="s">
        <v>3</v>
      </c>
      <c r="B9" s="14"/>
      <c r="C9" s="12"/>
      <c r="D9" s="15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</row>
    <row r="10" spans="1:130" x14ac:dyDescent="0.25">
      <c r="A10" s="758" t="s">
        <v>4</v>
      </c>
      <c r="B10" s="491" t="s">
        <v>5</v>
      </c>
      <c r="C10" s="492"/>
      <c r="D10" s="493"/>
      <c r="E10" s="597" t="s">
        <v>6</v>
      </c>
      <c r="F10" s="759"/>
      <c r="G10" s="759"/>
      <c r="H10" s="759"/>
      <c r="I10" s="759"/>
      <c r="J10" s="759"/>
      <c r="K10" s="759"/>
      <c r="L10" s="759"/>
      <c r="M10" s="759"/>
      <c r="N10" s="759"/>
      <c r="O10" s="759"/>
      <c r="P10" s="759"/>
      <c r="Q10" s="759"/>
      <c r="R10" s="759"/>
      <c r="S10" s="759"/>
      <c r="T10" s="759"/>
      <c r="U10" s="759"/>
      <c r="V10" s="759"/>
      <c r="W10" s="759"/>
      <c r="X10" s="759"/>
      <c r="Y10" s="759"/>
      <c r="Z10" s="759"/>
      <c r="AA10" s="759"/>
      <c r="AB10" s="759"/>
      <c r="AC10" s="759"/>
      <c r="AD10" s="759"/>
      <c r="AE10" s="759"/>
      <c r="AF10" s="759"/>
      <c r="AG10" s="759"/>
      <c r="AH10" s="759"/>
      <c r="AI10" s="759"/>
      <c r="AJ10" s="759"/>
      <c r="AK10" s="759"/>
      <c r="AL10" s="601"/>
      <c r="AM10" s="584" t="s">
        <v>7</v>
      </c>
      <c r="AN10" s="759"/>
      <c r="AO10" s="759"/>
      <c r="AP10" s="585"/>
      <c r="AQ10" s="758" t="s">
        <v>8</v>
      </c>
      <c r="AR10" s="758" t="s">
        <v>9</v>
      </c>
      <c r="AS10" s="758" t="s">
        <v>10</v>
      </c>
    </row>
    <row r="11" spans="1:130" x14ac:dyDescent="0.25">
      <c r="A11" s="489"/>
      <c r="B11" s="494"/>
      <c r="C11" s="495"/>
      <c r="D11" s="496"/>
      <c r="E11" s="591" t="s">
        <v>11</v>
      </c>
      <c r="F11" s="592"/>
      <c r="G11" s="591" t="s">
        <v>12</v>
      </c>
      <c r="H11" s="592"/>
      <c r="I11" s="591" t="s">
        <v>13</v>
      </c>
      <c r="J11" s="592"/>
      <c r="K11" s="591" t="s">
        <v>14</v>
      </c>
      <c r="L11" s="592"/>
      <c r="M11" s="591" t="s">
        <v>15</v>
      </c>
      <c r="N11" s="592"/>
      <c r="O11" s="591" t="s">
        <v>16</v>
      </c>
      <c r="P11" s="592"/>
      <c r="Q11" s="591" t="s">
        <v>17</v>
      </c>
      <c r="R11" s="592"/>
      <c r="S11" s="591" t="s">
        <v>18</v>
      </c>
      <c r="T11" s="592"/>
      <c r="U11" s="591" t="s">
        <v>19</v>
      </c>
      <c r="V11" s="592"/>
      <c r="W11" s="591" t="s">
        <v>20</v>
      </c>
      <c r="X11" s="592"/>
      <c r="Y11" s="591" t="s">
        <v>21</v>
      </c>
      <c r="Z11" s="592"/>
      <c r="AA11" s="591" t="s">
        <v>22</v>
      </c>
      <c r="AB11" s="592"/>
      <c r="AC11" s="591" t="s">
        <v>23</v>
      </c>
      <c r="AD11" s="592"/>
      <c r="AE11" s="591" t="s">
        <v>24</v>
      </c>
      <c r="AF11" s="592"/>
      <c r="AG11" s="591" t="s">
        <v>25</v>
      </c>
      <c r="AH11" s="592"/>
      <c r="AI11" s="591" t="s">
        <v>26</v>
      </c>
      <c r="AJ11" s="592"/>
      <c r="AK11" s="597" t="s">
        <v>27</v>
      </c>
      <c r="AL11" s="601"/>
      <c r="AM11" s="782" t="s">
        <v>28</v>
      </c>
      <c r="AN11" s="783" t="s">
        <v>29</v>
      </c>
      <c r="AO11" s="506" t="s">
        <v>30</v>
      </c>
      <c r="AP11" s="495" t="s">
        <v>31</v>
      </c>
      <c r="AQ11" s="489"/>
      <c r="AR11" s="489"/>
      <c r="AS11" s="489"/>
    </row>
    <row r="12" spans="1:130" x14ac:dyDescent="0.25">
      <c r="A12" s="734"/>
      <c r="B12" s="477" t="s">
        <v>32</v>
      </c>
      <c r="C12" s="434" t="s">
        <v>33</v>
      </c>
      <c r="D12" s="480" t="s">
        <v>34</v>
      </c>
      <c r="E12" s="482" t="s">
        <v>33</v>
      </c>
      <c r="F12" s="480" t="s">
        <v>34</v>
      </c>
      <c r="G12" s="482" t="s">
        <v>33</v>
      </c>
      <c r="H12" s="480" t="s">
        <v>34</v>
      </c>
      <c r="I12" s="482" t="s">
        <v>33</v>
      </c>
      <c r="J12" s="480" t="s">
        <v>34</v>
      </c>
      <c r="K12" s="482" t="s">
        <v>33</v>
      </c>
      <c r="L12" s="480" t="s">
        <v>34</v>
      </c>
      <c r="M12" s="482" t="s">
        <v>33</v>
      </c>
      <c r="N12" s="480" t="s">
        <v>34</v>
      </c>
      <c r="O12" s="482" t="s">
        <v>33</v>
      </c>
      <c r="P12" s="480" t="s">
        <v>34</v>
      </c>
      <c r="Q12" s="482" t="s">
        <v>33</v>
      </c>
      <c r="R12" s="480" t="s">
        <v>34</v>
      </c>
      <c r="S12" s="482" t="s">
        <v>33</v>
      </c>
      <c r="T12" s="480" t="s">
        <v>34</v>
      </c>
      <c r="U12" s="482" t="s">
        <v>33</v>
      </c>
      <c r="V12" s="480" t="s">
        <v>34</v>
      </c>
      <c r="W12" s="482" t="s">
        <v>33</v>
      </c>
      <c r="X12" s="480" t="s">
        <v>34</v>
      </c>
      <c r="Y12" s="482" t="s">
        <v>33</v>
      </c>
      <c r="Z12" s="480" t="s">
        <v>34</v>
      </c>
      <c r="AA12" s="482" t="s">
        <v>33</v>
      </c>
      <c r="AB12" s="480" t="s">
        <v>34</v>
      </c>
      <c r="AC12" s="482" t="s">
        <v>33</v>
      </c>
      <c r="AD12" s="480" t="s">
        <v>34</v>
      </c>
      <c r="AE12" s="482" t="s">
        <v>33</v>
      </c>
      <c r="AF12" s="480" t="s">
        <v>34</v>
      </c>
      <c r="AG12" s="482" t="s">
        <v>33</v>
      </c>
      <c r="AH12" s="480" t="s">
        <v>34</v>
      </c>
      <c r="AI12" s="482" t="s">
        <v>33</v>
      </c>
      <c r="AJ12" s="480" t="s">
        <v>34</v>
      </c>
      <c r="AK12" s="482" t="s">
        <v>33</v>
      </c>
      <c r="AL12" s="481" t="s">
        <v>34</v>
      </c>
      <c r="AM12" s="509"/>
      <c r="AN12" s="505"/>
      <c r="AO12" s="505"/>
      <c r="AP12" s="620"/>
      <c r="AQ12" s="734"/>
      <c r="AR12" s="734"/>
      <c r="AS12" s="734"/>
    </row>
    <row r="13" spans="1:130" ht="15" customHeight="1" x14ac:dyDescent="0.25">
      <c r="A13" s="435" t="s">
        <v>35</v>
      </c>
      <c r="B13" s="415">
        <f t="shared" ref="B13:B24" si="0">SUM(C13:D13)</f>
        <v>0</v>
      </c>
      <c r="C13" s="436">
        <f t="shared" ref="C13:D24" si="1">SUM(E13,G13,I13,K13,M13,O13,Q13,S13,U13,W13,Y13,AA13,AC13,AE13,AG13,AI13,AK13)</f>
        <v>0</v>
      </c>
      <c r="D13" s="437">
        <f t="shared" si="1"/>
        <v>0</v>
      </c>
      <c r="E13" s="401"/>
      <c r="F13" s="402"/>
      <c r="G13" s="401"/>
      <c r="H13" s="405"/>
      <c r="I13" s="401"/>
      <c r="J13" s="405"/>
      <c r="K13" s="401"/>
      <c r="L13" s="405"/>
      <c r="M13" s="401"/>
      <c r="N13" s="405"/>
      <c r="O13" s="401"/>
      <c r="P13" s="405"/>
      <c r="Q13" s="401"/>
      <c r="R13" s="405"/>
      <c r="S13" s="401"/>
      <c r="T13" s="405"/>
      <c r="U13" s="401"/>
      <c r="V13" s="405"/>
      <c r="W13" s="401"/>
      <c r="X13" s="405"/>
      <c r="Y13" s="401"/>
      <c r="Z13" s="405"/>
      <c r="AA13" s="401"/>
      <c r="AB13" s="405"/>
      <c r="AC13" s="401"/>
      <c r="AD13" s="405"/>
      <c r="AE13" s="401"/>
      <c r="AF13" s="405"/>
      <c r="AG13" s="401"/>
      <c r="AH13" s="405"/>
      <c r="AI13" s="401"/>
      <c r="AJ13" s="405"/>
      <c r="AK13" s="401"/>
      <c r="AL13" s="438"/>
      <c r="AM13" s="404"/>
      <c r="AN13" s="439"/>
      <c r="AO13" s="439"/>
      <c r="AP13" s="402"/>
      <c r="AQ13" s="405"/>
      <c r="AR13" s="405"/>
      <c r="AS13" s="405"/>
      <c r="AT13" s="31" t="str">
        <f>CA13&amp;CB13&amp;CC13&amp;CD13</f>
        <v/>
      </c>
      <c r="BY13" s="32"/>
      <c r="BZ13" s="32"/>
      <c r="CA13" s="33" t="str">
        <f>IF(AM13+AN13+AO13+AP13&lt;&gt;$B13,"* El número de "&amp;AM$10&amp;""&amp;" no puede ser distinto del Total. ","")</f>
        <v/>
      </c>
      <c r="CB13" s="33" t="str">
        <f>IF(AND($B13&lt;&gt;0,AQ13=""),"* No olvide ingresar la variable Personas con discapacidad (con RND). Si no tiene digite CERO.  ",IF(AQ13&gt;$B13,"* La variable Personas con discapacidad (con RND) no puede superar el Total. ",""))</f>
        <v/>
      </c>
      <c r="CC13" s="33" t="str">
        <f>IF(AND($B13&lt;&gt;0,AR13=""),"* No olvide ingresar la variable Pueblos Originarios (Digite CERO si no tiene). ",IF(AR13&gt;$B13,"* La variable Pueblos Originarios no puede superar el Total. ",""))</f>
        <v/>
      </c>
      <c r="CD13" s="33" t="str">
        <f>IF(AND($B13&lt;&gt;0,AS13=""),"* No olvide ingresar la variable Migrantes. Si no tiene digite CERO.  ",IF(AS13&gt;$B13,"* La variable Migrantes no puede superar el Total. ",""))</f>
        <v/>
      </c>
      <c r="CE13" s="32"/>
      <c r="CF13" s="32"/>
      <c r="CG13" s="34">
        <f>IF(AM13+AN13+AO13+AP13&lt;&gt;$B13,1,0)</f>
        <v>0</v>
      </c>
      <c r="CH13" s="35"/>
      <c r="CI13" s="35"/>
      <c r="CJ13" s="35"/>
      <c r="CK13" s="34">
        <f>IF(AND($B13&lt;&gt;0,AQ13=""),1,IF(AQ13&gt;$B13,1,0))</f>
        <v>0</v>
      </c>
      <c r="CL13" s="34">
        <f t="shared" ref="CK13:CM18" si="2">IF(AND($B13&lt;&gt;0,AR13=""),1,IF(AR13&gt;$B13,1,0))</f>
        <v>0</v>
      </c>
      <c r="CM13" s="34">
        <f>IF(AND($B13&lt;&gt;0,AS13=""),1,IF(AS13&gt;$B13,1,0))</f>
        <v>0</v>
      </c>
      <c r="DJ13" s="2"/>
    </row>
    <row r="14" spans="1:130" ht="15" customHeight="1" x14ac:dyDescent="0.25">
      <c r="A14" s="36" t="s">
        <v>36</v>
      </c>
      <c r="B14" s="36">
        <f t="shared" si="0"/>
        <v>0</v>
      </c>
      <c r="C14" s="37">
        <f t="shared" si="1"/>
        <v>0</v>
      </c>
      <c r="D14" s="38">
        <f t="shared" si="1"/>
        <v>0</v>
      </c>
      <c r="E14" s="39"/>
      <c r="F14" s="40"/>
      <c r="G14" s="39"/>
      <c r="H14" s="41"/>
      <c r="I14" s="39"/>
      <c r="J14" s="41"/>
      <c r="K14" s="39"/>
      <c r="L14" s="41"/>
      <c r="M14" s="39"/>
      <c r="N14" s="41"/>
      <c r="O14" s="39"/>
      <c r="P14" s="41"/>
      <c r="Q14" s="39"/>
      <c r="R14" s="41"/>
      <c r="S14" s="39"/>
      <c r="T14" s="41"/>
      <c r="U14" s="39"/>
      <c r="V14" s="41"/>
      <c r="W14" s="39"/>
      <c r="X14" s="41"/>
      <c r="Y14" s="39"/>
      <c r="Z14" s="41"/>
      <c r="AA14" s="39"/>
      <c r="AB14" s="41"/>
      <c r="AC14" s="39"/>
      <c r="AD14" s="41"/>
      <c r="AE14" s="39"/>
      <c r="AF14" s="41"/>
      <c r="AG14" s="39"/>
      <c r="AH14" s="41"/>
      <c r="AI14" s="39"/>
      <c r="AJ14" s="41"/>
      <c r="AK14" s="39"/>
      <c r="AL14" s="42"/>
      <c r="AM14" s="43"/>
      <c r="AN14" s="44"/>
      <c r="AO14" s="44"/>
      <c r="AP14" s="40"/>
      <c r="AQ14" s="41"/>
      <c r="AR14" s="41"/>
      <c r="AS14" s="41"/>
      <c r="AT14" s="31" t="str">
        <f t="shared" ref="AT14:AT18" si="3">CA14&amp;CB14&amp;CC14&amp;CD14</f>
        <v/>
      </c>
      <c r="BY14" s="32"/>
      <c r="BZ14" s="32"/>
      <c r="CA14" s="33" t="str">
        <f t="shared" ref="CA14:CA18" si="4">IF(AM14+AN14+AO14+AP14&lt;&gt;$B14,"* El número de "&amp;AM$10&amp;""&amp;" no puede ser distinto del Total. ","")</f>
        <v/>
      </c>
      <c r="CB14" s="33" t="str">
        <f t="shared" ref="CB14:CB24" si="5">IF(AND($B14&lt;&gt;0,AQ14=""),"* No olvide ingresar la variable Personas con discapacidad (con RND). Si no tiene digite CERO.  ",IF(AQ14&gt;$B14,"* La variable Personas con discapacidad (con RND) no puede superar el Total. ",""))</f>
        <v/>
      </c>
      <c r="CC14" s="33" t="str">
        <f t="shared" ref="CC14:CC24" si="6">IF(AND($B14&lt;&gt;0,AR14=""),"* No olvide ingresar la variable Pueblos Originarios (Digite CERO si no tiene). ",IF(AR14&gt;$B14,"* La variable Pueblos Originarios no puede superar el Total. ",""))</f>
        <v/>
      </c>
      <c r="CD14" s="33" t="str">
        <f t="shared" ref="CD14:CD24" si="7">IF(AND($B14&lt;&gt;0,AS14=""),"* No olvide ingresar la variable Migrantes. Si no tiene digite CERO.  ",IF(AS14&gt;$B14,"* La variable Migrantes no puede superar el Total. ",""))</f>
        <v/>
      </c>
      <c r="CE14" s="32"/>
      <c r="CF14" s="32"/>
      <c r="CG14" s="34">
        <f t="shared" ref="CG14:CG24" si="8">IF(AM14+AN14+AO14+AP14&lt;&gt;$B14,1,0)</f>
        <v>0</v>
      </c>
      <c r="CH14" s="35"/>
      <c r="CI14" s="35"/>
      <c r="CJ14" s="35"/>
      <c r="CK14" s="34">
        <f t="shared" si="2"/>
        <v>0</v>
      </c>
      <c r="CL14" s="34">
        <f t="shared" si="2"/>
        <v>0</v>
      </c>
      <c r="CM14" s="34">
        <f t="shared" si="2"/>
        <v>0</v>
      </c>
    </row>
    <row r="15" spans="1:130" ht="19.5" customHeight="1" x14ac:dyDescent="0.25">
      <c r="A15" s="45" t="s">
        <v>37</v>
      </c>
      <c r="B15" s="45">
        <f t="shared" si="0"/>
        <v>0</v>
      </c>
      <c r="C15" s="46">
        <f t="shared" si="1"/>
        <v>0</v>
      </c>
      <c r="D15" s="47">
        <f t="shared" si="1"/>
        <v>0</v>
      </c>
      <c r="E15" s="48"/>
      <c r="F15" s="49"/>
      <c r="G15" s="48"/>
      <c r="H15" s="50"/>
      <c r="I15" s="48"/>
      <c r="J15" s="50"/>
      <c r="K15" s="48"/>
      <c r="L15" s="50"/>
      <c r="M15" s="39"/>
      <c r="N15" s="41"/>
      <c r="O15" s="39"/>
      <c r="P15" s="41"/>
      <c r="Q15" s="51"/>
      <c r="R15" s="52"/>
      <c r="S15" s="51"/>
      <c r="T15" s="52"/>
      <c r="U15" s="51"/>
      <c r="V15" s="52"/>
      <c r="W15" s="51"/>
      <c r="X15" s="52"/>
      <c r="Y15" s="51"/>
      <c r="Z15" s="52"/>
      <c r="AA15" s="51"/>
      <c r="AB15" s="52"/>
      <c r="AC15" s="51"/>
      <c r="AD15" s="52"/>
      <c r="AE15" s="51"/>
      <c r="AF15" s="52"/>
      <c r="AG15" s="51"/>
      <c r="AH15" s="52"/>
      <c r="AI15" s="51"/>
      <c r="AJ15" s="52"/>
      <c r="AK15" s="51"/>
      <c r="AL15" s="53"/>
      <c r="AM15" s="54"/>
      <c r="AN15" s="55"/>
      <c r="AO15" s="55"/>
      <c r="AP15" s="56"/>
      <c r="AQ15" s="52"/>
      <c r="AR15" s="52"/>
      <c r="AS15" s="52"/>
      <c r="AT15" s="31" t="str">
        <f>CA15&amp;CB15&amp;CC15&amp;CD15</f>
        <v/>
      </c>
      <c r="BY15" s="32"/>
      <c r="BZ15" s="32"/>
      <c r="CA15" s="33" t="str">
        <f t="shared" si="4"/>
        <v/>
      </c>
      <c r="CB15" s="33" t="str">
        <f t="shared" si="5"/>
        <v/>
      </c>
      <c r="CC15" s="33" t="str">
        <f t="shared" si="6"/>
        <v/>
      </c>
      <c r="CD15" s="33" t="str">
        <f t="shared" si="7"/>
        <v/>
      </c>
      <c r="CE15" s="32"/>
      <c r="CF15" s="32"/>
      <c r="CG15" s="34">
        <f t="shared" si="8"/>
        <v>0</v>
      </c>
      <c r="CH15" s="35"/>
      <c r="CI15" s="35"/>
      <c r="CJ15" s="35"/>
      <c r="CK15" s="34">
        <f t="shared" si="2"/>
        <v>0</v>
      </c>
      <c r="CL15" s="34">
        <f t="shared" si="2"/>
        <v>0</v>
      </c>
      <c r="CM15" s="34">
        <f t="shared" si="2"/>
        <v>0</v>
      </c>
    </row>
    <row r="16" spans="1:130" ht="15" customHeight="1" x14ac:dyDescent="0.25">
      <c r="A16" s="57" t="s">
        <v>38</v>
      </c>
      <c r="B16" s="57">
        <f t="shared" si="0"/>
        <v>0</v>
      </c>
      <c r="C16" s="58">
        <f t="shared" si="1"/>
        <v>0</v>
      </c>
      <c r="D16" s="59">
        <f t="shared" si="1"/>
        <v>0</v>
      </c>
      <c r="E16" s="51"/>
      <c r="F16" s="56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  <c r="S16" s="51"/>
      <c r="T16" s="52"/>
      <c r="U16" s="51"/>
      <c r="V16" s="52"/>
      <c r="W16" s="51"/>
      <c r="X16" s="52"/>
      <c r="Y16" s="51"/>
      <c r="Z16" s="52"/>
      <c r="AA16" s="51"/>
      <c r="AB16" s="52"/>
      <c r="AC16" s="51"/>
      <c r="AD16" s="52"/>
      <c r="AE16" s="51"/>
      <c r="AF16" s="52"/>
      <c r="AG16" s="51"/>
      <c r="AH16" s="52"/>
      <c r="AI16" s="51"/>
      <c r="AJ16" s="52"/>
      <c r="AK16" s="51"/>
      <c r="AL16" s="53"/>
      <c r="AM16" s="54"/>
      <c r="AN16" s="55"/>
      <c r="AO16" s="55"/>
      <c r="AP16" s="56"/>
      <c r="AQ16" s="52"/>
      <c r="AR16" s="52"/>
      <c r="AS16" s="52"/>
      <c r="AT16" s="31" t="str">
        <f t="shared" si="3"/>
        <v/>
      </c>
      <c r="BY16" s="32"/>
      <c r="BZ16" s="32"/>
      <c r="CA16" s="33" t="str">
        <f t="shared" si="4"/>
        <v/>
      </c>
      <c r="CB16" s="33" t="str">
        <f t="shared" si="5"/>
        <v/>
      </c>
      <c r="CC16" s="33" t="str">
        <f t="shared" si="6"/>
        <v/>
      </c>
      <c r="CD16" s="33" t="str">
        <f t="shared" si="7"/>
        <v/>
      </c>
      <c r="CE16" s="32"/>
      <c r="CF16" s="32"/>
      <c r="CG16" s="34">
        <f t="shared" si="8"/>
        <v>0</v>
      </c>
      <c r="CH16" s="35"/>
      <c r="CI16" s="35"/>
      <c r="CJ16" s="35"/>
      <c r="CK16" s="34">
        <f t="shared" si="2"/>
        <v>0</v>
      </c>
      <c r="CL16" s="34">
        <f t="shared" si="2"/>
        <v>0</v>
      </c>
      <c r="CM16" s="34">
        <f t="shared" si="2"/>
        <v>0</v>
      </c>
    </row>
    <row r="17" spans="1:113" x14ac:dyDescent="0.25">
      <c r="A17" s="45" t="s">
        <v>39</v>
      </c>
      <c r="B17" s="60">
        <f t="shared" si="0"/>
        <v>0</v>
      </c>
      <c r="C17" s="61">
        <f t="shared" si="1"/>
        <v>0</v>
      </c>
      <c r="D17" s="59">
        <f t="shared" si="1"/>
        <v>0</v>
      </c>
      <c r="E17" s="62"/>
      <c r="F17" s="52"/>
      <c r="G17" s="51"/>
      <c r="H17" s="52"/>
      <c r="I17" s="51"/>
      <c r="J17" s="52"/>
      <c r="K17" s="51"/>
      <c r="L17" s="52"/>
      <c r="M17" s="51"/>
      <c r="N17" s="52"/>
      <c r="O17" s="51"/>
      <c r="P17" s="52"/>
      <c r="Q17" s="51"/>
      <c r="R17" s="52"/>
      <c r="S17" s="51"/>
      <c r="T17" s="52"/>
      <c r="U17" s="51"/>
      <c r="V17" s="52"/>
      <c r="W17" s="51"/>
      <c r="X17" s="52"/>
      <c r="Y17" s="51"/>
      <c r="Z17" s="52"/>
      <c r="AA17" s="51"/>
      <c r="AB17" s="52"/>
      <c r="AC17" s="51"/>
      <c r="AD17" s="52"/>
      <c r="AE17" s="51"/>
      <c r="AF17" s="52"/>
      <c r="AG17" s="51"/>
      <c r="AH17" s="52"/>
      <c r="AI17" s="51"/>
      <c r="AJ17" s="52"/>
      <c r="AK17" s="51"/>
      <c r="AL17" s="53"/>
      <c r="AM17" s="63"/>
      <c r="AN17" s="55"/>
      <c r="AO17" s="55"/>
      <c r="AP17" s="56"/>
      <c r="AQ17" s="64"/>
      <c r="AR17" s="64"/>
      <c r="AS17" s="64"/>
      <c r="AT17" s="31" t="str">
        <f t="shared" si="3"/>
        <v/>
      </c>
      <c r="BY17" s="32"/>
      <c r="BZ17" s="32"/>
      <c r="CA17" s="33" t="str">
        <f>IF(AM17+AN17+AO17+AP17&lt;&gt;$B17,"* El número de "&amp;AM$10&amp;""&amp;" no puede ser distinto del Total. ","")</f>
        <v/>
      </c>
      <c r="CB17" s="33" t="str">
        <f t="shared" si="5"/>
        <v/>
      </c>
      <c r="CC17" s="33" t="str">
        <f t="shared" si="6"/>
        <v/>
      </c>
      <c r="CD17" s="33" t="str">
        <f t="shared" si="7"/>
        <v/>
      </c>
      <c r="CE17" s="32"/>
      <c r="CF17" s="32"/>
      <c r="CG17" s="34">
        <f t="shared" si="8"/>
        <v>0</v>
      </c>
      <c r="CH17" s="35"/>
      <c r="CI17" s="35"/>
      <c r="CJ17" s="35"/>
      <c r="CK17" s="34">
        <f t="shared" si="2"/>
        <v>0</v>
      </c>
      <c r="CL17" s="34">
        <f t="shared" si="2"/>
        <v>0</v>
      </c>
      <c r="CM17" s="34">
        <f t="shared" si="2"/>
        <v>0</v>
      </c>
    </row>
    <row r="18" spans="1:113" x14ac:dyDescent="0.25">
      <c r="A18" s="45" t="s">
        <v>40</v>
      </c>
      <c r="B18" s="65">
        <f t="shared" si="0"/>
        <v>0</v>
      </c>
      <c r="C18" s="631">
        <f t="shared" si="1"/>
        <v>0</v>
      </c>
      <c r="D18" s="67">
        <f t="shared" si="1"/>
        <v>0</v>
      </c>
      <c r="E18" s="68"/>
      <c r="F18" s="632"/>
      <c r="G18" s="837"/>
      <c r="H18" s="71"/>
      <c r="I18" s="837"/>
      <c r="J18" s="71"/>
      <c r="K18" s="51"/>
      <c r="L18" s="52"/>
      <c r="M18" s="51"/>
      <c r="N18" s="52"/>
      <c r="O18" s="835"/>
      <c r="P18" s="73"/>
      <c r="Q18" s="835"/>
      <c r="R18" s="73"/>
      <c r="S18" s="835"/>
      <c r="T18" s="73"/>
      <c r="U18" s="835"/>
      <c r="V18" s="73"/>
      <c r="W18" s="835"/>
      <c r="X18" s="73"/>
      <c r="Y18" s="835"/>
      <c r="Z18" s="73"/>
      <c r="AA18" s="835"/>
      <c r="AB18" s="73"/>
      <c r="AC18" s="835"/>
      <c r="AD18" s="73"/>
      <c r="AE18" s="835"/>
      <c r="AF18" s="73"/>
      <c r="AG18" s="835"/>
      <c r="AH18" s="73"/>
      <c r="AI18" s="835"/>
      <c r="AJ18" s="73"/>
      <c r="AK18" s="835"/>
      <c r="AL18" s="74"/>
      <c r="AM18" s="75"/>
      <c r="AN18" s="76"/>
      <c r="AO18" s="76"/>
      <c r="AP18" s="77"/>
      <c r="AQ18" s="78"/>
      <c r="AR18" s="78"/>
      <c r="AS18" s="78"/>
      <c r="AT18" s="31" t="str">
        <f t="shared" si="3"/>
        <v/>
      </c>
      <c r="BY18" s="32"/>
      <c r="BZ18" s="32"/>
      <c r="CA18" s="33" t="str">
        <f t="shared" si="4"/>
        <v/>
      </c>
      <c r="CB18" s="33" t="str">
        <f t="shared" si="5"/>
        <v/>
      </c>
      <c r="CC18" s="33" t="str">
        <f t="shared" si="6"/>
        <v/>
      </c>
      <c r="CD18" s="33" t="str">
        <f t="shared" si="7"/>
        <v/>
      </c>
      <c r="CE18" s="32"/>
      <c r="CF18" s="32"/>
      <c r="CG18" s="34">
        <f t="shared" si="8"/>
        <v>0</v>
      </c>
      <c r="CH18" s="35"/>
      <c r="CI18" s="35"/>
      <c r="CJ18" s="35"/>
      <c r="CK18" s="34">
        <f t="shared" si="2"/>
        <v>0</v>
      </c>
      <c r="CL18" s="34">
        <f t="shared" si="2"/>
        <v>0</v>
      </c>
      <c r="CM18" s="34">
        <f t="shared" si="2"/>
        <v>0</v>
      </c>
    </row>
    <row r="19" spans="1:113" x14ac:dyDescent="0.25">
      <c r="A19" s="435" t="s">
        <v>41</v>
      </c>
      <c r="B19" s="65">
        <f t="shared" si="0"/>
        <v>0</v>
      </c>
      <c r="C19" s="79">
        <f t="shared" si="1"/>
        <v>0</v>
      </c>
      <c r="D19" s="437">
        <f t="shared" si="1"/>
        <v>0</v>
      </c>
      <c r="E19" s="414">
        <f t="shared" ref="E19:AS19" si="9">SUM(E20:E24)</f>
        <v>0</v>
      </c>
      <c r="F19" s="437">
        <f t="shared" si="9"/>
        <v>0</v>
      </c>
      <c r="G19" s="414">
        <f t="shared" si="9"/>
        <v>0</v>
      </c>
      <c r="H19" s="420">
        <f t="shared" si="9"/>
        <v>0</v>
      </c>
      <c r="I19" s="414">
        <f t="shared" si="9"/>
        <v>0</v>
      </c>
      <c r="J19" s="420">
        <f t="shared" si="9"/>
        <v>0</v>
      </c>
      <c r="K19" s="414">
        <f t="shared" si="9"/>
        <v>0</v>
      </c>
      <c r="L19" s="420">
        <f t="shared" si="9"/>
        <v>0</v>
      </c>
      <c r="M19" s="414">
        <f t="shared" si="9"/>
        <v>0</v>
      </c>
      <c r="N19" s="420">
        <f t="shared" si="9"/>
        <v>0</v>
      </c>
      <c r="O19" s="414">
        <f t="shared" si="9"/>
        <v>0</v>
      </c>
      <c r="P19" s="420">
        <f t="shared" si="9"/>
        <v>0</v>
      </c>
      <c r="Q19" s="414">
        <f t="shared" si="9"/>
        <v>0</v>
      </c>
      <c r="R19" s="420">
        <f t="shared" si="9"/>
        <v>0</v>
      </c>
      <c r="S19" s="414">
        <f t="shared" si="9"/>
        <v>0</v>
      </c>
      <c r="T19" s="420">
        <f t="shared" si="9"/>
        <v>0</v>
      </c>
      <c r="U19" s="414">
        <f t="shared" si="9"/>
        <v>0</v>
      </c>
      <c r="V19" s="420">
        <f t="shared" si="9"/>
        <v>0</v>
      </c>
      <c r="W19" s="414">
        <f t="shared" si="9"/>
        <v>0</v>
      </c>
      <c r="X19" s="420">
        <f t="shared" si="9"/>
        <v>0</v>
      </c>
      <c r="Y19" s="414">
        <f t="shared" si="9"/>
        <v>0</v>
      </c>
      <c r="Z19" s="420">
        <f t="shared" si="9"/>
        <v>0</v>
      </c>
      <c r="AA19" s="414">
        <f t="shared" si="9"/>
        <v>0</v>
      </c>
      <c r="AB19" s="420">
        <f t="shared" si="9"/>
        <v>0</v>
      </c>
      <c r="AC19" s="414">
        <f t="shared" si="9"/>
        <v>0</v>
      </c>
      <c r="AD19" s="420">
        <f t="shared" si="9"/>
        <v>0</v>
      </c>
      <c r="AE19" s="414">
        <f t="shared" si="9"/>
        <v>0</v>
      </c>
      <c r="AF19" s="420">
        <f t="shared" si="9"/>
        <v>0</v>
      </c>
      <c r="AG19" s="414">
        <f t="shared" si="9"/>
        <v>0</v>
      </c>
      <c r="AH19" s="420">
        <f t="shared" si="9"/>
        <v>0</v>
      </c>
      <c r="AI19" s="414">
        <f t="shared" si="9"/>
        <v>0</v>
      </c>
      <c r="AJ19" s="420">
        <f t="shared" si="9"/>
        <v>0</v>
      </c>
      <c r="AK19" s="414">
        <f t="shared" si="9"/>
        <v>0</v>
      </c>
      <c r="AL19" s="440">
        <f t="shared" si="9"/>
        <v>0</v>
      </c>
      <c r="AM19" s="418">
        <f t="shared" si="9"/>
        <v>0</v>
      </c>
      <c r="AN19" s="419">
        <f t="shared" si="9"/>
        <v>0</v>
      </c>
      <c r="AO19" s="419">
        <f t="shared" si="9"/>
        <v>0</v>
      </c>
      <c r="AP19" s="437">
        <f t="shared" si="9"/>
        <v>0</v>
      </c>
      <c r="AQ19" s="420">
        <f t="shared" si="9"/>
        <v>0</v>
      </c>
      <c r="AR19" s="420">
        <f t="shared" si="9"/>
        <v>0</v>
      </c>
      <c r="AS19" s="420">
        <f t="shared" si="9"/>
        <v>0</v>
      </c>
      <c r="AT19" s="85"/>
      <c r="BY19" s="32"/>
      <c r="BZ19" s="32"/>
      <c r="CA19" s="32"/>
      <c r="CB19" s="32"/>
      <c r="CC19" s="32"/>
      <c r="CD19" s="32"/>
      <c r="CE19" s="32"/>
      <c r="CF19" s="32"/>
      <c r="CG19"/>
      <c r="CH19" s="35"/>
      <c r="CI19" s="35"/>
      <c r="CJ19" s="35"/>
      <c r="CK19"/>
      <c r="CL19"/>
      <c r="CM19"/>
    </row>
    <row r="20" spans="1:113" x14ac:dyDescent="0.25">
      <c r="A20" s="824" t="s">
        <v>42</v>
      </c>
      <c r="B20" s="60">
        <f t="shared" si="0"/>
        <v>0</v>
      </c>
      <c r="C20" s="58">
        <f t="shared" si="1"/>
        <v>0</v>
      </c>
      <c r="D20" s="87">
        <f t="shared" si="1"/>
        <v>0</v>
      </c>
      <c r="E20" s="88"/>
      <c r="F20" s="89"/>
      <c r="G20" s="88"/>
      <c r="H20" s="90"/>
      <c r="I20" s="88"/>
      <c r="J20" s="90"/>
      <c r="K20" s="88"/>
      <c r="L20" s="90"/>
      <c r="M20" s="88"/>
      <c r="N20" s="90"/>
      <c r="O20" s="88"/>
      <c r="P20" s="90"/>
      <c r="Q20" s="88"/>
      <c r="R20" s="90"/>
      <c r="S20" s="88"/>
      <c r="T20" s="90"/>
      <c r="U20" s="88"/>
      <c r="V20" s="90"/>
      <c r="W20" s="88"/>
      <c r="X20" s="90"/>
      <c r="Y20" s="88"/>
      <c r="Z20" s="90"/>
      <c r="AA20" s="88"/>
      <c r="AB20" s="90"/>
      <c r="AC20" s="88"/>
      <c r="AD20" s="90"/>
      <c r="AE20" s="88"/>
      <c r="AF20" s="90"/>
      <c r="AG20" s="88"/>
      <c r="AH20" s="90"/>
      <c r="AI20" s="88"/>
      <c r="AJ20" s="90"/>
      <c r="AK20" s="88"/>
      <c r="AL20" s="91"/>
      <c r="AM20" s="785"/>
      <c r="AN20" s="93"/>
      <c r="AO20" s="93"/>
      <c r="AP20" s="89"/>
      <c r="AQ20" s="786"/>
      <c r="AR20" s="786"/>
      <c r="AS20" s="786"/>
      <c r="AT20" s="31" t="str">
        <f>CA20&amp;CB20&amp;CC20&amp;CD20</f>
        <v/>
      </c>
      <c r="BY20" s="32"/>
      <c r="BZ20" s="32"/>
      <c r="CA20" s="33" t="str">
        <f t="shared" ref="CA20:CA24" si="10">IF(AM20+AN20+AO20+AP20&lt;&gt;$B20,"* El número de "&amp;AM$10&amp;""&amp;" no puede ser distinto del Total. ","")</f>
        <v/>
      </c>
      <c r="CB20" s="33" t="str">
        <f t="shared" si="5"/>
        <v/>
      </c>
      <c r="CC20" s="33" t="str">
        <f t="shared" si="6"/>
        <v/>
      </c>
      <c r="CD20" s="33" t="str">
        <f t="shared" si="7"/>
        <v/>
      </c>
      <c r="CE20" s="32"/>
      <c r="CF20" s="32"/>
      <c r="CG20" s="34">
        <f t="shared" si="8"/>
        <v>0</v>
      </c>
      <c r="CH20" s="35"/>
      <c r="CI20" s="35"/>
      <c r="CJ20" s="35"/>
      <c r="CK20" s="34">
        <f t="shared" ref="CK20:CM24" si="11">IF(AND($B20&lt;&gt;0,AQ20=""),1,IF(AQ20&gt;$B20,1,0))</f>
        <v>0</v>
      </c>
      <c r="CL20" s="34">
        <f t="shared" si="11"/>
        <v>0</v>
      </c>
      <c r="CM20" s="34">
        <f t="shared" si="11"/>
        <v>0</v>
      </c>
    </row>
    <row r="21" spans="1:113" x14ac:dyDescent="0.25">
      <c r="A21" s="45" t="s">
        <v>43</v>
      </c>
      <c r="B21" s="57">
        <f t="shared" si="0"/>
        <v>0</v>
      </c>
      <c r="C21" s="61">
        <f t="shared" si="1"/>
        <v>0</v>
      </c>
      <c r="D21" s="47">
        <f t="shared" si="1"/>
        <v>0</v>
      </c>
      <c r="E21" s="51"/>
      <c r="F21" s="56"/>
      <c r="G21" s="51"/>
      <c r="H21" s="52"/>
      <c r="I21" s="51"/>
      <c r="J21" s="52"/>
      <c r="K21" s="51"/>
      <c r="L21" s="52"/>
      <c r="M21" s="51"/>
      <c r="N21" s="52"/>
      <c r="O21" s="51"/>
      <c r="P21" s="52"/>
      <c r="Q21" s="51"/>
      <c r="R21" s="52"/>
      <c r="S21" s="51"/>
      <c r="T21" s="52"/>
      <c r="U21" s="51"/>
      <c r="V21" s="52"/>
      <c r="W21" s="51"/>
      <c r="X21" s="52"/>
      <c r="Y21" s="51"/>
      <c r="Z21" s="52"/>
      <c r="AA21" s="51"/>
      <c r="AB21" s="52"/>
      <c r="AC21" s="51"/>
      <c r="AD21" s="52"/>
      <c r="AE21" s="51"/>
      <c r="AF21" s="52"/>
      <c r="AG21" s="51"/>
      <c r="AH21" s="52"/>
      <c r="AI21" s="51"/>
      <c r="AJ21" s="52"/>
      <c r="AK21" s="51"/>
      <c r="AL21" s="53"/>
      <c r="AM21" s="54"/>
      <c r="AN21" s="55"/>
      <c r="AO21" s="55"/>
      <c r="AP21" s="56"/>
      <c r="AQ21" s="95"/>
      <c r="AR21" s="95"/>
      <c r="AS21" s="95"/>
      <c r="AT21" s="31" t="str">
        <f>CA21&amp;CB21&amp;CC21&amp;CD21</f>
        <v/>
      </c>
      <c r="BY21" s="32"/>
      <c r="BZ21" s="32"/>
      <c r="CA21" s="33" t="str">
        <f t="shared" si="10"/>
        <v/>
      </c>
      <c r="CB21" s="33" t="str">
        <f t="shared" si="5"/>
        <v/>
      </c>
      <c r="CC21" s="33" t="str">
        <f t="shared" si="6"/>
        <v/>
      </c>
      <c r="CD21" s="33" t="str">
        <f t="shared" si="7"/>
        <v/>
      </c>
      <c r="CE21" s="32"/>
      <c r="CF21" s="32"/>
      <c r="CG21" s="34">
        <f t="shared" si="8"/>
        <v>0</v>
      </c>
      <c r="CH21" s="35"/>
      <c r="CI21" s="35"/>
      <c r="CJ21" s="35"/>
      <c r="CK21" s="34">
        <f t="shared" si="11"/>
        <v>0</v>
      </c>
      <c r="CL21" s="34">
        <f t="shared" si="11"/>
        <v>0</v>
      </c>
      <c r="CM21" s="34">
        <f t="shared" si="11"/>
        <v>0</v>
      </c>
    </row>
    <row r="22" spans="1:113" x14ac:dyDescent="0.25">
      <c r="A22" s="96" t="s">
        <v>44</v>
      </c>
      <c r="B22" s="97">
        <f t="shared" si="0"/>
        <v>0</v>
      </c>
      <c r="C22" s="98">
        <f t="shared" si="1"/>
        <v>0</v>
      </c>
      <c r="D22" s="99">
        <f t="shared" si="1"/>
        <v>0</v>
      </c>
      <c r="E22" s="62"/>
      <c r="F22" s="100"/>
      <c r="G22" s="62"/>
      <c r="H22" s="101"/>
      <c r="I22" s="62"/>
      <c r="J22" s="101"/>
      <c r="K22" s="62"/>
      <c r="L22" s="101"/>
      <c r="M22" s="62"/>
      <c r="N22" s="101"/>
      <c r="O22" s="62"/>
      <c r="P22" s="101"/>
      <c r="Q22" s="62"/>
      <c r="R22" s="101"/>
      <c r="S22" s="62"/>
      <c r="T22" s="101"/>
      <c r="U22" s="62"/>
      <c r="V22" s="101"/>
      <c r="W22" s="62"/>
      <c r="X22" s="101"/>
      <c r="Y22" s="62"/>
      <c r="Z22" s="101"/>
      <c r="AA22" s="62"/>
      <c r="AB22" s="101"/>
      <c r="AC22" s="62"/>
      <c r="AD22" s="101"/>
      <c r="AE22" s="62"/>
      <c r="AF22" s="101"/>
      <c r="AG22" s="62"/>
      <c r="AH22" s="101"/>
      <c r="AI22" s="62"/>
      <c r="AJ22" s="101"/>
      <c r="AK22" s="62"/>
      <c r="AL22" s="102"/>
      <c r="AM22" s="103"/>
      <c r="AN22" s="104"/>
      <c r="AO22" s="104"/>
      <c r="AP22" s="100"/>
      <c r="AQ22" s="105"/>
      <c r="AR22" s="105"/>
      <c r="AS22" s="105"/>
      <c r="AT22" s="31" t="str">
        <f>CA22&amp;CB22&amp;CC22&amp;CD22</f>
        <v/>
      </c>
      <c r="BY22" s="32"/>
      <c r="BZ22" s="32"/>
      <c r="CA22" s="33" t="str">
        <f t="shared" si="10"/>
        <v/>
      </c>
      <c r="CB22" s="33" t="str">
        <f t="shared" si="5"/>
        <v/>
      </c>
      <c r="CC22" s="33" t="str">
        <f t="shared" si="6"/>
        <v/>
      </c>
      <c r="CD22" s="33" t="str">
        <f t="shared" si="7"/>
        <v/>
      </c>
      <c r="CE22" s="32"/>
      <c r="CF22" s="32"/>
      <c r="CG22" s="34">
        <f t="shared" si="8"/>
        <v>0</v>
      </c>
      <c r="CH22" s="35"/>
      <c r="CI22" s="35"/>
      <c r="CJ22" s="35"/>
      <c r="CK22" s="34">
        <f t="shared" si="11"/>
        <v>0</v>
      </c>
      <c r="CL22" s="34">
        <f t="shared" si="11"/>
        <v>0</v>
      </c>
      <c r="CM22" s="34">
        <f t="shared" si="11"/>
        <v>0</v>
      </c>
    </row>
    <row r="23" spans="1:113" x14ac:dyDescent="0.25">
      <c r="A23" s="106" t="s">
        <v>45</v>
      </c>
      <c r="B23" s="57">
        <f t="shared" si="0"/>
        <v>0</v>
      </c>
      <c r="C23" s="61">
        <f t="shared" si="1"/>
        <v>0</v>
      </c>
      <c r="D23" s="47">
        <f t="shared" si="1"/>
        <v>0</v>
      </c>
      <c r="E23" s="51"/>
      <c r="F23" s="56"/>
      <c r="G23" s="51"/>
      <c r="H23" s="52"/>
      <c r="I23" s="51"/>
      <c r="J23" s="52"/>
      <c r="K23" s="51"/>
      <c r="L23" s="52"/>
      <c r="M23" s="51"/>
      <c r="N23" s="52"/>
      <c r="O23" s="51"/>
      <c r="P23" s="52"/>
      <c r="Q23" s="51"/>
      <c r="R23" s="52"/>
      <c r="S23" s="51"/>
      <c r="T23" s="52"/>
      <c r="U23" s="51"/>
      <c r="V23" s="52"/>
      <c r="W23" s="51"/>
      <c r="X23" s="52"/>
      <c r="Y23" s="51"/>
      <c r="Z23" s="52"/>
      <c r="AA23" s="51"/>
      <c r="AB23" s="52"/>
      <c r="AC23" s="51"/>
      <c r="AD23" s="52"/>
      <c r="AE23" s="51"/>
      <c r="AF23" s="52"/>
      <c r="AG23" s="51"/>
      <c r="AH23" s="52"/>
      <c r="AI23" s="51"/>
      <c r="AJ23" s="52"/>
      <c r="AK23" s="51"/>
      <c r="AL23" s="53"/>
      <c r="AM23" s="54"/>
      <c r="AN23" s="55"/>
      <c r="AO23" s="55"/>
      <c r="AP23" s="56"/>
      <c r="AQ23" s="95"/>
      <c r="AR23" s="95"/>
      <c r="AS23" s="95"/>
      <c r="AT23" s="31" t="str">
        <f>CA23&amp;CB23&amp;CC23&amp;CD23</f>
        <v/>
      </c>
      <c r="BY23" s="32"/>
      <c r="BZ23" s="32"/>
      <c r="CA23" s="33" t="str">
        <f t="shared" si="10"/>
        <v/>
      </c>
      <c r="CB23" s="33" t="str">
        <f t="shared" si="5"/>
        <v/>
      </c>
      <c r="CC23" s="33" t="str">
        <f t="shared" si="6"/>
        <v/>
      </c>
      <c r="CD23" s="33" t="str">
        <f t="shared" si="7"/>
        <v/>
      </c>
      <c r="CE23" s="32"/>
      <c r="CF23" s="32"/>
      <c r="CG23" s="34">
        <f t="shared" si="8"/>
        <v>0</v>
      </c>
      <c r="CH23" s="35"/>
      <c r="CI23" s="35"/>
      <c r="CJ23" s="35"/>
      <c r="CK23" s="34">
        <f t="shared" si="11"/>
        <v>0</v>
      </c>
      <c r="CL23" s="34">
        <f t="shared" si="11"/>
        <v>0</v>
      </c>
      <c r="CM23" s="34">
        <f t="shared" si="11"/>
        <v>0</v>
      </c>
    </row>
    <row r="24" spans="1:113" x14ac:dyDescent="0.25">
      <c r="A24" s="107" t="s">
        <v>46</v>
      </c>
      <c r="B24" s="65">
        <f t="shared" si="0"/>
        <v>0</v>
      </c>
      <c r="C24" s="79">
        <f t="shared" si="1"/>
        <v>0</v>
      </c>
      <c r="D24" s="637">
        <f t="shared" si="1"/>
        <v>0</v>
      </c>
      <c r="E24" s="835"/>
      <c r="F24" s="638"/>
      <c r="G24" s="835"/>
      <c r="H24" s="73"/>
      <c r="I24" s="835"/>
      <c r="J24" s="73"/>
      <c r="K24" s="835"/>
      <c r="L24" s="73"/>
      <c r="M24" s="835"/>
      <c r="N24" s="73"/>
      <c r="O24" s="835"/>
      <c r="P24" s="73"/>
      <c r="Q24" s="835"/>
      <c r="R24" s="73"/>
      <c r="S24" s="835"/>
      <c r="T24" s="73"/>
      <c r="U24" s="835"/>
      <c r="V24" s="73"/>
      <c r="W24" s="835"/>
      <c r="X24" s="73"/>
      <c r="Y24" s="835"/>
      <c r="Z24" s="73"/>
      <c r="AA24" s="835"/>
      <c r="AB24" s="73"/>
      <c r="AC24" s="835"/>
      <c r="AD24" s="73"/>
      <c r="AE24" s="835"/>
      <c r="AF24" s="73"/>
      <c r="AG24" s="835"/>
      <c r="AH24" s="73"/>
      <c r="AI24" s="835"/>
      <c r="AJ24" s="73"/>
      <c r="AK24" s="835"/>
      <c r="AL24" s="74"/>
      <c r="AM24" s="110"/>
      <c r="AN24" s="76"/>
      <c r="AO24" s="76"/>
      <c r="AP24" s="638"/>
      <c r="AQ24" s="73"/>
      <c r="AR24" s="73"/>
      <c r="AS24" s="73"/>
      <c r="AT24" s="31" t="str">
        <f>CA24&amp;CB24&amp;CC24&amp;CD24</f>
        <v/>
      </c>
      <c r="BY24" s="32"/>
      <c r="BZ24" s="32"/>
      <c r="CA24" s="33" t="str">
        <f t="shared" si="10"/>
        <v/>
      </c>
      <c r="CB24" s="33" t="str">
        <f t="shared" si="5"/>
        <v/>
      </c>
      <c r="CC24" s="33" t="str">
        <f t="shared" si="6"/>
        <v/>
      </c>
      <c r="CD24" s="33" t="str">
        <f t="shared" si="7"/>
        <v/>
      </c>
      <c r="CE24" s="32"/>
      <c r="CF24" s="32"/>
      <c r="CG24" s="34">
        <f t="shared" si="8"/>
        <v>0</v>
      </c>
      <c r="CH24" s="35"/>
      <c r="CI24" s="35"/>
      <c r="CJ24" s="35"/>
      <c r="CK24" s="34">
        <f t="shared" si="11"/>
        <v>0</v>
      </c>
      <c r="CL24" s="34">
        <f t="shared" si="11"/>
        <v>0</v>
      </c>
      <c r="CM24" s="34">
        <f t="shared" si="11"/>
        <v>0</v>
      </c>
    </row>
    <row r="25" spans="1:113" x14ac:dyDescent="0.25">
      <c r="A25" s="13" t="s">
        <v>47</v>
      </c>
      <c r="B25" s="14"/>
      <c r="C25" s="12"/>
      <c r="D25" s="15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</row>
    <row r="26" spans="1:113" x14ac:dyDescent="0.25">
      <c r="A26" s="521" t="s">
        <v>48</v>
      </c>
      <c r="B26" s="758" t="s">
        <v>49</v>
      </c>
      <c r="C26" s="491" t="s">
        <v>5</v>
      </c>
      <c r="D26" s="492"/>
      <c r="E26" s="493"/>
      <c r="F26" s="597" t="s">
        <v>6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59"/>
      <c r="AI26" s="759"/>
      <c r="AJ26" s="759"/>
      <c r="AK26" s="759"/>
      <c r="AL26" s="759"/>
      <c r="AM26" s="601"/>
      <c r="AN26" s="584" t="s">
        <v>7</v>
      </c>
      <c r="AO26" s="759"/>
      <c r="AP26" s="759"/>
      <c r="AQ26" s="585"/>
    </row>
    <row r="27" spans="1:113" ht="15" customHeight="1" x14ac:dyDescent="0.25">
      <c r="A27" s="522"/>
      <c r="B27" s="489"/>
      <c r="C27" s="712"/>
      <c r="D27" s="620"/>
      <c r="E27" s="641"/>
      <c r="F27" s="591" t="s">
        <v>11</v>
      </c>
      <c r="G27" s="592"/>
      <c r="H27" s="591" t="s">
        <v>12</v>
      </c>
      <c r="I27" s="592"/>
      <c r="J27" s="591" t="s">
        <v>13</v>
      </c>
      <c r="K27" s="592"/>
      <c r="L27" s="591" t="s">
        <v>14</v>
      </c>
      <c r="M27" s="592"/>
      <c r="N27" s="591" t="s">
        <v>15</v>
      </c>
      <c r="O27" s="592"/>
      <c r="P27" s="591" t="s">
        <v>16</v>
      </c>
      <c r="Q27" s="592"/>
      <c r="R27" s="591" t="s">
        <v>17</v>
      </c>
      <c r="S27" s="592"/>
      <c r="T27" s="591" t="s">
        <v>18</v>
      </c>
      <c r="U27" s="592"/>
      <c r="V27" s="591" t="s">
        <v>19</v>
      </c>
      <c r="W27" s="592"/>
      <c r="X27" s="591" t="s">
        <v>20</v>
      </c>
      <c r="Y27" s="592"/>
      <c r="Z27" s="591" t="s">
        <v>21</v>
      </c>
      <c r="AA27" s="592"/>
      <c r="AB27" s="591" t="s">
        <v>22</v>
      </c>
      <c r="AC27" s="592"/>
      <c r="AD27" s="591" t="s">
        <v>23</v>
      </c>
      <c r="AE27" s="592"/>
      <c r="AF27" s="591" t="s">
        <v>24</v>
      </c>
      <c r="AG27" s="592"/>
      <c r="AH27" s="591" t="s">
        <v>25</v>
      </c>
      <c r="AI27" s="592"/>
      <c r="AJ27" s="591" t="s">
        <v>26</v>
      </c>
      <c r="AK27" s="592"/>
      <c r="AL27" s="597" t="s">
        <v>27</v>
      </c>
      <c r="AM27" s="601"/>
      <c r="AN27" s="782" t="s">
        <v>50</v>
      </c>
      <c r="AO27" s="783" t="s">
        <v>29</v>
      </c>
      <c r="AP27" s="506" t="s">
        <v>30</v>
      </c>
      <c r="AQ27" s="510" t="s">
        <v>31</v>
      </c>
    </row>
    <row r="28" spans="1:113" x14ac:dyDescent="0.25">
      <c r="A28" s="644"/>
      <c r="B28" s="734"/>
      <c r="C28" s="477" t="s">
        <v>32</v>
      </c>
      <c r="D28" s="482" t="s">
        <v>33</v>
      </c>
      <c r="E28" s="480" t="s">
        <v>34</v>
      </c>
      <c r="F28" s="482" t="s">
        <v>33</v>
      </c>
      <c r="G28" s="480" t="s">
        <v>34</v>
      </c>
      <c r="H28" s="482" t="s">
        <v>33</v>
      </c>
      <c r="I28" s="480" t="s">
        <v>34</v>
      </c>
      <c r="J28" s="482" t="s">
        <v>33</v>
      </c>
      <c r="K28" s="480" t="s">
        <v>34</v>
      </c>
      <c r="L28" s="482" t="s">
        <v>33</v>
      </c>
      <c r="M28" s="480" t="s">
        <v>34</v>
      </c>
      <c r="N28" s="434" t="s">
        <v>33</v>
      </c>
      <c r="O28" s="480" t="s">
        <v>34</v>
      </c>
      <c r="P28" s="482" t="s">
        <v>33</v>
      </c>
      <c r="Q28" s="480" t="s">
        <v>34</v>
      </c>
      <c r="R28" s="482" t="s">
        <v>33</v>
      </c>
      <c r="S28" s="480" t="s">
        <v>34</v>
      </c>
      <c r="T28" s="482" t="s">
        <v>33</v>
      </c>
      <c r="U28" s="480" t="s">
        <v>34</v>
      </c>
      <c r="V28" s="482" t="s">
        <v>33</v>
      </c>
      <c r="W28" s="480" t="s">
        <v>34</v>
      </c>
      <c r="X28" s="482" t="s">
        <v>33</v>
      </c>
      <c r="Y28" s="480" t="s">
        <v>34</v>
      </c>
      <c r="Z28" s="482" t="s">
        <v>33</v>
      </c>
      <c r="AA28" s="480" t="s">
        <v>34</v>
      </c>
      <c r="AB28" s="482" t="s">
        <v>33</v>
      </c>
      <c r="AC28" s="480" t="s">
        <v>34</v>
      </c>
      <c r="AD28" s="482" t="s">
        <v>33</v>
      </c>
      <c r="AE28" s="480" t="s">
        <v>34</v>
      </c>
      <c r="AF28" s="482" t="s">
        <v>33</v>
      </c>
      <c r="AG28" s="480" t="s">
        <v>34</v>
      </c>
      <c r="AH28" s="482" t="s">
        <v>33</v>
      </c>
      <c r="AI28" s="480" t="s">
        <v>34</v>
      </c>
      <c r="AJ28" s="482" t="s">
        <v>33</v>
      </c>
      <c r="AK28" s="480" t="s">
        <v>34</v>
      </c>
      <c r="AL28" s="482" t="s">
        <v>33</v>
      </c>
      <c r="AM28" s="787" t="s">
        <v>34</v>
      </c>
      <c r="AN28" s="509"/>
      <c r="AO28" s="505"/>
      <c r="AP28" s="505"/>
      <c r="AQ28" s="511"/>
      <c r="CG28" s="112">
        <f>IF(C29&lt;&gt;SUM(C30:C48),1,0)</f>
        <v>0</v>
      </c>
    </row>
    <row r="29" spans="1:113" x14ac:dyDescent="0.25">
      <c r="A29" s="602" t="s">
        <v>51</v>
      </c>
      <c r="B29" s="603"/>
      <c r="C29" s="442">
        <f t="shared" ref="C29:C50" si="12">SUM(D29:E29)</f>
        <v>0</v>
      </c>
      <c r="D29" s="788">
        <f t="shared" ref="D29:E50" si="13">+F29+H29+J29+L29+N29+P29+R29+T29+V29+X29+Z29+AB29+AD29+AF29+AH29+AJ29+AL29</f>
        <v>0</v>
      </c>
      <c r="E29" s="115">
        <f t="shared" si="13"/>
        <v>0</v>
      </c>
      <c r="F29" s="443"/>
      <c r="G29" s="444"/>
      <c r="H29" s="443"/>
      <c r="I29" s="445"/>
      <c r="J29" s="443"/>
      <c r="K29" s="445"/>
      <c r="L29" s="443"/>
      <c r="M29" s="444"/>
      <c r="N29" s="446"/>
      <c r="O29" s="445"/>
      <c r="P29" s="446"/>
      <c r="Q29" s="445"/>
      <c r="R29" s="446"/>
      <c r="S29" s="445"/>
      <c r="T29" s="446"/>
      <c r="U29" s="445"/>
      <c r="V29" s="446"/>
      <c r="W29" s="445"/>
      <c r="X29" s="446"/>
      <c r="Y29" s="445"/>
      <c r="Z29" s="446"/>
      <c r="AA29" s="445"/>
      <c r="AB29" s="446"/>
      <c r="AC29" s="445"/>
      <c r="AD29" s="446"/>
      <c r="AE29" s="445"/>
      <c r="AF29" s="446"/>
      <c r="AG29" s="445"/>
      <c r="AH29" s="446"/>
      <c r="AI29" s="445"/>
      <c r="AJ29" s="446"/>
      <c r="AK29" s="445"/>
      <c r="AL29" s="446"/>
      <c r="AM29" s="789"/>
      <c r="AN29" s="447"/>
      <c r="AO29" s="448"/>
      <c r="AP29" s="446"/>
      <c r="AQ29" s="445"/>
      <c r="AR29" s="31" t="str">
        <f>CA29&amp;CB29&amp;CC29&amp;CD29&amp;CE29&amp;CF29</f>
        <v/>
      </c>
      <c r="BW29" s="32"/>
      <c r="BX29" s="32"/>
      <c r="BY29" s="32"/>
      <c r="BZ29" s="32"/>
      <c r="CA29" s="123" t="str">
        <f>IF(CG29=1," * El total de Ingresos debe ser igual a la suma de los Tipos de Estrategia. ","")</f>
        <v/>
      </c>
      <c r="CB29" s="123" t="str">
        <f>IF(CG28=1,"* Existen patologías que son mayores al Total de Ingresos-Persona. ","")</f>
        <v/>
      </c>
      <c r="CC29" s="124"/>
      <c r="CD29" s="124"/>
      <c r="CE29" s="124"/>
      <c r="CF29" s="124"/>
      <c r="CG29" s="112">
        <f>IF(SUM(AN29:AQ29)=C29,0,1)</f>
        <v>0</v>
      </c>
      <c r="CH29" s="125"/>
      <c r="CI29" s="125"/>
      <c r="CJ29" s="125"/>
      <c r="CK29" s="125"/>
      <c r="DH29"/>
      <c r="DI29"/>
    </row>
    <row r="30" spans="1:113" x14ac:dyDescent="0.25">
      <c r="A30" s="790" t="s">
        <v>52</v>
      </c>
      <c r="B30" s="126" t="s">
        <v>53</v>
      </c>
      <c r="C30" s="127">
        <f t="shared" si="12"/>
        <v>0</v>
      </c>
      <c r="D30" s="825">
        <f t="shared" si="13"/>
        <v>0</v>
      </c>
      <c r="E30" s="826">
        <f t="shared" si="13"/>
        <v>0</v>
      </c>
      <c r="F30" s="130"/>
      <c r="G30" s="131"/>
      <c r="H30" s="130"/>
      <c r="I30" s="132"/>
      <c r="J30" s="130"/>
      <c r="K30" s="132"/>
      <c r="L30" s="130"/>
      <c r="M30" s="131"/>
      <c r="N30" s="133"/>
      <c r="O30" s="132"/>
      <c r="P30" s="133"/>
      <c r="Q30" s="132"/>
      <c r="R30" s="133"/>
      <c r="S30" s="132"/>
      <c r="T30" s="133"/>
      <c r="U30" s="132"/>
      <c r="V30" s="133"/>
      <c r="W30" s="132"/>
      <c r="X30" s="133"/>
      <c r="Y30" s="132"/>
      <c r="Z30" s="133"/>
      <c r="AA30" s="132"/>
      <c r="AB30" s="133"/>
      <c r="AC30" s="132"/>
      <c r="AD30" s="133"/>
      <c r="AE30" s="132"/>
      <c r="AF30" s="133"/>
      <c r="AG30" s="132"/>
      <c r="AH30" s="133"/>
      <c r="AI30" s="132"/>
      <c r="AJ30" s="133"/>
      <c r="AK30" s="132"/>
      <c r="AL30" s="133"/>
      <c r="AM30" s="134"/>
      <c r="AN30" s="135"/>
      <c r="AO30" s="136"/>
      <c r="AP30" s="133"/>
      <c r="AQ30" s="132"/>
      <c r="AR30" s="31" t="str">
        <f>CA30&amp;CB30&amp;CC30&amp;CD30&amp;CE30&amp;CF30</f>
        <v/>
      </c>
      <c r="BW30" s="32"/>
      <c r="BX30" s="32"/>
      <c r="BY30" s="32"/>
      <c r="BZ30" s="32"/>
      <c r="CA30" s="123" t="str">
        <f>IF(CG30=1," * El total de Ingresos debe ser igual a la suma de los Tipos de Estrategia. ","")</f>
        <v/>
      </c>
      <c r="CB30" s="123" t="str">
        <f>IF(CH30=1,"* EN Rehabilitación Infantil Existen Patologías que son Mayores a los Ingresos-Personas. ","")</f>
        <v/>
      </c>
      <c r="CC30" s="123" t="str">
        <f>IF(CI30=1,"* En RBC existen Patologías que son mayores a los Ingresos-Personas. ","")</f>
        <v/>
      </c>
      <c r="CD30" s="123" t="str">
        <f>IF(CJ30=1,"* En RI Existen Patologías que son mayores a los Ingresos-Personas. ","")</f>
        <v/>
      </c>
      <c r="CE30" s="123" t="str">
        <f>IF(CK30=1,"* En RR existen patologías que son mayores a los Ingresos-Persona. ","")</f>
        <v/>
      </c>
      <c r="CF30" s="123"/>
      <c r="CG30" s="112">
        <f>IF(SUM(AN30:AQ30)=C30,0,1)</f>
        <v>0</v>
      </c>
      <c r="CH30" s="112">
        <f>IF(AN29&lt;MAX(AN30:AN48),1,0)</f>
        <v>0</v>
      </c>
      <c r="CI30" s="112">
        <f>IF(AO29&lt;MAX(AO30:AO48),1,0)</f>
        <v>0</v>
      </c>
      <c r="CJ30" s="112">
        <f>IF(AP29&lt;MAX(AP30:AP48),1,0)</f>
        <v>0</v>
      </c>
      <c r="CK30" s="112">
        <f>IF(AQ29&lt;MAX(AQ30:AQ48),1,0)</f>
        <v>0</v>
      </c>
      <c r="DI30"/>
    </row>
    <row r="31" spans="1:113" x14ac:dyDescent="0.25">
      <c r="A31" s="515"/>
      <c r="B31" s="126" t="s">
        <v>54</v>
      </c>
      <c r="C31" s="137">
        <f t="shared" si="12"/>
        <v>0</v>
      </c>
      <c r="D31" s="138">
        <f t="shared" si="13"/>
        <v>0</v>
      </c>
      <c r="E31" s="139">
        <f t="shared" si="13"/>
        <v>0</v>
      </c>
      <c r="F31" s="140"/>
      <c r="G31" s="141"/>
      <c r="H31" s="140"/>
      <c r="I31" s="142"/>
      <c r="J31" s="140"/>
      <c r="K31" s="142"/>
      <c r="L31" s="140"/>
      <c r="M31" s="141"/>
      <c r="N31" s="143"/>
      <c r="O31" s="142"/>
      <c r="P31" s="143"/>
      <c r="Q31" s="142"/>
      <c r="R31" s="143"/>
      <c r="S31" s="142"/>
      <c r="T31" s="143"/>
      <c r="U31" s="142"/>
      <c r="V31" s="143"/>
      <c r="W31" s="142"/>
      <c r="X31" s="143"/>
      <c r="Y31" s="142"/>
      <c r="Z31" s="143"/>
      <c r="AA31" s="142"/>
      <c r="AB31" s="143"/>
      <c r="AC31" s="142"/>
      <c r="AD31" s="143"/>
      <c r="AE31" s="142"/>
      <c r="AF31" s="143"/>
      <c r="AG31" s="142"/>
      <c r="AH31" s="143"/>
      <c r="AI31" s="142"/>
      <c r="AJ31" s="143"/>
      <c r="AK31" s="142"/>
      <c r="AL31" s="143"/>
      <c r="AM31" s="144"/>
      <c r="AN31" s="145"/>
      <c r="AO31" s="146"/>
      <c r="AP31" s="143"/>
      <c r="AQ31" s="142"/>
      <c r="AR31" s="31" t="str">
        <f t="shared" ref="AR31:AR50" si="14">CA31&amp;CB31</f>
        <v/>
      </c>
      <c r="BW31" s="32"/>
      <c r="BX31" s="32"/>
      <c r="BY31" s="32"/>
      <c r="BZ31" s="32"/>
      <c r="CA31" s="123" t="str">
        <f>IF(CG31=1," * El total de Ingresos debe ser igual a la suma de los Tipos de Estrategia. ","")</f>
        <v/>
      </c>
      <c r="CB31" s="124"/>
      <c r="CC31" s="124"/>
      <c r="CD31" s="124"/>
      <c r="CE31" s="124"/>
      <c r="CF31" s="124"/>
      <c r="CG31" s="112">
        <f>IF(SUM(AN31:AQ31)=C31,0,1)</f>
        <v>0</v>
      </c>
      <c r="CH31" s="125"/>
      <c r="CI31" s="125"/>
      <c r="CJ31" s="125"/>
      <c r="CK31" s="125"/>
    </row>
    <row r="32" spans="1:113" x14ac:dyDescent="0.25">
      <c r="A32" s="515"/>
      <c r="B32" s="147" t="s">
        <v>55</v>
      </c>
      <c r="C32" s="148">
        <f t="shared" si="12"/>
        <v>0</v>
      </c>
      <c r="D32" s="138">
        <f t="shared" si="13"/>
        <v>0</v>
      </c>
      <c r="E32" s="139">
        <f t="shared" si="13"/>
        <v>0</v>
      </c>
      <c r="F32" s="140"/>
      <c r="G32" s="141"/>
      <c r="H32" s="140"/>
      <c r="I32" s="142"/>
      <c r="J32" s="140"/>
      <c r="K32" s="142"/>
      <c r="L32" s="140"/>
      <c r="M32" s="141"/>
      <c r="N32" s="143"/>
      <c r="O32" s="142"/>
      <c r="P32" s="143"/>
      <c r="Q32" s="142"/>
      <c r="R32" s="143"/>
      <c r="S32" s="142"/>
      <c r="T32" s="143"/>
      <c r="U32" s="142"/>
      <c r="V32" s="143"/>
      <c r="W32" s="142"/>
      <c r="X32" s="143"/>
      <c r="Y32" s="142"/>
      <c r="Z32" s="143"/>
      <c r="AA32" s="142"/>
      <c r="AB32" s="143"/>
      <c r="AC32" s="142"/>
      <c r="AD32" s="143"/>
      <c r="AE32" s="142"/>
      <c r="AF32" s="143"/>
      <c r="AG32" s="142"/>
      <c r="AH32" s="143"/>
      <c r="AI32" s="142"/>
      <c r="AJ32" s="143"/>
      <c r="AK32" s="142"/>
      <c r="AL32" s="143"/>
      <c r="AM32" s="144"/>
      <c r="AN32" s="145"/>
      <c r="AO32" s="146"/>
      <c r="AP32" s="143"/>
      <c r="AQ32" s="142"/>
      <c r="AR32" s="31" t="str">
        <f t="shared" si="14"/>
        <v/>
      </c>
      <c r="BW32" s="32"/>
      <c r="BX32" s="32"/>
      <c r="BY32" s="32"/>
      <c r="BZ32" s="32"/>
      <c r="CA32" s="123" t="str">
        <f t="shared" ref="CA32:CA50" si="15">IF(CG32=1," * El total de Ingresos debe ser igual a la suma de los Tipos de Estrategia. ","")</f>
        <v/>
      </c>
      <c r="CB32" s="124"/>
      <c r="CC32" s="124"/>
      <c r="CD32" s="124"/>
      <c r="CE32" s="124"/>
      <c r="CF32" s="124"/>
      <c r="CG32" s="112">
        <f t="shared" ref="CG32:CG48" si="16">IF(SUM(AN32:AQ32)=C32,0,1)</f>
        <v>0</v>
      </c>
      <c r="CH32" s="125"/>
      <c r="CI32" s="125"/>
      <c r="CJ32" s="125"/>
      <c r="CK32" s="125"/>
    </row>
    <row r="33" spans="1:89" customFormat="1" x14ac:dyDescent="0.25">
      <c r="A33" s="515"/>
      <c r="B33" s="147" t="s">
        <v>56</v>
      </c>
      <c r="C33" s="148">
        <f t="shared" si="12"/>
        <v>0</v>
      </c>
      <c r="D33" s="138">
        <f t="shared" si="13"/>
        <v>0</v>
      </c>
      <c r="E33" s="139">
        <f t="shared" si="13"/>
        <v>0</v>
      </c>
      <c r="F33" s="140"/>
      <c r="G33" s="141"/>
      <c r="H33" s="140"/>
      <c r="I33" s="142"/>
      <c r="J33" s="140"/>
      <c r="K33" s="142"/>
      <c r="L33" s="140"/>
      <c r="M33" s="141"/>
      <c r="N33" s="143"/>
      <c r="O33" s="142"/>
      <c r="P33" s="143"/>
      <c r="Q33" s="142"/>
      <c r="R33" s="143"/>
      <c r="S33" s="142"/>
      <c r="T33" s="143"/>
      <c r="U33" s="142"/>
      <c r="V33" s="143"/>
      <c r="W33" s="142"/>
      <c r="X33" s="143"/>
      <c r="Y33" s="142"/>
      <c r="Z33" s="143"/>
      <c r="AA33" s="142"/>
      <c r="AB33" s="143"/>
      <c r="AC33" s="142"/>
      <c r="AD33" s="143"/>
      <c r="AE33" s="142"/>
      <c r="AF33" s="143"/>
      <c r="AG33" s="142"/>
      <c r="AH33" s="143"/>
      <c r="AI33" s="142"/>
      <c r="AJ33" s="143"/>
      <c r="AK33" s="142"/>
      <c r="AL33" s="143"/>
      <c r="AM33" s="144"/>
      <c r="AN33" s="145"/>
      <c r="AO33" s="146"/>
      <c r="AP33" s="143"/>
      <c r="AQ33" s="142"/>
      <c r="AR33" s="31" t="str">
        <f t="shared" si="14"/>
        <v/>
      </c>
      <c r="BW33" s="32"/>
      <c r="BX33" s="32"/>
      <c r="BY33" s="32"/>
      <c r="BZ33" s="32"/>
      <c r="CA33" s="123" t="str">
        <f t="shared" si="15"/>
        <v/>
      </c>
      <c r="CB33" s="124"/>
      <c r="CC33" s="124"/>
      <c r="CD33" s="124"/>
      <c r="CE33" s="124"/>
      <c r="CF33" s="124"/>
      <c r="CG33" s="112">
        <f t="shared" si="16"/>
        <v>0</v>
      </c>
      <c r="CH33" s="125"/>
      <c r="CI33" s="125"/>
      <c r="CJ33" s="125"/>
      <c r="CK33" s="125"/>
    </row>
    <row r="34" spans="1:89" customFormat="1" x14ac:dyDescent="0.25">
      <c r="A34" s="515"/>
      <c r="B34" s="147" t="s">
        <v>57</v>
      </c>
      <c r="C34" s="148">
        <f t="shared" si="12"/>
        <v>0</v>
      </c>
      <c r="D34" s="138">
        <f t="shared" si="13"/>
        <v>0</v>
      </c>
      <c r="E34" s="139">
        <f t="shared" si="13"/>
        <v>0</v>
      </c>
      <c r="F34" s="140"/>
      <c r="G34" s="141"/>
      <c r="H34" s="140"/>
      <c r="I34" s="142"/>
      <c r="J34" s="140"/>
      <c r="K34" s="142"/>
      <c r="L34" s="140"/>
      <c r="M34" s="141"/>
      <c r="N34" s="143"/>
      <c r="O34" s="142"/>
      <c r="P34" s="143"/>
      <c r="Q34" s="142"/>
      <c r="R34" s="143"/>
      <c r="S34" s="142"/>
      <c r="T34" s="143"/>
      <c r="U34" s="142"/>
      <c r="V34" s="143"/>
      <c r="W34" s="142"/>
      <c r="X34" s="143"/>
      <c r="Y34" s="142"/>
      <c r="Z34" s="143"/>
      <c r="AA34" s="142"/>
      <c r="AB34" s="143"/>
      <c r="AC34" s="142"/>
      <c r="AD34" s="143"/>
      <c r="AE34" s="142"/>
      <c r="AF34" s="143"/>
      <c r="AG34" s="142"/>
      <c r="AH34" s="143"/>
      <c r="AI34" s="142"/>
      <c r="AJ34" s="143"/>
      <c r="AK34" s="142"/>
      <c r="AL34" s="143"/>
      <c r="AM34" s="144"/>
      <c r="AN34" s="145"/>
      <c r="AO34" s="146"/>
      <c r="AP34" s="143"/>
      <c r="AQ34" s="142"/>
      <c r="AR34" s="31" t="str">
        <f t="shared" si="14"/>
        <v/>
      </c>
      <c r="BW34" s="32"/>
      <c r="BX34" s="32"/>
      <c r="BY34" s="32"/>
      <c r="BZ34" s="32"/>
      <c r="CA34" s="123" t="str">
        <f t="shared" si="15"/>
        <v/>
      </c>
      <c r="CB34" s="124"/>
      <c r="CC34" s="124"/>
      <c r="CD34" s="124"/>
      <c r="CE34" s="124"/>
      <c r="CF34" s="124"/>
      <c r="CG34" s="112">
        <f t="shared" si="16"/>
        <v>0</v>
      </c>
      <c r="CH34" s="125"/>
      <c r="CI34" s="125"/>
      <c r="CJ34" s="125"/>
      <c r="CK34" s="125"/>
    </row>
    <row r="35" spans="1:89" customFormat="1" x14ac:dyDescent="0.25">
      <c r="A35" s="515"/>
      <c r="B35" s="147" t="s">
        <v>58</v>
      </c>
      <c r="C35" s="148">
        <f t="shared" si="12"/>
        <v>0</v>
      </c>
      <c r="D35" s="138">
        <f t="shared" si="13"/>
        <v>0</v>
      </c>
      <c r="E35" s="139">
        <f t="shared" si="13"/>
        <v>0</v>
      </c>
      <c r="F35" s="140"/>
      <c r="G35" s="141"/>
      <c r="H35" s="140"/>
      <c r="I35" s="142"/>
      <c r="J35" s="140"/>
      <c r="K35" s="142"/>
      <c r="L35" s="140"/>
      <c r="M35" s="141"/>
      <c r="N35" s="143"/>
      <c r="O35" s="142"/>
      <c r="P35" s="143"/>
      <c r="Q35" s="142"/>
      <c r="R35" s="143"/>
      <c r="S35" s="142"/>
      <c r="T35" s="143"/>
      <c r="U35" s="142"/>
      <c r="V35" s="143"/>
      <c r="W35" s="142"/>
      <c r="X35" s="143"/>
      <c r="Y35" s="142"/>
      <c r="Z35" s="143"/>
      <c r="AA35" s="142"/>
      <c r="AB35" s="143"/>
      <c r="AC35" s="142"/>
      <c r="AD35" s="143"/>
      <c r="AE35" s="142"/>
      <c r="AF35" s="143"/>
      <c r="AG35" s="142"/>
      <c r="AH35" s="143"/>
      <c r="AI35" s="142"/>
      <c r="AJ35" s="143"/>
      <c r="AK35" s="142"/>
      <c r="AL35" s="143"/>
      <c r="AM35" s="144"/>
      <c r="AN35" s="145"/>
      <c r="AO35" s="146"/>
      <c r="AP35" s="143"/>
      <c r="AQ35" s="142"/>
      <c r="AR35" s="31" t="str">
        <f t="shared" si="14"/>
        <v/>
      </c>
      <c r="BW35" s="32"/>
      <c r="BX35" s="32"/>
      <c r="BY35" s="32"/>
      <c r="BZ35" s="32"/>
      <c r="CA35" s="123" t="str">
        <f t="shared" si="15"/>
        <v/>
      </c>
      <c r="CB35" s="124"/>
      <c r="CC35" s="124"/>
      <c r="CD35" s="124"/>
      <c r="CE35" s="124"/>
      <c r="CF35" s="124"/>
      <c r="CG35" s="112">
        <f t="shared" si="16"/>
        <v>0</v>
      </c>
      <c r="CH35" s="125"/>
      <c r="CI35" s="125"/>
      <c r="CJ35" s="125"/>
      <c r="CK35" s="125"/>
    </row>
    <row r="36" spans="1:89" customFormat="1" x14ac:dyDescent="0.25">
      <c r="A36" s="515"/>
      <c r="B36" s="149" t="s">
        <v>59</v>
      </c>
      <c r="C36" s="150">
        <f t="shared" si="12"/>
        <v>0</v>
      </c>
      <c r="D36" s="138">
        <f t="shared" si="13"/>
        <v>0</v>
      </c>
      <c r="E36" s="139">
        <f t="shared" si="13"/>
        <v>0</v>
      </c>
      <c r="F36" s="140"/>
      <c r="G36" s="141"/>
      <c r="H36" s="140"/>
      <c r="I36" s="142"/>
      <c r="J36" s="140"/>
      <c r="K36" s="142"/>
      <c r="L36" s="140"/>
      <c r="M36" s="141"/>
      <c r="N36" s="143"/>
      <c r="O36" s="142"/>
      <c r="P36" s="143"/>
      <c r="Q36" s="142"/>
      <c r="R36" s="143"/>
      <c r="S36" s="142"/>
      <c r="T36" s="143"/>
      <c r="U36" s="142"/>
      <c r="V36" s="143"/>
      <c r="W36" s="142"/>
      <c r="X36" s="143"/>
      <c r="Y36" s="142"/>
      <c r="Z36" s="143"/>
      <c r="AA36" s="142"/>
      <c r="AB36" s="143"/>
      <c r="AC36" s="142"/>
      <c r="AD36" s="143"/>
      <c r="AE36" s="142"/>
      <c r="AF36" s="143"/>
      <c r="AG36" s="142"/>
      <c r="AH36" s="143"/>
      <c r="AI36" s="142"/>
      <c r="AJ36" s="143"/>
      <c r="AK36" s="142"/>
      <c r="AL36" s="143"/>
      <c r="AM36" s="144"/>
      <c r="AN36" s="145"/>
      <c r="AO36" s="146"/>
      <c r="AP36" s="143"/>
      <c r="AQ36" s="142"/>
      <c r="AR36" s="31" t="str">
        <f t="shared" si="14"/>
        <v/>
      </c>
      <c r="BW36" s="32"/>
      <c r="BX36" s="32"/>
      <c r="BY36" s="32"/>
      <c r="BZ36" s="32"/>
      <c r="CA36" s="123" t="str">
        <f t="shared" si="15"/>
        <v/>
      </c>
      <c r="CB36" s="124"/>
      <c r="CC36" s="124"/>
      <c r="CD36" s="124"/>
      <c r="CE36" s="124"/>
      <c r="CF36" s="124"/>
      <c r="CG36" s="112">
        <f t="shared" si="16"/>
        <v>0</v>
      </c>
      <c r="CH36" s="125"/>
      <c r="CI36" s="125"/>
      <c r="CJ36" s="125"/>
      <c r="CK36" s="125"/>
    </row>
    <row r="37" spans="1:89" customFormat="1" x14ac:dyDescent="0.25">
      <c r="A37" s="515"/>
      <c r="B37" s="151" t="s">
        <v>60</v>
      </c>
      <c r="C37" s="152">
        <f t="shared" si="12"/>
        <v>0</v>
      </c>
      <c r="D37" s="138">
        <f t="shared" si="13"/>
        <v>0</v>
      </c>
      <c r="E37" s="139">
        <f t="shared" si="13"/>
        <v>0</v>
      </c>
      <c r="F37" s="140"/>
      <c r="G37" s="141"/>
      <c r="H37" s="140"/>
      <c r="I37" s="142"/>
      <c r="J37" s="140"/>
      <c r="K37" s="142"/>
      <c r="L37" s="140"/>
      <c r="M37" s="141"/>
      <c r="N37" s="143"/>
      <c r="O37" s="142"/>
      <c r="P37" s="143"/>
      <c r="Q37" s="142"/>
      <c r="R37" s="143"/>
      <c r="S37" s="142"/>
      <c r="T37" s="143"/>
      <c r="U37" s="142"/>
      <c r="V37" s="143"/>
      <c r="W37" s="142"/>
      <c r="X37" s="143"/>
      <c r="Y37" s="142"/>
      <c r="Z37" s="143"/>
      <c r="AA37" s="142"/>
      <c r="AB37" s="143"/>
      <c r="AC37" s="142"/>
      <c r="AD37" s="143"/>
      <c r="AE37" s="142"/>
      <c r="AF37" s="143"/>
      <c r="AG37" s="142"/>
      <c r="AH37" s="143"/>
      <c r="AI37" s="142"/>
      <c r="AJ37" s="143"/>
      <c r="AK37" s="142"/>
      <c r="AL37" s="143"/>
      <c r="AM37" s="144"/>
      <c r="AN37" s="145"/>
      <c r="AO37" s="146"/>
      <c r="AP37" s="143"/>
      <c r="AQ37" s="142"/>
      <c r="AR37" s="31" t="str">
        <f t="shared" si="14"/>
        <v/>
      </c>
      <c r="BW37" s="32"/>
      <c r="BX37" s="32"/>
      <c r="BY37" s="32"/>
      <c r="BZ37" s="32"/>
      <c r="CA37" s="123" t="str">
        <f t="shared" si="15"/>
        <v/>
      </c>
      <c r="CB37" s="124"/>
      <c r="CC37" s="124"/>
      <c r="CD37" s="124"/>
      <c r="CE37" s="124"/>
      <c r="CF37" s="124"/>
      <c r="CG37" s="112">
        <f t="shared" si="16"/>
        <v>0</v>
      </c>
      <c r="CH37" s="125"/>
      <c r="CI37" s="125"/>
      <c r="CJ37" s="125"/>
      <c r="CK37" s="125"/>
    </row>
    <row r="38" spans="1:89" customFormat="1" x14ac:dyDescent="0.25">
      <c r="A38" s="515"/>
      <c r="B38" s="153" t="s">
        <v>61</v>
      </c>
      <c r="C38" s="154">
        <f t="shared" si="12"/>
        <v>0</v>
      </c>
      <c r="D38" s="138">
        <f t="shared" si="13"/>
        <v>0</v>
      </c>
      <c r="E38" s="139">
        <f t="shared" si="13"/>
        <v>0</v>
      </c>
      <c r="F38" s="140"/>
      <c r="G38" s="141"/>
      <c r="H38" s="140"/>
      <c r="I38" s="142"/>
      <c r="J38" s="140"/>
      <c r="K38" s="142"/>
      <c r="L38" s="140"/>
      <c r="M38" s="141"/>
      <c r="N38" s="143"/>
      <c r="O38" s="142"/>
      <c r="P38" s="143"/>
      <c r="Q38" s="142"/>
      <c r="R38" s="143"/>
      <c r="S38" s="142"/>
      <c r="T38" s="143"/>
      <c r="U38" s="142"/>
      <c r="V38" s="143"/>
      <c r="W38" s="142"/>
      <c r="X38" s="143"/>
      <c r="Y38" s="142"/>
      <c r="Z38" s="143"/>
      <c r="AA38" s="142"/>
      <c r="AB38" s="143"/>
      <c r="AC38" s="142"/>
      <c r="AD38" s="143"/>
      <c r="AE38" s="142"/>
      <c r="AF38" s="143"/>
      <c r="AG38" s="142"/>
      <c r="AH38" s="143"/>
      <c r="AI38" s="142"/>
      <c r="AJ38" s="143"/>
      <c r="AK38" s="142"/>
      <c r="AL38" s="143"/>
      <c r="AM38" s="144"/>
      <c r="AN38" s="145"/>
      <c r="AO38" s="146"/>
      <c r="AP38" s="143"/>
      <c r="AQ38" s="142"/>
      <c r="AR38" s="31" t="str">
        <f t="shared" si="14"/>
        <v/>
      </c>
      <c r="BW38" s="32"/>
      <c r="BX38" s="32"/>
      <c r="BY38" s="32"/>
      <c r="BZ38" s="32"/>
      <c r="CA38" s="123" t="str">
        <f t="shared" si="15"/>
        <v/>
      </c>
      <c r="CB38" s="124"/>
      <c r="CC38" s="124"/>
      <c r="CD38" s="124"/>
      <c r="CE38" s="124"/>
      <c r="CF38" s="124"/>
      <c r="CG38" s="112">
        <f t="shared" si="16"/>
        <v>0</v>
      </c>
      <c r="CH38" s="125"/>
      <c r="CI38" s="125"/>
      <c r="CJ38" s="125"/>
      <c r="CK38" s="125"/>
    </row>
    <row r="39" spans="1:89" customFormat="1" x14ac:dyDescent="0.25">
      <c r="A39" s="515"/>
      <c r="B39" s="151" t="s">
        <v>62</v>
      </c>
      <c r="C39" s="152">
        <f t="shared" si="12"/>
        <v>0</v>
      </c>
      <c r="D39" s="138">
        <f t="shared" si="13"/>
        <v>0</v>
      </c>
      <c r="E39" s="139">
        <f t="shared" si="13"/>
        <v>0</v>
      </c>
      <c r="F39" s="140"/>
      <c r="G39" s="141"/>
      <c r="H39" s="140"/>
      <c r="I39" s="142"/>
      <c r="J39" s="140"/>
      <c r="K39" s="142"/>
      <c r="L39" s="140"/>
      <c r="M39" s="141"/>
      <c r="N39" s="143"/>
      <c r="O39" s="142"/>
      <c r="P39" s="143"/>
      <c r="Q39" s="142"/>
      <c r="R39" s="143"/>
      <c r="S39" s="142"/>
      <c r="T39" s="143"/>
      <c r="U39" s="142"/>
      <c r="V39" s="143"/>
      <c r="W39" s="142"/>
      <c r="X39" s="143"/>
      <c r="Y39" s="142"/>
      <c r="Z39" s="143"/>
      <c r="AA39" s="142"/>
      <c r="AB39" s="143"/>
      <c r="AC39" s="142"/>
      <c r="AD39" s="143"/>
      <c r="AE39" s="142"/>
      <c r="AF39" s="143"/>
      <c r="AG39" s="142"/>
      <c r="AH39" s="143"/>
      <c r="AI39" s="142"/>
      <c r="AJ39" s="143"/>
      <c r="AK39" s="142"/>
      <c r="AL39" s="143"/>
      <c r="AM39" s="144"/>
      <c r="AN39" s="145"/>
      <c r="AO39" s="146"/>
      <c r="AP39" s="143"/>
      <c r="AQ39" s="142"/>
      <c r="AR39" s="31" t="str">
        <f t="shared" si="14"/>
        <v/>
      </c>
      <c r="BW39" s="32"/>
      <c r="BX39" s="32"/>
      <c r="BY39" s="32"/>
      <c r="BZ39" s="32"/>
      <c r="CA39" s="123" t="str">
        <f t="shared" si="15"/>
        <v/>
      </c>
      <c r="CB39" s="124"/>
      <c r="CC39" s="124"/>
      <c r="CD39" s="124"/>
      <c r="CE39" s="124"/>
      <c r="CF39" s="124"/>
      <c r="CG39" s="112">
        <f t="shared" si="16"/>
        <v>0</v>
      </c>
      <c r="CH39" s="125"/>
      <c r="CI39" s="125"/>
      <c r="CJ39" s="125"/>
      <c r="CK39" s="125"/>
    </row>
    <row r="40" spans="1:89" customFormat="1" x14ac:dyDescent="0.25">
      <c r="A40" s="515"/>
      <c r="B40" s="151" t="s">
        <v>63</v>
      </c>
      <c r="C40" s="152">
        <f t="shared" si="12"/>
        <v>0</v>
      </c>
      <c r="D40" s="138">
        <f t="shared" si="13"/>
        <v>0</v>
      </c>
      <c r="E40" s="139">
        <f t="shared" si="13"/>
        <v>0</v>
      </c>
      <c r="F40" s="140"/>
      <c r="G40" s="141"/>
      <c r="H40" s="140"/>
      <c r="I40" s="142"/>
      <c r="J40" s="140"/>
      <c r="K40" s="142"/>
      <c r="L40" s="140"/>
      <c r="M40" s="141"/>
      <c r="N40" s="143"/>
      <c r="O40" s="142"/>
      <c r="P40" s="143"/>
      <c r="Q40" s="142"/>
      <c r="R40" s="143"/>
      <c r="S40" s="142"/>
      <c r="T40" s="143"/>
      <c r="U40" s="142"/>
      <c r="V40" s="143"/>
      <c r="W40" s="142"/>
      <c r="X40" s="143"/>
      <c r="Y40" s="142"/>
      <c r="Z40" s="143"/>
      <c r="AA40" s="142"/>
      <c r="AB40" s="143"/>
      <c r="AC40" s="142"/>
      <c r="AD40" s="143"/>
      <c r="AE40" s="142"/>
      <c r="AF40" s="143"/>
      <c r="AG40" s="142"/>
      <c r="AH40" s="143"/>
      <c r="AI40" s="142"/>
      <c r="AJ40" s="143"/>
      <c r="AK40" s="142"/>
      <c r="AL40" s="143"/>
      <c r="AM40" s="144"/>
      <c r="AN40" s="145"/>
      <c r="AO40" s="146"/>
      <c r="AP40" s="143"/>
      <c r="AQ40" s="142"/>
      <c r="AR40" s="31" t="str">
        <f t="shared" si="14"/>
        <v/>
      </c>
      <c r="BW40" s="32"/>
      <c r="BX40" s="32"/>
      <c r="BY40" s="32"/>
      <c r="BZ40" s="32"/>
      <c r="CA40" s="123" t="str">
        <f t="shared" si="15"/>
        <v/>
      </c>
      <c r="CB40" s="124"/>
      <c r="CC40" s="124"/>
      <c r="CD40" s="124"/>
      <c r="CE40" s="124"/>
      <c r="CF40" s="124"/>
      <c r="CG40" s="112">
        <f t="shared" si="16"/>
        <v>0</v>
      </c>
      <c r="CH40" s="125"/>
      <c r="CI40" s="125"/>
      <c r="CJ40" s="125"/>
      <c r="CK40" s="125"/>
    </row>
    <row r="41" spans="1:89" customFormat="1" x14ac:dyDescent="0.25">
      <c r="A41" s="515"/>
      <c r="B41" s="155" t="s">
        <v>64</v>
      </c>
      <c r="C41" s="156">
        <f t="shared" si="12"/>
        <v>0</v>
      </c>
      <c r="D41" s="138">
        <f t="shared" si="13"/>
        <v>0</v>
      </c>
      <c r="E41" s="139">
        <f t="shared" si="13"/>
        <v>0</v>
      </c>
      <c r="F41" s="140"/>
      <c r="G41" s="141"/>
      <c r="H41" s="140"/>
      <c r="I41" s="142"/>
      <c r="J41" s="140"/>
      <c r="K41" s="142"/>
      <c r="L41" s="140"/>
      <c r="M41" s="141"/>
      <c r="N41" s="143"/>
      <c r="O41" s="142"/>
      <c r="P41" s="143"/>
      <c r="Q41" s="142"/>
      <c r="R41" s="143"/>
      <c r="S41" s="142"/>
      <c r="T41" s="143"/>
      <c r="U41" s="142"/>
      <c r="V41" s="143"/>
      <c r="W41" s="142"/>
      <c r="X41" s="143"/>
      <c r="Y41" s="142"/>
      <c r="Z41" s="143"/>
      <c r="AA41" s="142"/>
      <c r="AB41" s="143"/>
      <c r="AC41" s="142"/>
      <c r="AD41" s="143"/>
      <c r="AE41" s="142"/>
      <c r="AF41" s="143"/>
      <c r="AG41" s="142"/>
      <c r="AH41" s="143"/>
      <c r="AI41" s="142"/>
      <c r="AJ41" s="143"/>
      <c r="AK41" s="142"/>
      <c r="AL41" s="143"/>
      <c r="AM41" s="144"/>
      <c r="AN41" s="145"/>
      <c r="AO41" s="146"/>
      <c r="AP41" s="143"/>
      <c r="AQ41" s="142"/>
      <c r="AR41" s="31" t="str">
        <f t="shared" si="14"/>
        <v/>
      </c>
      <c r="BW41" s="32"/>
      <c r="BX41" s="32"/>
      <c r="BY41" s="32"/>
      <c r="BZ41" s="32"/>
      <c r="CA41" s="123" t="str">
        <f t="shared" si="15"/>
        <v/>
      </c>
      <c r="CB41" s="124"/>
      <c r="CC41" s="124"/>
      <c r="CD41" s="124"/>
      <c r="CE41" s="124"/>
      <c r="CF41" s="124"/>
      <c r="CG41" s="112">
        <f t="shared" si="16"/>
        <v>0</v>
      </c>
      <c r="CH41" s="125"/>
      <c r="CI41" s="125"/>
      <c r="CJ41" s="125"/>
      <c r="CK41" s="125"/>
    </row>
    <row r="42" spans="1:89" customFormat="1" x14ac:dyDescent="0.25">
      <c r="A42" s="515"/>
      <c r="B42" s="149" t="s">
        <v>65</v>
      </c>
      <c r="C42" s="157">
        <f t="shared" si="12"/>
        <v>0</v>
      </c>
      <c r="D42" s="158">
        <f t="shared" si="13"/>
        <v>0</v>
      </c>
      <c r="E42" s="159">
        <f t="shared" si="13"/>
        <v>0</v>
      </c>
      <c r="F42" s="140"/>
      <c r="G42" s="141"/>
      <c r="H42" s="140"/>
      <c r="I42" s="141"/>
      <c r="J42" s="140"/>
      <c r="K42" s="142"/>
      <c r="L42" s="140"/>
      <c r="M42" s="141"/>
      <c r="N42" s="143"/>
      <c r="O42" s="141"/>
      <c r="P42" s="146"/>
      <c r="Q42" s="141"/>
      <c r="R42" s="146"/>
      <c r="S42" s="141"/>
      <c r="T42" s="146"/>
      <c r="U42" s="141"/>
      <c r="V42" s="146"/>
      <c r="W42" s="141"/>
      <c r="X42" s="146"/>
      <c r="Y42" s="141"/>
      <c r="Z42" s="146"/>
      <c r="AA42" s="141"/>
      <c r="AB42" s="146"/>
      <c r="AC42" s="141"/>
      <c r="AD42" s="146"/>
      <c r="AE42" s="141"/>
      <c r="AF42" s="146"/>
      <c r="AG42" s="141"/>
      <c r="AH42" s="146"/>
      <c r="AI42" s="141"/>
      <c r="AJ42" s="146"/>
      <c r="AK42" s="141"/>
      <c r="AL42" s="146"/>
      <c r="AM42" s="160"/>
      <c r="AN42" s="145"/>
      <c r="AO42" s="146"/>
      <c r="AP42" s="146"/>
      <c r="AQ42" s="141"/>
      <c r="AR42" s="31" t="str">
        <f t="shared" si="14"/>
        <v/>
      </c>
      <c r="BW42" s="32"/>
      <c r="BX42" s="32"/>
      <c r="BY42" s="32"/>
      <c r="BZ42" s="32"/>
      <c r="CA42" s="123" t="str">
        <f t="shared" si="15"/>
        <v/>
      </c>
      <c r="CB42" s="124"/>
      <c r="CC42" s="124"/>
      <c r="CD42" s="124"/>
      <c r="CE42" s="124"/>
      <c r="CF42" s="124"/>
      <c r="CG42" s="112">
        <f t="shared" si="16"/>
        <v>0</v>
      </c>
      <c r="CH42" s="125"/>
      <c r="CI42" s="125"/>
      <c r="CJ42" s="125"/>
      <c r="CK42" s="125"/>
    </row>
    <row r="43" spans="1:89" customFormat="1" x14ac:dyDescent="0.25">
      <c r="A43" s="515"/>
      <c r="B43" s="161" t="s">
        <v>66</v>
      </c>
      <c r="C43" s="162">
        <f t="shared" si="12"/>
        <v>0</v>
      </c>
      <c r="D43" s="158">
        <f t="shared" si="13"/>
        <v>0</v>
      </c>
      <c r="E43" s="159">
        <f t="shared" si="13"/>
        <v>0</v>
      </c>
      <c r="F43" s="140"/>
      <c r="G43" s="141"/>
      <c r="H43" s="140"/>
      <c r="I43" s="141"/>
      <c r="J43" s="140"/>
      <c r="K43" s="142"/>
      <c r="L43" s="140"/>
      <c r="M43" s="141"/>
      <c r="N43" s="143"/>
      <c r="O43" s="141"/>
      <c r="P43" s="146"/>
      <c r="Q43" s="141"/>
      <c r="R43" s="146"/>
      <c r="S43" s="141"/>
      <c r="T43" s="146"/>
      <c r="U43" s="141"/>
      <c r="V43" s="146"/>
      <c r="W43" s="141"/>
      <c r="X43" s="146"/>
      <c r="Y43" s="141"/>
      <c r="Z43" s="146"/>
      <c r="AA43" s="141"/>
      <c r="AB43" s="146"/>
      <c r="AC43" s="141"/>
      <c r="AD43" s="146"/>
      <c r="AE43" s="141"/>
      <c r="AF43" s="146"/>
      <c r="AG43" s="141"/>
      <c r="AH43" s="146"/>
      <c r="AI43" s="141"/>
      <c r="AJ43" s="146"/>
      <c r="AK43" s="141"/>
      <c r="AL43" s="146"/>
      <c r="AM43" s="160"/>
      <c r="AN43" s="145"/>
      <c r="AO43" s="146"/>
      <c r="AP43" s="146"/>
      <c r="AQ43" s="141"/>
      <c r="AR43" s="31" t="str">
        <f t="shared" si="14"/>
        <v/>
      </c>
      <c r="BW43" s="32"/>
      <c r="BX43" s="32"/>
      <c r="BY43" s="32"/>
      <c r="BZ43" s="32"/>
      <c r="CA43" s="123" t="str">
        <f t="shared" si="15"/>
        <v/>
      </c>
      <c r="CB43" s="124"/>
      <c r="CC43" s="124"/>
      <c r="CD43" s="124"/>
      <c r="CE43" s="124"/>
      <c r="CF43" s="124"/>
      <c r="CG43" s="112">
        <f t="shared" si="16"/>
        <v>0</v>
      </c>
      <c r="CH43" s="125"/>
      <c r="CI43" s="125"/>
      <c r="CJ43" s="125"/>
      <c r="CK43" s="125"/>
    </row>
    <row r="44" spans="1:89" customFormat="1" x14ac:dyDescent="0.25">
      <c r="A44" s="515"/>
      <c r="B44" s="163" t="s">
        <v>67</v>
      </c>
      <c r="C44" s="162">
        <f t="shared" si="12"/>
        <v>0</v>
      </c>
      <c r="D44" s="158">
        <f t="shared" si="13"/>
        <v>0</v>
      </c>
      <c r="E44" s="159">
        <f t="shared" si="13"/>
        <v>0</v>
      </c>
      <c r="F44" s="140"/>
      <c r="G44" s="141"/>
      <c r="H44" s="140"/>
      <c r="I44" s="141"/>
      <c r="J44" s="140"/>
      <c r="K44" s="142"/>
      <c r="L44" s="140"/>
      <c r="M44" s="141"/>
      <c r="N44" s="143"/>
      <c r="O44" s="141"/>
      <c r="P44" s="146"/>
      <c r="Q44" s="141"/>
      <c r="R44" s="146"/>
      <c r="S44" s="141"/>
      <c r="T44" s="146"/>
      <c r="U44" s="141"/>
      <c r="V44" s="146"/>
      <c r="W44" s="141"/>
      <c r="X44" s="146"/>
      <c r="Y44" s="141"/>
      <c r="Z44" s="146"/>
      <c r="AA44" s="141"/>
      <c r="AB44" s="146"/>
      <c r="AC44" s="141"/>
      <c r="AD44" s="146"/>
      <c r="AE44" s="141"/>
      <c r="AF44" s="146"/>
      <c r="AG44" s="141"/>
      <c r="AH44" s="146"/>
      <c r="AI44" s="141"/>
      <c r="AJ44" s="146"/>
      <c r="AK44" s="141"/>
      <c r="AL44" s="146"/>
      <c r="AM44" s="160"/>
      <c r="AN44" s="145"/>
      <c r="AO44" s="146"/>
      <c r="AP44" s="146"/>
      <c r="AQ44" s="141"/>
      <c r="AR44" s="31" t="str">
        <f t="shared" si="14"/>
        <v/>
      </c>
      <c r="BW44" s="32"/>
      <c r="BX44" s="32"/>
      <c r="BY44" s="32"/>
      <c r="BZ44" s="32"/>
      <c r="CA44" s="123" t="str">
        <f t="shared" si="15"/>
        <v/>
      </c>
      <c r="CB44" s="124"/>
      <c r="CC44" s="124"/>
      <c r="CD44" s="124"/>
      <c r="CE44" s="124"/>
      <c r="CF44" s="124"/>
      <c r="CG44" s="112">
        <f t="shared" si="16"/>
        <v>0</v>
      </c>
      <c r="CH44" s="125"/>
      <c r="CI44" s="125"/>
      <c r="CJ44" s="125"/>
      <c r="CK44" s="125"/>
    </row>
    <row r="45" spans="1:89" customFormat="1" x14ac:dyDescent="0.25">
      <c r="A45" s="515"/>
      <c r="B45" s="161" t="s">
        <v>68</v>
      </c>
      <c r="C45" s="162">
        <f t="shared" si="12"/>
        <v>0</v>
      </c>
      <c r="D45" s="158">
        <f t="shared" si="13"/>
        <v>0</v>
      </c>
      <c r="E45" s="159">
        <f t="shared" si="13"/>
        <v>0</v>
      </c>
      <c r="F45" s="140"/>
      <c r="G45" s="141"/>
      <c r="H45" s="140"/>
      <c r="I45" s="141"/>
      <c r="J45" s="140"/>
      <c r="K45" s="142"/>
      <c r="L45" s="140"/>
      <c r="M45" s="141"/>
      <c r="N45" s="143"/>
      <c r="O45" s="141"/>
      <c r="P45" s="146"/>
      <c r="Q45" s="141"/>
      <c r="R45" s="146"/>
      <c r="S45" s="141"/>
      <c r="T45" s="146"/>
      <c r="U45" s="141"/>
      <c r="V45" s="146"/>
      <c r="W45" s="141"/>
      <c r="X45" s="146"/>
      <c r="Y45" s="141"/>
      <c r="Z45" s="146"/>
      <c r="AA45" s="141"/>
      <c r="AB45" s="146"/>
      <c r="AC45" s="141"/>
      <c r="AD45" s="146"/>
      <c r="AE45" s="141"/>
      <c r="AF45" s="146"/>
      <c r="AG45" s="141"/>
      <c r="AH45" s="146"/>
      <c r="AI45" s="141"/>
      <c r="AJ45" s="146"/>
      <c r="AK45" s="141"/>
      <c r="AL45" s="146"/>
      <c r="AM45" s="160"/>
      <c r="AN45" s="145"/>
      <c r="AO45" s="146"/>
      <c r="AP45" s="146"/>
      <c r="AQ45" s="141"/>
      <c r="AR45" s="31" t="str">
        <f t="shared" si="14"/>
        <v/>
      </c>
      <c r="BW45" s="32"/>
      <c r="BX45" s="32"/>
      <c r="BY45" s="32"/>
      <c r="BZ45" s="32"/>
      <c r="CA45" s="123" t="str">
        <f t="shared" si="15"/>
        <v/>
      </c>
      <c r="CB45" s="124"/>
      <c r="CC45" s="124"/>
      <c r="CD45" s="124"/>
      <c r="CE45" s="124"/>
      <c r="CF45" s="124"/>
      <c r="CG45" s="112">
        <f t="shared" si="16"/>
        <v>0</v>
      </c>
      <c r="CH45" s="125"/>
      <c r="CI45" s="125"/>
      <c r="CJ45" s="125"/>
      <c r="CK45" s="125"/>
    </row>
    <row r="46" spans="1:89" customFormat="1" x14ac:dyDescent="0.25">
      <c r="A46" s="515"/>
      <c r="B46" s="161" t="s">
        <v>69</v>
      </c>
      <c r="C46" s="162">
        <f t="shared" si="12"/>
        <v>0</v>
      </c>
      <c r="D46" s="158">
        <f t="shared" si="13"/>
        <v>0</v>
      </c>
      <c r="E46" s="159">
        <f t="shared" si="13"/>
        <v>0</v>
      </c>
      <c r="F46" s="140"/>
      <c r="G46" s="141"/>
      <c r="H46" s="140"/>
      <c r="I46" s="141"/>
      <c r="J46" s="140"/>
      <c r="K46" s="142"/>
      <c r="L46" s="140"/>
      <c r="M46" s="141"/>
      <c r="N46" s="143"/>
      <c r="O46" s="141"/>
      <c r="P46" s="146"/>
      <c r="Q46" s="141"/>
      <c r="R46" s="146"/>
      <c r="S46" s="141"/>
      <c r="T46" s="146"/>
      <c r="U46" s="141"/>
      <c r="V46" s="146"/>
      <c r="W46" s="141"/>
      <c r="X46" s="146"/>
      <c r="Y46" s="141"/>
      <c r="Z46" s="146"/>
      <c r="AA46" s="141"/>
      <c r="AB46" s="146"/>
      <c r="AC46" s="141"/>
      <c r="AD46" s="146"/>
      <c r="AE46" s="141"/>
      <c r="AF46" s="146"/>
      <c r="AG46" s="141"/>
      <c r="AH46" s="146"/>
      <c r="AI46" s="141"/>
      <c r="AJ46" s="146"/>
      <c r="AK46" s="141"/>
      <c r="AL46" s="146"/>
      <c r="AM46" s="160"/>
      <c r="AN46" s="145"/>
      <c r="AO46" s="146"/>
      <c r="AP46" s="146"/>
      <c r="AQ46" s="141"/>
      <c r="AR46" s="31" t="str">
        <f t="shared" si="14"/>
        <v/>
      </c>
      <c r="BW46" s="32"/>
      <c r="BX46" s="32"/>
      <c r="BY46" s="32"/>
      <c r="BZ46" s="32"/>
      <c r="CA46" s="123" t="str">
        <f t="shared" si="15"/>
        <v/>
      </c>
      <c r="CB46" s="124"/>
      <c r="CC46" s="124"/>
      <c r="CD46" s="124"/>
      <c r="CE46" s="124"/>
      <c r="CF46" s="124"/>
      <c r="CG46" s="112">
        <f t="shared" si="16"/>
        <v>0</v>
      </c>
      <c r="CH46" s="125"/>
      <c r="CI46" s="125"/>
      <c r="CJ46" s="125"/>
      <c r="CK46" s="125"/>
    </row>
    <row r="47" spans="1:89" customFormat="1" x14ac:dyDescent="0.25">
      <c r="A47" s="515"/>
      <c r="B47" s="161" t="s">
        <v>70</v>
      </c>
      <c r="C47" s="164">
        <f t="shared" si="12"/>
        <v>0</v>
      </c>
      <c r="D47" s="165">
        <f t="shared" si="13"/>
        <v>0</v>
      </c>
      <c r="E47" s="166">
        <f t="shared" si="13"/>
        <v>0</v>
      </c>
      <c r="F47" s="167"/>
      <c r="G47" s="168"/>
      <c r="H47" s="167"/>
      <c r="I47" s="168"/>
      <c r="J47" s="167"/>
      <c r="K47" s="169"/>
      <c r="L47" s="167"/>
      <c r="M47" s="168"/>
      <c r="N47" s="170"/>
      <c r="O47" s="168"/>
      <c r="P47" s="171"/>
      <c r="Q47" s="168"/>
      <c r="R47" s="171"/>
      <c r="S47" s="168"/>
      <c r="T47" s="171"/>
      <c r="U47" s="168"/>
      <c r="V47" s="171"/>
      <c r="W47" s="168"/>
      <c r="X47" s="171"/>
      <c r="Y47" s="168"/>
      <c r="Z47" s="171"/>
      <c r="AA47" s="168"/>
      <c r="AB47" s="171"/>
      <c r="AC47" s="168"/>
      <c r="AD47" s="171"/>
      <c r="AE47" s="168"/>
      <c r="AF47" s="171"/>
      <c r="AG47" s="168"/>
      <c r="AH47" s="171"/>
      <c r="AI47" s="168"/>
      <c r="AJ47" s="171"/>
      <c r="AK47" s="168"/>
      <c r="AL47" s="171"/>
      <c r="AM47" s="172"/>
      <c r="AN47" s="173"/>
      <c r="AO47" s="171"/>
      <c r="AP47" s="171"/>
      <c r="AQ47" s="168"/>
      <c r="AR47" s="31" t="str">
        <f t="shared" si="14"/>
        <v/>
      </c>
      <c r="BW47" s="32"/>
      <c r="BX47" s="32"/>
      <c r="BY47" s="32"/>
      <c r="BZ47" s="32"/>
      <c r="CA47" s="123" t="str">
        <f>IF(CG47=1," * El total de Ingresos debe ser igual a la suma de los Tipos de Estrategia. ","")</f>
        <v/>
      </c>
      <c r="CB47" s="124"/>
      <c r="CC47" s="124"/>
      <c r="CD47" s="124"/>
      <c r="CE47" s="124"/>
      <c r="CF47" s="124"/>
      <c r="CG47" s="112">
        <f t="shared" si="16"/>
        <v>0</v>
      </c>
      <c r="CH47" s="125"/>
      <c r="CI47" s="125"/>
      <c r="CJ47" s="125"/>
      <c r="CK47" s="125"/>
    </row>
    <row r="48" spans="1:89" customFormat="1" x14ac:dyDescent="0.25">
      <c r="A48" s="747"/>
      <c r="B48" s="174" t="s">
        <v>71</v>
      </c>
      <c r="C48" s="175">
        <f t="shared" si="12"/>
        <v>0</v>
      </c>
      <c r="D48" s="176">
        <f t="shared" si="13"/>
        <v>0</v>
      </c>
      <c r="E48" s="177">
        <f t="shared" si="13"/>
        <v>0</v>
      </c>
      <c r="F48" s="178"/>
      <c r="G48" s="179"/>
      <c r="H48" s="178"/>
      <c r="I48" s="179"/>
      <c r="J48" s="178"/>
      <c r="K48" s="180"/>
      <c r="L48" s="178"/>
      <c r="M48" s="179"/>
      <c r="N48" s="181"/>
      <c r="O48" s="179"/>
      <c r="P48" s="182"/>
      <c r="Q48" s="179"/>
      <c r="R48" s="182"/>
      <c r="S48" s="179"/>
      <c r="T48" s="182"/>
      <c r="U48" s="179"/>
      <c r="V48" s="182"/>
      <c r="W48" s="179"/>
      <c r="X48" s="182"/>
      <c r="Y48" s="179"/>
      <c r="Z48" s="182"/>
      <c r="AA48" s="179"/>
      <c r="AB48" s="182"/>
      <c r="AC48" s="179"/>
      <c r="AD48" s="182"/>
      <c r="AE48" s="179"/>
      <c r="AF48" s="182"/>
      <c r="AG48" s="179"/>
      <c r="AH48" s="182"/>
      <c r="AI48" s="179"/>
      <c r="AJ48" s="182"/>
      <c r="AK48" s="179"/>
      <c r="AL48" s="182"/>
      <c r="AM48" s="183"/>
      <c r="AN48" s="184"/>
      <c r="AO48" s="182"/>
      <c r="AP48" s="182"/>
      <c r="AQ48" s="179"/>
      <c r="AR48" s="31" t="str">
        <f t="shared" si="14"/>
        <v/>
      </c>
      <c r="BW48" s="32"/>
      <c r="BX48" s="32"/>
      <c r="BY48" s="32"/>
      <c r="BZ48" s="32"/>
      <c r="CA48" s="123" t="str">
        <f t="shared" si="15"/>
        <v/>
      </c>
      <c r="CB48" s="124"/>
      <c r="CC48" s="124"/>
      <c r="CD48" s="124"/>
      <c r="CE48" s="124"/>
      <c r="CF48" s="124"/>
      <c r="CG48" s="112">
        <f t="shared" si="16"/>
        <v>0</v>
      </c>
      <c r="CH48" s="125"/>
      <c r="CI48" s="125"/>
      <c r="CJ48" s="125"/>
      <c r="CK48" s="125"/>
    </row>
    <row r="49" spans="1:130" x14ac:dyDescent="0.25">
      <c r="A49" s="827" t="s">
        <v>72</v>
      </c>
      <c r="B49" s="186"/>
      <c r="C49" s="187">
        <f t="shared" si="12"/>
        <v>0</v>
      </c>
      <c r="D49" s="158">
        <f t="shared" si="13"/>
        <v>0</v>
      </c>
      <c r="E49" s="159">
        <f t="shared" si="13"/>
        <v>0</v>
      </c>
      <c r="F49" s="130"/>
      <c r="G49" s="131"/>
      <c r="H49" s="130"/>
      <c r="I49" s="132"/>
      <c r="J49" s="130"/>
      <c r="K49" s="132"/>
      <c r="L49" s="130"/>
      <c r="M49" s="131"/>
      <c r="N49" s="133"/>
      <c r="O49" s="132"/>
      <c r="P49" s="133"/>
      <c r="Q49" s="132"/>
      <c r="R49" s="133"/>
      <c r="S49" s="132"/>
      <c r="T49" s="133"/>
      <c r="U49" s="132"/>
      <c r="V49" s="133"/>
      <c r="W49" s="132"/>
      <c r="X49" s="133"/>
      <c r="Y49" s="132"/>
      <c r="Z49" s="133"/>
      <c r="AA49" s="132"/>
      <c r="AB49" s="133"/>
      <c r="AC49" s="132"/>
      <c r="AD49" s="133"/>
      <c r="AE49" s="132"/>
      <c r="AF49" s="133"/>
      <c r="AG49" s="132"/>
      <c r="AH49" s="133"/>
      <c r="AI49" s="132"/>
      <c r="AJ49" s="133"/>
      <c r="AK49" s="132"/>
      <c r="AL49" s="133"/>
      <c r="AM49" s="134"/>
      <c r="AN49" s="135"/>
      <c r="AO49" s="136"/>
      <c r="AP49" s="133"/>
      <c r="AQ49" s="132"/>
      <c r="AR49" s="31" t="str">
        <f t="shared" si="14"/>
        <v/>
      </c>
      <c r="BW49" s="32"/>
      <c r="BX49" s="32"/>
      <c r="BY49" s="32"/>
      <c r="BZ49" s="32"/>
      <c r="CA49" s="123" t="str">
        <f t="shared" si="15"/>
        <v/>
      </c>
      <c r="CB49" s="124"/>
      <c r="CC49" s="124"/>
      <c r="CD49" s="124"/>
      <c r="CE49" s="124"/>
      <c r="CF49" s="124"/>
      <c r="CG49" s="112">
        <f>IF(SUM(AN49:AQ49)=C49,0,1)</f>
        <v>0</v>
      </c>
      <c r="CH49" s="125"/>
      <c r="CI49" s="125"/>
      <c r="CJ49" s="125"/>
      <c r="CK49" s="125"/>
    </row>
    <row r="50" spans="1:130" x14ac:dyDescent="0.25">
      <c r="A50" s="188" t="s">
        <v>73</v>
      </c>
      <c r="B50" s="189"/>
      <c r="C50" s="190">
        <f t="shared" si="12"/>
        <v>0</v>
      </c>
      <c r="D50" s="176">
        <f t="shared" si="13"/>
        <v>0</v>
      </c>
      <c r="E50" s="177">
        <f t="shared" si="13"/>
        <v>0</v>
      </c>
      <c r="F50" s="178"/>
      <c r="G50" s="179"/>
      <c r="H50" s="178"/>
      <c r="I50" s="180"/>
      <c r="J50" s="178"/>
      <c r="K50" s="180"/>
      <c r="L50" s="178"/>
      <c r="M50" s="179"/>
      <c r="N50" s="181"/>
      <c r="O50" s="180"/>
      <c r="P50" s="181"/>
      <c r="Q50" s="180"/>
      <c r="R50" s="181"/>
      <c r="S50" s="180"/>
      <c r="T50" s="181"/>
      <c r="U50" s="180"/>
      <c r="V50" s="181"/>
      <c r="W50" s="180"/>
      <c r="X50" s="181"/>
      <c r="Y50" s="180"/>
      <c r="Z50" s="181"/>
      <c r="AA50" s="180"/>
      <c r="AB50" s="181"/>
      <c r="AC50" s="180"/>
      <c r="AD50" s="181"/>
      <c r="AE50" s="180"/>
      <c r="AF50" s="181"/>
      <c r="AG50" s="180"/>
      <c r="AH50" s="181"/>
      <c r="AI50" s="180"/>
      <c r="AJ50" s="181"/>
      <c r="AK50" s="180"/>
      <c r="AL50" s="181"/>
      <c r="AM50" s="191"/>
      <c r="AN50" s="184"/>
      <c r="AO50" s="182"/>
      <c r="AP50" s="181"/>
      <c r="AQ50" s="180"/>
      <c r="AR50" s="31" t="str">
        <f t="shared" si="14"/>
        <v/>
      </c>
      <c r="BW50" s="32"/>
      <c r="BX50" s="32"/>
      <c r="BY50" s="32"/>
      <c r="BZ50" s="32"/>
      <c r="CA50" s="123" t="str">
        <f t="shared" si="15"/>
        <v/>
      </c>
      <c r="CB50" s="124"/>
      <c r="CC50" s="124"/>
      <c r="CD50" s="124"/>
      <c r="CE50" s="124"/>
      <c r="CF50" s="124"/>
      <c r="CG50" s="112">
        <f>IF(SUM(AN50:AQ50)=C50,0,1)</f>
        <v>0</v>
      </c>
      <c r="CH50" s="125"/>
      <c r="CI50" s="125"/>
      <c r="CJ50" s="125"/>
      <c r="CK50" s="125"/>
    </row>
    <row r="51" spans="1:130" ht="18" customHeight="1" x14ac:dyDescent="0.25">
      <c r="A51" s="192" t="s">
        <v>74</v>
      </c>
      <c r="B51" s="193"/>
      <c r="C51" s="194"/>
      <c r="D51" s="193"/>
      <c r="E51" s="193"/>
      <c r="F51" s="193"/>
      <c r="G51" s="193"/>
      <c r="H51" s="193"/>
      <c r="CA51" s="195"/>
      <c r="CB51" s="196"/>
      <c r="CC51" s="196"/>
      <c r="CD51" s="196"/>
      <c r="CE51" s="196"/>
      <c r="CF51" s="196"/>
      <c r="CG51" s="195"/>
      <c r="CH51" s="196"/>
      <c r="CI51" s="196"/>
      <c r="CJ51" s="196"/>
      <c r="CK51" s="196"/>
    </row>
    <row r="52" spans="1:130" x14ac:dyDescent="0.25">
      <c r="A52" s="757" t="s">
        <v>75</v>
      </c>
      <c r="B52" s="758" t="s">
        <v>76</v>
      </c>
      <c r="C52" s="759" t="s">
        <v>77</v>
      </c>
      <c r="D52" s="759"/>
      <c r="E52" s="759"/>
      <c r="F52" s="601"/>
      <c r="G52" s="586" t="s">
        <v>78</v>
      </c>
      <c r="H52" s="587"/>
    </row>
    <row r="53" spans="1:130" ht="21" x14ac:dyDescent="0.25">
      <c r="A53" s="725"/>
      <c r="B53" s="734"/>
      <c r="C53" s="482" t="s">
        <v>50</v>
      </c>
      <c r="D53" s="483" t="s">
        <v>29</v>
      </c>
      <c r="E53" s="483" t="s">
        <v>30</v>
      </c>
      <c r="F53" s="484" t="s">
        <v>31</v>
      </c>
      <c r="G53" s="421" t="s">
        <v>79</v>
      </c>
      <c r="H53" s="423" t="s">
        <v>80</v>
      </c>
    </row>
    <row r="54" spans="1:130" x14ac:dyDescent="0.25">
      <c r="A54" s="201" t="s">
        <v>81</v>
      </c>
      <c r="B54" s="202">
        <f>SUM(C54:F54)</f>
        <v>0</v>
      </c>
      <c r="C54" s="203"/>
      <c r="D54" s="204"/>
      <c r="E54" s="204"/>
      <c r="F54" s="205"/>
      <c r="G54" s="206"/>
      <c r="H54" s="207"/>
    </row>
    <row r="55" spans="1:130" x14ac:dyDescent="0.25">
      <c r="A55" s="163" t="s">
        <v>82</v>
      </c>
      <c r="B55" s="202">
        <f>SUM(C55:F55)</f>
        <v>0</v>
      </c>
      <c r="C55" s="208"/>
      <c r="D55" s="209"/>
      <c r="E55" s="209"/>
      <c r="F55" s="210"/>
      <c r="G55" s="211"/>
      <c r="H55" s="212"/>
    </row>
    <row r="56" spans="1:130" x14ac:dyDescent="0.25">
      <c r="A56" s="163" t="s">
        <v>83</v>
      </c>
      <c r="B56" s="202">
        <f>SUM(C56:F56)</f>
        <v>0</v>
      </c>
      <c r="C56" s="208"/>
      <c r="D56" s="209"/>
      <c r="E56" s="209"/>
      <c r="F56" s="210"/>
      <c r="G56" s="211"/>
      <c r="H56" s="212"/>
    </row>
    <row r="57" spans="1:130" x14ac:dyDescent="0.25">
      <c r="A57" s="163" t="s">
        <v>84</v>
      </c>
      <c r="B57" s="202">
        <f>SUM(C57:F57)</f>
        <v>0</v>
      </c>
      <c r="C57" s="208"/>
      <c r="D57" s="209"/>
      <c r="E57" s="209"/>
      <c r="F57" s="210"/>
      <c r="G57" s="211"/>
      <c r="H57" s="212"/>
    </row>
    <row r="58" spans="1:130" x14ac:dyDescent="0.25">
      <c r="A58" s="163" t="s">
        <v>85</v>
      </c>
      <c r="B58" s="202">
        <f>SUM(C58:F58)</f>
        <v>0</v>
      </c>
      <c r="C58" s="213"/>
      <c r="D58" s="214"/>
      <c r="E58" s="214"/>
      <c r="F58" s="215"/>
      <c r="G58" s="216"/>
      <c r="H58" s="217"/>
    </row>
    <row r="59" spans="1:130" x14ac:dyDescent="0.25">
      <c r="A59" s="428" t="s">
        <v>5</v>
      </c>
      <c r="B59" s="452">
        <f t="shared" ref="B59:H59" si="17">SUM(B54:B58)</f>
        <v>0</v>
      </c>
      <c r="C59" s="220">
        <f t="shared" si="17"/>
        <v>0</v>
      </c>
      <c r="D59" s="221">
        <f t="shared" si="17"/>
        <v>0</v>
      </c>
      <c r="E59" s="221">
        <f t="shared" si="17"/>
        <v>0</v>
      </c>
      <c r="F59" s="222">
        <f t="shared" si="17"/>
        <v>0</v>
      </c>
      <c r="G59" s="223">
        <f t="shared" si="17"/>
        <v>0</v>
      </c>
      <c r="H59" s="224">
        <f t="shared" si="17"/>
        <v>0</v>
      </c>
    </row>
    <row r="60" spans="1:130" ht="18" customHeight="1" x14ac:dyDescent="0.25">
      <c r="A60" s="192" t="s">
        <v>86</v>
      </c>
      <c r="B60" s="12"/>
      <c r="C60" s="12"/>
      <c r="D60" s="11"/>
      <c r="E60" s="11"/>
      <c r="F60" s="11"/>
      <c r="G60" s="11"/>
      <c r="H60" s="11"/>
      <c r="I60" s="11"/>
      <c r="J60" s="11"/>
      <c r="K60" s="11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130" x14ac:dyDescent="0.25">
      <c r="A61" s="757" t="s">
        <v>75</v>
      </c>
      <c r="B61" s="493" t="s">
        <v>76</v>
      </c>
      <c r="C61" s="604" t="s">
        <v>87</v>
      </c>
      <c r="D61" s="604"/>
      <c r="E61" s="604"/>
      <c r="F61" s="604"/>
      <c r="G61" s="604"/>
      <c r="H61" s="604"/>
      <c r="I61" s="604"/>
      <c r="J61" s="604"/>
      <c r="K61" s="604"/>
      <c r="L61" s="604"/>
      <c r="M61" s="604"/>
      <c r="N61" s="604"/>
      <c r="O61" s="604"/>
      <c r="P61" s="604"/>
      <c r="Q61" s="604"/>
      <c r="R61" s="604"/>
      <c r="S61" s="605"/>
      <c r="T61" s="584" t="s">
        <v>7</v>
      </c>
      <c r="U61" s="759"/>
      <c r="V61" s="759"/>
      <c r="W61" s="601"/>
      <c r="X61" s="791" t="s">
        <v>88</v>
      </c>
      <c r="Y61" s="791"/>
      <c r="Z61" s="587"/>
    </row>
    <row r="62" spans="1:130" ht="21" x14ac:dyDescent="0.25">
      <c r="A62" s="725"/>
      <c r="B62" s="641"/>
      <c r="C62" s="485" t="s">
        <v>11</v>
      </c>
      <c r="D62" s="485" t="s">
        <v>12</v>
      </c>
      <c r="E62" s="485" t="s">
        <v>13</v>
      </c>
      <c r="F62" s="485" t="s">
        <v>14</v>
      </c>
      <c r="G62" s="485" t="s">
        <v>15</v>
      </c>
      <c r="H62" s="485" t="s">
        <v>16</v>
      </c>
      <c r="I62" s="485" t="s">
        <v>17</v>
      </c>
      <c r="J62" s="485" t="s">
        <v>18</v>
      </c>
      <c r="K62" s="485" t="s">
        <v>19</v>
      </c>
      <c r="L62" s="485" t="s">
        <v>20</v>
      </c>
      <c r="M62" s="485" t="s">
        <v>21</v>
      </c>
      <c r="N62" s="485" t="s">
        <v>22</v>
      </c>
      <c r="O62" s="485" t="s">
        <v>23</v>
      </c>
      <c r="P62" s="485" t="s">
        <v>24</v>
      </c>
      <c r="Q62" s="485" t="s">
        <v>25</v>
      </c>
      <c r="R62" s="485" t="s">
        <v>26</v>
      </c>
      <c r="S62" s="486" t="s">
        <v>27</v>
      </c>
      <c r="T62" s="394" t="s">
        <v>50</v>
      </c>
      <c r="U62" s="434" t="s">
        <v>29</v>
      </c>
      <c r="V62" s="483" t="s">
        <v>89</v>
      </c>
      <c r="W62" s="484" t="s">
        <v>31</v>
      </c>
      <c r="X62" s="421" t="s">
        <v>90</v>
      </c>
      <c r="Y62" s="483" t="s">
        <v>91</v>
      </c>
      <c r="Z62" s="395" t="s">
        <v>80</v>
      </c>
    </row>
    <row r="63" spans="1:130" x14ac:dyDescent="0.25">
      <c r="A63" s="163" t="s">
        <v>82</v>
      </c>
      <c r="B63" s="229">
        <f>SUM(C63:S63)</f>
        <v>0</v>
      </c>
      <c r="C63" s="230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2"/>
      <c r="T63" s="43"/>
      <c r="U63" s="44"/>
      <c r="V63" s="44"/>
      <c r="W63" s="233"/>
      <c r="X63" s="43"/>
      <c r="Y63" s="44"/>
      <c r="Z63" s="41"/>
      <c r="AA63" s="31" t="str">
        <f>CA63&amp;CB63&amp;CC63&amp;CD63</f>
        <v/>
      </c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234"/>
      <c r="CB63" s="234"/>
      <c r="CC63" s="33" t="str">
        <f>IF(T63+U63+V63+W63&lt;&gt;$B63,"* El número de "&amp;T$61&amp;""&amp;" no debe ser distinto del Total. ","")</f>
        <v/>
      </c>
      <c r="CD63" s="33" t="str">
        <f>IF(X63+Y63+Z63&gt;$B63,"* El número de "&amp;X$61&amp;""&amp;" no puede superar el Total. ","")</f>
        <v/>
      </c>
      <c r="CE63" s="32"/>
      <c r="CF63" s="32"/>
      <c r="CG63" s="34">
        <f>IF(T63+U63+V63+W63&lt;&gt;$B63,1,0)</f>
        <v>0</v>
      </c>
      <c r="CH63" s="34">
        <f>IF(X63+Y63+Z63&gt;$B63,1,0)</f>
        <v>0</v>
      </c>
      <c r="CI63" s="35"/>
      <c r="CJ63" s="35"/>
      <c r="CK63" s="35"/>
      <c r="CL63" s="35"/>
      <c r="CM63" s="35"/>
      <c r="CN63"/>
      <c r="CO63"/>
      <c r="CP63"/>
      <c r="CQ63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5">
      <c r="A64" s="163" t="s">
        <v>83</v>
      </c>
      <c r="B64" s="235">
        <f>SUM(C64:S64)</f>
        <v>0</v>
      </c>
      <c r="C64" s="230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2"/>
      <c r="T64" s="54"/>
      <c r="U64" s="55"/>
      <c r="V64" s="55"/>
      <c r="W64" s="236"/>
      <c r="X64" s="54"/>
      <c r="Y64" s="55"/>
      <c r="Z64" s="52"/>
      <c r="AA64" s="31" t="str">
        <f t="shared" ref="AA64:AA66" si="18">CA64&amp;CB64&amp;CC64&amp;CD64</f>
        <v/>
      </c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234"/>
      <c r="CB64" s="234"/>
      <c r="CC64" s="33" t="str">
        <f t="shared" ref="CC64:CC66" si="19">IF(T64+U64+V64+W64&lt;&gt;$B64,"* El número de "&amp;T$61&amp;""&amp;" no debe ser distinto del Total. ","")</f>
        <v/>
      </c>
      <c r="CD64" s="33" t="str">
        <f t="shared" ref="CD64:CD66" si="20">IF(X64+Y64+Z64&gt;$B64,"* El número de "&amp;X$61&amp;""&amp;" no puede superar el Total. ","")</f>
        <v/>
      </c>
      <c r="CE64" s="32"/>
      <c r="CF64" s="32"/>
      <c r="CG64" s="34">
        <f t="shared" ref="CG64:CG66" si="21">IF(T64+U64+V64+W64&lt;&gt;$B64,1,0)</f>
        <v>0</v>
      </c>
      <c r="CH64" s="34">
        <f t="shared" ref="CH64:CH66" si="22">IF(X64+Y64+Z64&gt;$B64,1,0)</f>
        <v>0</v>
      </c>
      <c r="CI64" s="35"/>
      <c r="CJ64" s="35"/>
      <c r="CK64" s="35"/>
      <c r="CL64" s="35"/>
      <c r="CM64" s="35"/>
    </row>
    <row r="65" spans="1:91" customFormat="1" x14ac:dyDescent="0.25">
      <c r="A65" s="163" t="s">
        <v>84</v>
      </c>
      <c r="B65" s="235">
        <f>SUM(C65:S65)</f>
        <v>0</v>
      </c>
      <c r="C65" s="230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2"/>
      <c r="T65" s="54"/>
      <c r="U65" s="55"/>
      <c r="V65" s="55"/>
      <c r="W65" s="236"/>
      <c r="X65" s="54"/>
      <c r="Y65" s="55"/>
      <c r="Z65" s="52"/>
      <c r="AA65" s="31" t="str">
        <f t="shared" si="18"/>
        <v/>
      </c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234"/>
      <c r="CB65" s="234"/>
      <c r="CC65" s="33" t="str">
        <f t="shared" si="19"/>
        <v/>
      </c>
      <c r="CD65" s="33" t="str">
        <f t="shared" si="20"/>
        <v/>
      </c>
      <c r="CE65" s="32"/>
      <c r="CF65" s="32"/>
      <c r="CG65" s="34">
        <f t="shared" si="21"/>
        <v>0</v>
      </c>
      <c r="CH65" s="34">
        <f t="shared" si="22"/>
        <v>0</v>
      </c>
      <c r="CI65" s="35"/>
      <c r="CJ65" s="35"/>
      <c r="CK65" s="35"/>
      <c r="CL65" s="35"/>
      <c r="CM65" s="35"/>
    </row>
    <row r="66" spans="1:91" customFormat="1" x14ac:dyDescent="0.25">
      <c r="A66" s="163" t="s">
        <v>85</v>
      </c>
      <c r="B66" s="237">
        <f>SUM(C66:S66)</f>
        <v>0</v>
      </c>
      <c r="C66" s="230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2"/>
      <c r="T66" s="75"/>
      <c r="U66" s="238"/>
      <c r="V66" s="238"/>
      <c r="W66" s="239"/>
      <c r="X66" s="75"/>
      <c r="Y66" s="238"/>
      <c r="Z66" s="240"/>
      <c r="AA66" s="31" t="str">
        <f t="shared" si="18"/>
        <v/>
      </c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234"/>
      <c r="CB66" s="234"/>
      <c r="CC66" s="33" t="str">
        <f t="shared" si="19"/>
        <v/>
      </c>
      <c r="CD66" s="33" t="str">
        <f t="shared" si="20"/>
        <v/>
      </c>
      <c r="CE66" s="32"/>
      <c r="CF66" s="32"/>
      <c r="CG66" s="34">
        <f t="shared" si="21"/>
        <v>0</v>
      </c>
      <c r="CH66" s="34">
        <f t="shared" si="22"/>
        <v>0</v>
      </c>
      <c r="CI66" s="35"/>
      <c r="CJ66" s="35"/>
      <c r="CK66" s="35"/>
      <c r="CL66" s="35"/>
      <c r="CM66" s="35"/>
    </row>
    <row r="67" spans="1:91" customFormat="1" x14ac:dyDescent="0.25">
      <c r="A67" s="428" t="s">
        <v>5</v>
      </c>
      <c r="B67" s="453">
        <f t="shared" ref="B67:Z67" si="23">SUM(B63:B66)</f>
        <v>0</v>
      </c>
      <c r="C67" s="425">
        <f t="shared" si="23"/>
        <v>0</v>
      </c>
      <c r="D67" s="425">
        <f t="shared" si="23"/>
        <v>0</v>
      </c>
      <c r="E67" s="425">
        <f t="shared" si="23"/>
        <v>0</v>
      </c>
      <c r="F67" s="425">
        <f t="shared" si="23"/>
        <v>0</v>
      </c>
      <c r="G67" s="425">
        <f t="shared" si="23"/>
        <v>0</v>
      </c>
      <c r="H67" s="425">
        <f t="shared" si="23"/>
        <v>0</v>
      </c>
      <c r="I67" s="425">
        <f t="shared" si="23"/>
        <v>0</v>
      </c>
      <c r="J67" s="425">
        <f t="shared" si="23"/>
        <v>0</v>
      </c>
      <c r="K67" s="425">
        <f t="shared" si="23"/>
        <v>0</v>
      </c>
      <c r="L67" s="425">
        <f t="shared" si="23"/>
        <v>0</v>
      </c>
      <c r="M67" s="425">
        <f t="shared" si="23"/>
        <v>0</v>
      </c>
      <c r="N67" s="425">
        <f t="shared" si="23"/>
        <v>0</v>
      </c>
      <c r="O67" s="425">
        <f t="shared" si="23"/>
        <v>0</v>
      </c>
      <c r="P67" s="425">
        <f t="shared" si="23"/>
        <v>0</v>
      </c>
      <c r="Q67" s="425">
        <f t="shared" si="23"/>
        <v>0</v>
      </c>
      <c r="R67" s="425">
        <f t="shared" si="23"/>
        <v>0</v>
      </c>
      <c r="S67" s="426">
        <f t="shared" si="23"/>
        <v>0</v>
      </c>
      <c r="T67" s="454">
        <f t="shared" si="23"/>
        <v>0</v>
      </c>
      <c r="U67" s="425">
        <f t="shared" si="23"/>
        <v>0</v>
      </c>
      <c r="V67" s="425">
        <f t="shared" si="23"/>
        <v>0</v>
      </c>
      <c r="W67" s="426">
        <f t="shared" si="23"/>
        <v>0</v>
      </c>
      <c r="X67" s="455">
        <f t="shared" si="23"/>
        <v>0</v>
      </c>
      <c r="Y67" s="456">
        <f t="shared" si="23"/>
        <v>0</v>
      </c>
      <c r="Z67" s="457">
        <f t="shared" si="23"/>
        <v>0</v>
      </c>
      <c r="CA67" s="248"/>
      <c r="CB67" s="248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</row>
    <row r="68" spans="1:91" customFormat="1" x14ac:dyDescent="0.25">
      <c r="A68" s="192" t="s">
        <v>92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CA68" s="248"/>
      <c r="CB68" s="248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</row>
    <row r="69" spans="1:91" customFormat="1" x14ac:dyDescent="0.25">
      <c r="A69" s="757" t="s">
        <v>75</v>
      </c>
      <c r="B69" s="758" t="s">
        <v>76</v>
      </c>
      <c r="C69" s="604" t="s">
        <v>87</v>
      </c>
      <c r="D69" s="604"/>
      <c r="E69" s="604"/>
      <c r="F69" s="604"/>
      <c r="G69" s="604"/>
      <c r="H69" s="604"/>
      <c r="I69" s="604"/>
      <c r="J69" s="604"/>
      <c r="K69" s="604"/>
      <c r="L69" s="604"/>
      <c r="M69" s="604"/>
      <c r="N69" s="604"/>
      <c r="O69" s="604"/>
      <c r="P69" s="604"/>
      <c r="Q69" s="604"/>
      <c r="R69" s="604"/>
      <c r="S69" s="605"/>
      <c r="T69" s="584" t="s">
        <v>7</v>
      </c>
      <c r="U69" s="759"/>
      <c r="V69" s="759"/>
      <c r="W69" s="601"/>
      <c r="X69" s="791" t="s">
        <v>88</v>
      </c>
      <c r="Y69" s="791"/>
      <c r="Z69" s="587"/>
      <c r="CA69" s="248"/>
      <c r="CB69" s="248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</row>
    <row r="70" spans="1:91" customFormat="1" ht="21" x14ac:dyDescent="0.25">
      <c r="A70" s="725"/>
      <c r="B70" s="734"/>
      <c r="C70" s="485" t="s">
        <v>11</v>
      </c>
      <c r="D70" s="485" t="s">
        <v>12</v>
      </c>
      <c r="E70" s="485" t="s">
        <v>13</v>
      </c>
      <c r="F70" s="485" t="s">
        <v>14</v>
      </c>
      <c r="G70" s="485" t="s">
        <v>15</v>
      </c>
      <c r="H70" s="485" t="s">
        <v>16</v>
      </c>
      <c r="I70" s="485" t="s">
        <v>17</v>
      </c>
      <c r="J70" s="485" t="s">
        <v>18</v>
      </c>
      <c r="K70" s="485" t="s">
        <v>19</v>
      </c>
      <c r="L70" s="485" t="s">
        <v>20</v>
      </c>
      <c r="M70" s="485" t="s">
        <v>21</v>
      </c>
      <c r="N70" s="485" t="s">
        <v>22</v>
      </c>
      <c r="O70" s="485" t="s">
        <v>23</v>
      </c>
      <c r="P70" s="485" t="s">
        <v>24</v>
      </c>
      <c r="Q70" s="485" t="s">
        <v>25</v>
      </c>
      <c r="R70" s="485" t="s">
        <v>26</v>
      </c>
      <c r="S70" s="486" t="s">
        <v>27</v>
      </c>
      <c r="T70" s="394" t="s">
        <v>50</v>
      </c>
      <c r="U70" s="434" t="s">
        <v>29</v>
      </c>
      <c r="V70" s="483" t="s">
        <v>89</v>
      </c>
      <c r="W70" s="484" t="s">
        <v>31</v>
      </c>
      <c r="X70" s="421" t="s">
        <v>90</v>
      </c>
      <c r="Y70" s="483" t="s">
        <v>91</v>
      </c>
      <c r="Z70" s="395" t="s">
        <v>80</v>
      </c>
      <c r="CA70" s="248"/>
      <c r="CB70" s="248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</row>
    <row r="71" spans="1:91" customFormat="1" x14ac:dyDescent="0.25">
      <c r="A71" s="163" t="s">
        <v>82</v>
      </c>
      <c r="B71" s="229">
        <f>SUM(C71:S71)</f>
        <v>0</v>
      </c>
      <c r="C71" s="230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2"/>
      <c r="T71" s="43"/>
      <c r="U71" s="249"/>
      <c r="V71" s="44"/>
      <c r="W71" s="42"/>
      <c r="X71" s="43"/>
      <c r="Y71" s="44"/>
      <c r="Z71" s="41"/>
      <c r="AA71" s="31" t="str">
        <f>CA71&amp;CB71&amp;CC71&amp;CD71</f>
        <v/>
      </c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234"/>
      <c r="CB71" s="234"/>
      <c r="CC71" s="33" t="str">
        <f t="shared" ref="CC71:CC74" si="24">IF(T71+U71+V71+W71&lt;&gt;$B71,"* El número de "&amp;T$61&amp;""&amp;" no debe ser distinto del Total. ","")</f>
        <v/>
      </c>
      <c r="CD71" s="33" t="str">
        <f>IF(X71+Y71+Z71&gt;$B71,"* El número de "&amp;X$61&amp;""&amp;" no puede superar el Total. ","")</f>
        <v/>
      </c>
      <c r="CE71" s="32"/>
      <c r="CF71" s="32"/>
      <c r="CG71" s="34">
        <f t="shared" ref="CG71:CG74" si="25">IF(T71+U71+V71+W71&lt;&gt;$B71,1,0)</f>
        <v>0</v>
      </c>
      <c r="CH71" s="34">
        <f t="shared" ref="CH71:CH74" si="26">IF(X71+Y71+Z71&gt;$B71,1,0)</f>
        <v>0</v>
      </c>
      <c r="CI71" s="35"/>
      <c r="CJ71" s="35"/>
      <c r="CK71" s="35"/>
      <c r="CL71" s="35"/>
      <c r="CM71" s="35"/>
    </row>
    <row r="72" spans="1:91" customFormat="1" x14ac:dyDescent="0.25">
      <c r="A72" s="163" t="s">
        <v>83</v>
      </c>
      <c r="B72" s="235">
        <f>SUM(C72:S72)</f>
        <v>0</v>
      </c>
      <c r="C72" s="230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2"/>
      <c r="T72" s="54"/>
      <c r="U72" s="250"/>
      <c r="V72" s="55"/>
      <c r="W72" s="53"/>
      <c r="X72" s="54"/>
      <c r="Y72" s="55"/>
      <c r="Z72" s="52"/>
      <c r="AA72" s="31" t="str">
        <f t="shared" ref="AA72:AA74" si="27">CA72&amp;CB72&amp;CC72&amp;CD72</f>
        <v/>
      </c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234"/>
      <c r="CB72" s="234"/>
      <c r="CC72" s="33" t="str">
        <f t="shared" si="24"/>
        <v/>
      </c>
      <c r="CD72" s="33" t="str">
        <f t="shared" ref="CD72:CD74" si="28">IF(X72+Y72+Z72&gt;$B72,"* El número de "&amp;X$61&amp;""&amp;" no puede superar el Total. ","")</f>
        <v/>
      </c>
      <c r="CE72" s="32"/>
      <c r="CF72" s="32"/>
      <c r="CG72" s="34">
        <f t="shared" si="25"/>
        <v>0</v>
      </c>
      <c r="CH72" s="34">
        <f t="shared" si="26"/>
        <v>0</v>
      </c>
      <c r="CI72" s="35"/>
      <c r="CJ72" s="35"/>
      <c r="CK72" s="35"/>
      <c r="CL72" s="35"/>
      <c r="CM72" s="35"/>
    </row>
    <row r="73" spans="1:91" customFormat="1" x14ac:dyDescent="0.25">
      <c r="A73" s="163" t="s">
        <v>84</v>
      </c>
      <c r="B73" s="235">
        <f>SUM(C73:S73)</f>
        <v>0</v>
      </c>
      <c r="C73" s="230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2"/>
      <c r="T73" s="54"/>
      <c r="U73" s="250"/>
      <c r="V73" s="55"/>
      <c r="W73" s="53"/>
      <c r="X73" s="54"/>
      <c r="Y73" s="55"/>
      <c r="Z73" s="52"/>
      <c r="AA73" s="31" t="str">
        <f t="shared" si="27"/>
        <v/>
      </c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234"/>
      <c r="CB73" s="234"/>
      <c r="CC73" s="33" t="str">
        <f t="shared" si="24"/>
        <v/>
      </c>
      <c r="CD73" s="33" t="str">
        <f t="shared" si="28"/>
        <v/>
      </c>
      <c r="CE73" s="32"/>
      <c r="CF73" s="32"/>
      <c r="CG73" s="34">
        <f t="shared" si="25"/>
        <v>0</v>
      </c>
      <c r="CH73" s="34">
        <f t="shared" si="26"/>
        <v>0</v>
      </c>
      <c r="CI73" s="35"/>
      <c r="CJ73" s="35"/>
      <c r="CK73" s="35"/>
      <c r="CL73" s="35"/>
      <c r="CM73" s="35"/>
    </row>
    <row r="74" spans="1:91" customFormat="1" x14ac:dyDescent="0.25">
      <c r="A74" s="163" t="s">
        <v>85</v>
      </c>
      <c r="B74" s="237">
        <f>SUM(C74:S74)</f>
        <v>0</v>
      </c>
      <c r="C74" s="230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2"/>
      <c r="T74" s="75"/>
      <c r="U74" s="251"/>
      <c r="V74" s="238"/>
      <c r="W74" s="252"/>
      <c r="X74" s="75"/>
      <c r="Y74" s="238"/>
      <c r="Z74" s="240"/>
      <c r="AA74" s="31" t="str">
        <f t="shared" si="27"/>
        <v/>
      </c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234"/>
      <c r="CB74" s="234"/>
      <c r="CC74" s="33" t="str">
        <f t="shared" si="24"/>
        <v/>
      </c>
      <c r="CD74" s="33" t="str">
        <f t="shared" si="28"/>
        <v/>
      </c>
      <c r="CE74" s="32"/>
      <c r="CF74" s="32"/>
      <c r="CG74" s="34">
        <f t="shared" si="25"/>
        <v>0</v>
      </c>
      <c r="CH74" s="34">
        <f t="shared" si="26"/>
        <v>0</v>
      </c>
      <c r="CI74" s="35"/>
      <c r="CJ74" s="35"/>
      <c r="CK74" s="35"/>
      <c r="CL74" s="35"/>
      <c r="CM74" s="35"/>
    </row>
    <row r="75" spans="1:91" customFormat="1" x14ac:dyDescent="0.25">
      <c r="A75" s="428" t="s">
        <v>5</v>
      </c>
      <c r="B75" s="453">
        <f t="shared" ref="B75:Z75" si="29">SUM(B71:B74)</f>
        <v>0</v>
      </c>
      <c r="C75" s="425">
        <f t="shared" si="29"/>
        <v>0</v>
      </c>
      <c r="D75" s="425">
        <f t="shared" si="29"/>
        <v>0</v>
      </c>
      <c r="E75" s="425">
        <f t="shared" si="29"/>
        <v>0</v>
      </c>
      <c r="F75" s="425">
        <f t="shared" si="29"/>
        <v>0</v>
      </c>
      <c r="G75" s="425">
        <f t="shared" si="29"/>
        <v>0</v>
      </c>
      <c r="H75" s="425">
        <f t="shared" si="29"/>
        <v>0</v>
      </c>
      <c r="I75" s="425">
        <f t="shared" si="29"/>
        <v>0</v>
      </c>
      <c r="J75" s="425">
        <f t="shared" si="29"/>
        <v>0</v>
      </c>
      <c r="K75" s="425">
        <f t="shared" si="29"/>
        <v>0</v>
      </c>
      <c r="L75" s="425">
        <f t="shared" si="29"/>
        <v>0</v>
      </c>
      <c r="M75" s="425">
        <f t="shared" si="29"/>
        <v>0</v>
      </c>
      <c r="N75" s="425">
        <f t="shared" si="29"/>
        <v>0</v>
      </c>
      <c r="O75" s="425">
        <f t="shared" si="29"/>
        <v>0</v>
      </c>
      <c r="P75" s="425">
        <f t="shared" si="29"/>
        <v>0</v>
      </c>
      <c r="Q75" s="425">
        <f t="shared" si="29"/>
        <v>0</v>
      </c>
      <c r="R75" s="425">
        <f t="shared" si="29"/>
        <v>0</v>
      </c>
      <c r="S75" s="426">
        <f t="shared" si="29"/>
        <v>0</v>
      </c>
      <c r="T75" s="458">
        <f t="shared" si="29"/>
        <v>0</v>
      </c>
      <c r="U75" s="459">
        <f t="shared" si="29"/>
        <v>0</v>
      </c>
      <c r="V75" s="459">
        <f t="shared" si="29"/>
        <v>0</v>
      </c>
      <c r="W75" s="460">
        <f t="shared" si="29"/>
        <v>0</v>
      </c>
      <c r="X75" s="461">
        <f t="shared" si="29"/>
        <v>0</v>
      </c>
      <c r="Y75" s="459">
        <f t="shared" si="29"/>
        <v>0</v>
      </c>
      <c r="Z75" s="453">
        <f t="shared" si="29"/>
        <v>0</v>
      </c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</row>
    <row r="76" spans="1:91" customFormat="1" x14ac:dyDescent="0.25">
      <c r="A76" s="257" t="s">
        <v>93</v>
      </c>
      <c r="B76" s="258"/>
      <c r="C76" s="12"/>
      <c r="D76" s="259"/>
      <c r="E76" s="1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</row>
    <row r="77" spans="1:91" customFormat="1" ht="31.5" x14ac:dyDescent="0.25">
      <c r="A77" s="429" t="s">
        <v>94</v>
      </c>
      <c r="B77" s="482" t="s">
        <v>50</v>
      </c>
      <c r="C77" s="462" t="s">
        <v>95</v>
      </c>
      <c r="D77" s="463" t="s">
        <v>96</v>
      </c>
      <c r="E77" s="464" t="s">
        <v>97</v>
      </c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</row>
    <row r="78" spans="1:91" customFormat="1" x14ac:dyDescent="0.25">
      <c r="A78" s="264" t="s">
        <v>98</v>
      </c>
      <c r="B78" s="39"/>
      <c r="C78" s="249"/>
      <c r="D78" s="44"/>
      <c r="E78" s="41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</row>
    <row r="79" spans="1:91" customFormat="1" x14ac:dyDescent="0.25">
      <c r="A79" s="264" t="s">
        <v>99</v>
      </c>
      <c r="B79" s="51"/>
      <c r="C79" s="250"/>
      <c r="D79" s="55"/>
      <c r="E79" s="5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</row>
    <row r="80" spans="1:91" customFormat="1" x14ac:dyDescent="0.25">
      <c r="A80" s="264" t="s">
        <v>100</v>
      </c>
      <c r="B80" s="51"/>
      <c r="C80" s="250"/>
      <c r="D80" s="55"/>
      <c r="E80" s="5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</row>
    <row r="81" spans="1:5" customFormat="1" ht="21" x14ac:dyDescent="0.25">
      <c r="A81" s="265" t="s">
        <v>101</v>
      </c>
      <c r="B81" s="51"/>
      <c r="C81" s="250"/>
      <c r="D81" s="55"/>
      <c r="E81" s="52"/>
    </row>
    <row r="82" spans="1:5" customFormat="1" x14ac:dyDescent="0.25">
      <c r="A82" s="264" t="s">
        <v>102</v>
      </c>
      <c r="B82" s="88"/>
      <c r="C82" s="266"/>
      <c r="D82" s="93"/>
      <c r="E82" s="90"/>
    </row>
    <row r="83" spans="1:5" customFormat="1" x14ac:dyDescent="0.25">
      <c r="A83" s="264" t="s">
        <v>103</v>
      </c>
      <c r="B83" s="88"/>
      <c r="C83" s="250"/>
      <c r="D83" s="93"/>
      <c r="E83" s="90"/>
    </row>
    <row r="84" spans="1:5" customFormat="1" x14ac:dyDescent="0.25">
      <c r="A84" s="264" t="s">
        <v>104</v>
      </c>
      <c r="B84" s="88"/>
      <c r="C84" s="250"/>
      <c r="D84" s="93"/>
      <c r="E84" s="90"/>
    </row>
    <row r="85" spans="1:5" customFormat="1" x14ac:dyDescent="0.25">
      <c r="A85" s="264" t="s">
        <v>105</v>
      </c>
      <c r="B85" s="88"/>
      <c r="C85" s="250"/>
      <c r="D85" s="93"/>
      <c r="E85" s="90"/>
    </row>
    <row r="86" spans="1:5" customFormat="1" x14ac:dyDescent="0.25">
      <c r="A86" s="264" t="s">
        <v>106</v>
      </c>
      <c r="B86" s="88"/>
      <c r="C86" s="250"/>
      <c r="D86" s="93"/>
      <c r="E86" s="90"/>
    </row>
    <row r="87" spans="1:5" customFormat="1" x14ac:dyDescent="0.25">
      <c r="A87" s="267" t="s">
        <v>107</v>
      </c>
      <c r="B87" s="88"/>
      <c r="C87" s="250"/>
      <c r="D87" s="93"/>
      <c r="E87" s="90"/>
    </row>
    <row r="88" spans="1:5" customFormat="1" x14ac:dyDescent="0.25">
      <c r="A88" s="264" t="s">
        <v>108</v>
      </c>
      <c r="B88" s="88"/>
      <c r="C88" s="250"/>
      <c r="D88" s="93"/>
      <c r="E88" s="90"/>
    </row>
    <row r="89" spans="1:5" customFormat="1" x14ac:dyDescent="0.25">
      <c r="A89" s="264" t="s">
        <v>109</v>
      </c>
      <c r="B89" s="88"/>
      <c r="C89" s="250"/>
      <c r="D89" s="93"/>
      <c r="E89" s="90"/>
    </row>
    <row r="90" spans="1:5" customFormat="1" x14ac:dyDescent="0.25">
      <c r="A90" s="265" t="s">
        <v>110</v>
      </c>
      <c r="B90" s="88"/>
      <c r="C90" s="250"/>
      <c r="D90" s="93"/>
      <c r="E90" s="90"/>
    </row>
    <row r="91" spans="1:5" customFormat="1" x14ac:dyDescent="0.25">
      <c r="A91" s="268" t="s">
        <v>111</v>
      </c>
      <c r="B91" s="88"/>
      <c r="C91" s="250"/>
      <c r="D91" s="93"/>
      <c r="E91" s="90"/>
    </row>
    <row r="92" spans="1:5" customFormat="1" x14ac:dyDescent="0.25">
      <c r="A92" s="269" t="s">
        <v>112</v>
      </c>
      <c r="B92" s="88"/>
      <c r="C92" s="250"/>
      <c r="D92" s="93"/>
      <c r="E92" s="90"/>
    </row>
    <row r="93" spans="1:5" customFormat="1" x14ac:dyDescent="0.25">
      <c r="A93" s="264" t="s">
        <v>113</v>
      </c>
      <c r="B93" s="88"/>
      <c r="C93" s="250"/>
      <c r="D93" s="93"/>
      <c r="E93" s="90"/>
    </row>
    <row r="94" spans="1:5" customFormat="1" x14ac:dyDescent="0.25">
      <c r="A94" s="264" t="s">
        <v>114</v>
      </c>
      <c r="B94" s="88"/>
      <c r="C94" s="250"/>
      <c r="D94" s="93"/>
      <c r="E94" s="90"/>
    </row>
    <row r="95" spans="1:5" customFormat="1" x14ac:dyDescent="0.25">
      <c r="A95" s="429" t="s">
        <v>5</v>
      </c>
      <c r="B95" s="459">
        <f>SUM(B78:B94)</f>
        <v>0</v>
      </c>
      <c r="C95" s="461">
        <f>SUM(C78:C94)</f>
        <v>0</v>
      </c>
      <c r="D95" s="465">
        <f>SUM(D78:D94)</f>
        <v>0</v>
      </c>
      <c r="E95" s="466">
        <f>SUM(E78:E94)</f>
        <v>0</v>
      </c>
    </row>
    <row r="96" spans="1:5" customFormat="1" x14ac:dyDescent="0.25">
      <c r="A96" s="272" t="s">
        <v>115</v>
      </c>
      <c r="B96" s="12"/>
      <c r="C96" s="12"/>
      <c r="D96" s="12"/>
      <c r="E96" s="12"/>
    </row>
    <row r="97" spans="1:8" customFormat="1" ht="31.5" x14ac:dyDescent="0.25">
      <c r="A97" s="467" t="s">
        <v>75</v>
      </c>
      <c r="B97" s="483" t="s">
        <v>50</v>
      </c>
      <c r="C97" s="462" t="s">
        <v>95</v>
      </c>
      <c r="D97" s="463" t="s">
        <v>96</v>
      </c>
      <c r="E97" s="464" t="s">
        <v>97</v>
      </c>
    </row>
    <row r="98" spans="1:8" customFormat="1" x14ac:dyDescent="0.25">
      <c r="A98" s="163" t="s">
        <v>82</v>
      </c>
      <c r="B98" s="55"/>
      <c r="C98" s="250"/>
      <c r="D98" s="55"/>
      <c r="E98" s="52"/>
    </row>
    <row r="99" spans="1:8" customFormat="1" x14ac:dyDescent="0.25">
      <c r="A99" s="163" t="s">
        <v>83</v>
      </c>
      <c r="B99" s="55"/>
      <c r="C99" s="250"/>
      <c r="D99" s="55"/>
      <c r="E99" s="52"/>
    </row>
    <row r="100" spans="1:8" customFormat="1" x14ac:dyDescent="0.25">
      <c r="A100" s="163" t="s">
        <v>84</v>
      </c>
      <c r="B100" s="55"/>
      <c r="C100" s="250"/>
      <c r="D100" s="55"/>
      <c r="E100" s="52"/>
    </row>
    <row r="101" spans="1:8" customFormat="1" x14ac:dyDescent="0.25">
      <c r="A101" s="163" t="s">
        <v>85</v>
      </c>
      <c r="B101" s="55"/>
      <c r="C101" s="250"/>
      <c r="D101" s="55"/>
      <c r="E101" s="52"/>
    </row>
    <row r="102" spans="1:8" customFormat="1" x14ac:dyDescent="0.25">
      <c r="A102" s="274" t="s">
        <v>116</v>
      </c>
      <c r="B102" s="238"/>
      <c r="C102" s="251"/>
      <c r="D102" s="238"/>
      <c r="E102" s="240"/>
    </row>
    <row r="103" spans="1:8" customFormat="1" x14ac:dyDescent="0.25">
      <c r="A103" s="468" t="s">
        <v>5</v>
      </c>
      <c r="B103" s="461">
        <f>SUM(B98:B102)</f>
        <v>0</v>
      </c>
      <c r="C103" s="461">
        <f>SUM(C98:C102)</f>
        <v>0</v>
      </c>
      <c r="D103" s="465">
        <f>SUM(D98:D102)</f>
        <v>0</v>
      </c>
      <c r="E103" s="466">
        <f>SUM(E98:E102)</f>
        <v>0</v>
      </c>
    </row>
    <row r="104" spans="1:8" customFormat="1" x14ac:dyDescent="0.25">
      <c r="A104" s="272" t="s">
        <v>117</v>
      </c>
      <c r="B104" s="12"/>
      <c r="C104" s="12"/>
      <c r="D104" s="12"/>
      <c r="E104" s="12"/>
    </row>
    <row r="105" spans="1:8" customFormat="1" ht="31.5" x14ac:dyDescent="0.25">
      <c r="A105" s="467" t="s">
        <v>75</v>
      </c>
      <c r="B105" s="483" t="s">
        <v>50</v>
      </c>
      <c r="C105" s="462" t="s">
        <v>95</v>
      </c>
      <c r="D105" s="463" t="s">
        <v>96</v>
      </c>
      <c r="E105" s="464" t="s">
        <v>97</v>
      </c>
    </row>
    <row r="106" spans="1:8" customFormat="1" x14ac:dyDescent="0.25">
      <c r="A106" s="163" t="s">
        <v>82</v>
      </c>
      <c r="B106" s="55"/>
      <c r="C106" s="250"/>
      <c r="D106" s="55"/>
      <c r="E106" s="52"/>
    </row>
    <row r="107" spans="1:8" customFormat="1" x14ac:dyDescent="0.25">
      <c r="A107" s="163" t="s">
        <v>83</v>
      </c>
      <c r="B107" s="55"/>
      <c r="C107" s="250"/>
      <c r="D107" s="55"/>
      <c r="E107" s="52"/>
    </row>
    <row r="108" spans="1:8" customFormat="1" x14ac:dyDescent="0.25">
      <c r="A108" s="163" t="s">
        <v>84</v>
      </c>
      <c r="B108" s="55"/>
      <c r="C108" s="250"/>
      <c r="D108" s="55"/>
      <c r="E108" s="52"/>
    </row>
    <row r="109" spans="1:8" customFormat="1" x14ac:dyDescent="0.25">
      <c r="A109" s="163" t="s">
        <v>85</v>
      </c>
      <c r="B109" s="55"/>
      <c r="C109" s="250"/>
      <c r="D109" s="55"/>
      <c r="E109" s="52"/>
    </row>
    <row r="110" spans="1:8" customFormat="1" x14ac:dyDescent="0.25">
      <c r="A110" s="274" t="s">
        <v>116</v>
      </c>
      <c r="B110" s="238"/>
      <c r="C110" s="251"/>
      <c r="D110" s="238"/>
      <c r="E110" s="240"/>
    </row>
    <row r="111" spans="1:8" customFormat="1" x14ac:dyDescent="0.25">
      <c r="A111" s="468" t="s">
        <v>5</v>
      </c>
      <c r="B111" s="461">
        <f>SUM(B106:B110)</f>
        <v>0</v>
      </c>
      <c r="C111" s="461">
        <f>SUM(C106:C110)</f>
        <v>0</v>
      </c>
      <c r="D111" s="465">
        <f>SUM(D106:D110)</f>
        <v>0</v>
      </c>
      <c r="E111" s="466">
        <f>SUM(E106:E110)</f>
        <v>0</v>
      </c>
    </row>
    <row r="112" spans="1:8" customFormat="1" x14ac:dyDescent="0.25">
      <c r="A112" s="257" t="s">
        <v>118</v>
      </c>
      <c r="B112" s="276"/>
      <c r="C112" s="276"/>
      <c r="D112" s="277"/>
      <c r="E112" s="12"/>
      <c r="F112" s="12"/>
      <c r="G112" s="12"/>
      <c r="H112" s="12"/>
    </row>
    <row r="113" spans="1:128" x14ac:dyDescent="0.25">
      <c r="A113" s="792" t="s">
        <v>119</v>
      </c>
      <c r="B113" s="766" t="s">
        <v>5</v>
      </c>
      <c r="C113" s="597" t="s">
        <v>120</v>
      </c>
      <c r="D113" s="759"/>
      <c r="E113" s="759"/>
      <c r="F113" s="601"/>
      <c r="G113" s="586" t="s">
        <v>121</v>
      </c>
      <c r="H113" s="587"/>
    </row>
    <row r="114" spans="1:128" ht="21" x14ac:dyDescent="0.25">
      <c r="A114" s="750"/>
      <c r="B114" s="714"/>
      <c r="C114" s="482" t="s">
        <v>50</v>
      </c>
      <c r="D114" s="434" t="s">
        <v>29</v>
      </c>
      <c r="E114" s="483" t="s">
        <v>30</v>
      </c>
      <c r="F114" s="484" t="s">
        <v>31</v>
      </c>
      <c r="G114" s="480" t="s">
        <v>90</v>
      </c>
      <c r="H114" s="480" t="s">
        <v>91</v>
      </c>
    </row>
    <row r="115" spans="1:128" x14ac:dyDescent="0.25">
      <c r="A115" s="828" t="s">
        <v>122</v>
      </c>
      <c r="B115" s="829">
        <f>SUM(C115:F115)</f>
        <v>0</v>
      </c>
      <c r="C115" s="800"/>
      <c r="D115" s="815"/>
      <c r="E115" s="801"/>
      <c r="F115" s="802"/>
      <c r="G115" s="805"/>
      <c r="H115" s="804"/>
    </row>
    <row r="116" spans="1:128" x14ac:dyDescent="0.25">
      <c r="A116" s="751" t="s">
        <v>123</v>
      </c>
      <c r="B116" s="752">
        <f>SUM(C116:F116)</f>
        <v>0</v>
      </c>
      <c r="C116" s="835"/>
      <c r="D116" s="659"/>
      <c r="E116" s="76"/>
      <c r="F116" s="74"/>
      <c r="G116" s="638"/>
      <c r="H116" s="73"/>
    </row>
    <row r="117" spans="1:128" x14ac:dyDescent="0.25">
      <c r="A117" s="14" t="s">
        <v>124</v>
      </c>
      <c r="B117" s="276"/>
      <c r="C117" s="276"/>
      <c r="D117" s="7"/>
      <c r="E117" s="660"/>
      <c r="F117" s="661"/>
      <c r="G117" s="662"/>
      <c r="H117" s="663"/>
      <c r="I117" s="293"/>
      <c r="J117" s="293"/>
      <c r="K117" s="293"/>
    </row>
    <row r="118" spans="1:128" x14ac:dyDescent="0.25">
      <c r="A118" s="757" t="s">
        <v>125</v>
      </c>
      <c r="B118" s="758" t="s">
        <v>5</v>
      </c>
      <c r="C118" s="581" t="s">
        <v>126</v>
      </c>
      <c r="D118" s="582"/>
      <c r="E118" s="582"/>
      <c r="F118" s="582" t="s">
        <v>127</v>
      </c>
      <c r="G118" s="583" t="s">
        <v>128</v>
      </c>
      <c r="H118" s="584" t="s">
        <v>120</v>
      </c>
      <c r="I118" s="759"/>
      <c r="J118" s="759"/>
      <c r="K118" s="585"/>
    </row>
    <row r="119" spans="1:128" ht="42" x14ac:dyDescent="0.25">
      <c r="A119" s="725"/>
      <c r="B119" s="734"/>
      <c r="C119" s="838" t="s">
        <v>129</v>
      </c>
      <c r="D119" s="295" t="s">
        <v>130</v>
      </c>
      <c r="E119" s="473" t="s">
        <v>131</v>
      </c>
      <c r="F119" s="839"/>
      <c r="G119" s="840"/>
      <c r="H119" s="841" t="s">
        <v>50</v>
      </c>
      <c r="I119" s="842" t="s">
        <v>29</v>
      </c>
      <c r="J119" s="842" t="s">
        <v>30</v>
      </c>
      <c r="K119" s="843" t="s">
        <v>31</v>
      </c>
    </row>
    <row r="120" spans="1:128" x14ac:dyDescent="0.25">
      <c r="A120" s="844" t="s">
        <v>52</v>
      </c>
      <c r="B120" s="845">
        <f>SUM(C120:G120)</f>
        <v>0</v>
      </c>
      <c r="C120" s="846"/>
      <c r="D120" s="847"/>
      <c r="E120" s="847"/>
      <c r="F120" s="847"/>
      <c r="G120" s="848"/>
      <c r="H120" s="849"/>
      <c r="I120" s="847"/>
      <c r="J120" s="847"/>
      <c r="K120" s="850"/>
      <c r="L120" s="31" t="str">
        <f>CA120&amp;CB120&amp;CC120</f>
        <v/>
      </c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234"/>
      <c r="CB120" s="300" t="str">
        <f>IF(H120+I120+J120+K120&lt;&gt;$B120,"* El número de "&amp;H$118&amp;""&amp;" no debe ser distinto del Total. ","")</f>
        <v/>
      </c>
      <c r="CC120" s="32"/>
      <c r="CD120" s="32"/>
      <c r="CE120" s="32"/>
      <c r="CF120" s="32"/>
      <c r="CG120" s="34">
        <f>IF(H120+I120+J120+K120&lt;&gt;$B120,1,0)</f>
        <v>0</v>
      </c>
      <c r="CH120" s="35"/>
      <c r="CI120" s="35"/>
      <c r="CJ120" s="35"/>
      <c r="CK120"/>
      <c r="CL120"/>
      <c r="CM120"/>
      <c r="CN120"/>
      <c r="CO120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</row>
    <row r="121" spans="1:128" x14ac:dyDescent="0.25">
      <c r="A121" s="265" t="s">
        <v>72</v>
      </c>
      <c r="B121" s="301">
        <f>SUM(C121:G121)</f>
        <v>0</v>
      </c>
      <c r="C121" s="51"/>
      <c r="D121" s="55"/>
      <c r="E121" s="55"/>
      <c r="F121" s="55"/>
      <c r="G121" s="53"/>
      <c r="H121" s="54"/>
      <c r="I121" s="55"/>
      <c r="J121" s="55"/>
      <c r="K121" s="52"/>
      <c r="L121" s="31" t="str">
        <f>CA121&amp;CB121&amp;CC121</f>
        <v/>
      </c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234"/>
      <c r="CB121" s="300" t="str">
        <f t="shared" ref="CB121:CB122" si="30">IF(H121+I121+J121+K121&lt;&gt;$B121,"* El número de "&amp;H$118&amp;""&amp;" no debe ser distinto del Total. ","")</f>
        <v/>
      </c>
      <c r="CC121" s="32"/>
      <c r="CD121" s="32"/>
      <c r="CE121" s="32"/>
      <c r="CF121" s="32"/>
      <c r="CG121" s="34">
        <f t="shared" ref="CG121:CG122" si="31">IF(H121+I121+J121+K121&lt;&gt;$B121,1,0)</f>
        <v>0</v>
      </c>
      <c r="CH121" s="35"/>
      <c r="CI121" s="35"/>
      <c r="CJ121" s="35"/>
      <c r="DJ121" s="2"/>
    </row>
    <row r="122" spans="1:128" x14ac:dyDescent="0.25">
      <c r="A122" s="302" t="s">
        <v>73</v>
      </c>
      <c r="B122" s="303">
        <f>SUM(C122:G122)</f>
        <v>0</v>
      </c>
      <c r="C122" s="304"/>
      <c r="D122" s="238"/>
      <c r="E122" s="238"/>
      <c r="F122" s="238"/>
      <c r="G122" s="252"/>
      <c r="H122" s="75"/>
      <c r="I122" s="238"/>
      <c r="J122" s="238"/>
      <c r="K122" s="240"/>
      <c r="L122" s="31" t="str">
        <f>CA122&amp;CB122&amp;CC122</f>
        <v/>
      </c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234"/>
      <c r="CB122" s="300" t="str">
        <f t="shared" si="30"/>
        <v/>
      </c>
      <c r="CC122" s="32"/>
      <c r="CD122" s="32"/>
      <c r="CE122" s="32"/>
      <c r="CF122" s="32"/>
      <c r="CG122" s="34">
        <f t="shared" si="31"/>
        <v>0</v>
      </c>
      <c r="CH122" s="35"/>
      <c r="CI122" s="35"/>
      <c r="CJ122" s="35"/>
      <c r="DJ122" s="2"/>
    </row>
    <row r="123" spans="1:128" x14ac:dyDescent="0.25">
      <c r="A123" s="272" t="s">
        <v>132</v>
      </c>
      <c r="B123" s="276"/>
      <c r="C123" s="276"/>
      <c r="D123" s="277"/>
      <c r="E123" s="277"/>
      <c r="F123" s="277"/>
      <c r="G123" s="277"/>
      <c r="H123" s="277"/>
      <c r="I123" s="277"/>
      <c r="J123" s="277"/>
      <c r="K123" s="277"/>
      <c r="L123" s="277"/>
    </row>
    <row r="124" spans="1:128" ht="15" customHeight="1" x14ac:dyDescent="0.25">
      <c r="A124" s="851" t="s">
        <v>133</v>
      </c>
      <c r="B124" s="852" t="s">
        <v>134</v>
      </c>
      <c r="C124" s="853" t="s">
        <v>135</v>
      </c>
      <c r="D124" s="854"/>
      <c r="E124" s="853" t="s">
        <v>136</v>
      </c>
      <c r="F124" s="854"/>
      <c r="G124" s="855" t="s">
        <v>137</v>
      </c>
      <c r="H124" s="854"/>
      <c r="I124" s="853" t="s">
        <v>138</v>
      </c>
      <c r="J124" s="856"/>
      <c r="K124" s="857" t="s">
        <v>139</v>
      </c>
      <c r="L124" s="858"/>
    </row>
    <row r="125" spans="1:128" ht="21" x14ac:dyDescent="0.25">
      <c r="A125" s="725"/>
      <c r="B125" s="734"/>
      <c r="C125" s="859" t="s">
        <v>140</v>
      </c>
      <c r="D125" s="860" t="s">
        <v>141</v>
      </c>
      <c r="E125" s="859" t="s">
        <v>140</v>
      </c>
      <c r="F125" s="860" t="s">
        <v>141</v>
      </c>
      <c r="G125" s="859" t="s">
        <v>140</v>
      </c>
      <c r="H125" s="472" t="s">
        <v>141</v>
      </c>
      <c r="I125" s="859" t="s">
        <v>140</v>
      </c>
      <c r="J125" s="861" t="s">
        <v>141</v>
      </c>
      <c r="K125" s="841" t="s">
        <v>90</v>
      </c>
      <c r="L125" s="843" t="s">
        <v>91</v>
      </c>
    </row>
    <row r="126" spans="1:128" x14ac:dyDescent="0.25">
      <c r="A126" s="862" t="s">
        <v>142</v>
      </c>
      <c r="B126" s="844" t="s">
        <v>143</v>
      </c>
      <c r="C126" s="846"/>
      <c r="D126" s="863"/>
      <c r="E126" s="846"/>
      <c r="F126" s="863"/>
      <c r="G126" s="846"/>
      <c r="H126" s="863"/>
      <c r="I126" s="846"/>
      <c r="J126" s="864"/>
      <c r="K126" s="54"/>
      <c r="L126" s="850"/>
    </row>
    <row r="127" spans="1:128" x14ac:dyDescent="0.25">
      <c r="A127" s="537"/>
      <c r="B127" s="265" t="s">
        <v>144</v>
      </c>
      <c r="C127" s="51"/>
      <c r="D127" s="56"/>
      <c r="E127" s="51"/>
      <c r="F127" s="56"/>
      <c r="G127" s="51"/>
      <c r="H127" s="56"/>
      <c r="I127" s="51"/>
      <c r="J127" s="236"/>
      <c r="K127" s="54"/>
      <c r="L127" s="52"/>
    </row>
    <row r="128" spans="1:128" x14ac:dyDescent="0.25">
      <c r="A128" s="537"/>
      <c r="B128" s="265" t="s">
        <v>145</v>
      </c>
      <c r="C128" s="51"/>
      <c r="D128" s="56"/>
      <c r="E128" s="51"/>
      <c r="F128" s="56"/>
      <c r="G128" s="51"/>
      <c r="H128" s="56"/>
      <c r="I128" s="51"/>
      <c r="J128" s="236"/>
      <c r="K128" s="54"/>
      <c r="L128" s="52"/>
    </row>
    <row r="129" spans="1:41" customFormat="1" x14ac:dyDescent="0.25">
      <c r="A129" s="762"/>
      <c r="B129" s="265" t="s">
        <v>146</v>
      </c>
      <c r="C129" s="304"/>
      <c r="D129" s="77"/>
      <c r="E129" s="304"/>
      <c r="F129" s="77"/>
      <c r="G129" s="304"/>
      <c r="H129" s="77"/>
      <c r="I129" s="304"/>
      <c r="J129" s="239"/>
      <c r="K129" s="75"/>
      <c r="L129" s="240"/>
    </row>
    <row r="130" spans="1:41" customFormat="1" x14ac:dyDescent="0.25">
      <c r="A130" s="865" t="s">
        <v>147</v>
      </c>
      <c r="B130" s="844" t="s">
        <v>143</v>
      </c>
      <c r="C130" s="846"/>
      <c r="D130" s="863"/>
      <c r="E130" s="846"/>
      <c r="F130" s="863"/>
      <c r="G130" s="846"/>
      <c r="H130" s="863"/>
      <c r="I130" s="846"/>
      <c r="J130" s="864"/>
      <c r="K130" s="849"/>
      <c r="L130" s="850"/>
    </row>
    <row r="131" spans="1:41" customFormat="1" x14ac:dyDescent="0.25">
      <c r="A131" s="866"/>
      <c r="B131" s="265" t="s">
        <v>148</v>
      </c>
      <c r="C131" s="51"/>
      <c r="D131" s="56"/>
      <c r="E131" s="51"/>
      <c r="F131" s="56"/>
      <c r="G131" s="51"/>
      <c r="H131" s="56"/>
      <c r="I131" s="51"/>
      <c r="J131" s="236"/>
      <c r="K131" s="54"/>
      <c r="L131" s="52"/>
    </row>
    <row r="132" spans="1:41" customFormat="1" x14ac:dyDescent="0.25">
      <c r="A132" s="866"/>
      <c r="B132" s="265" t="s">
        <v>146</v>
      </c>
      <c r="C132" s="51"/>
      <c r="D132" s="56"/>
      <c r="E132" s="51"/>
      <c r="F132" s="56"/>
      <c r="G132" s="51"/>
      <c r="H132" s="56"/>
      <c r="I132" s="51"/>
      <c r="J132" s="236"/>
      <c r="K132" s="54"/>
      <c r="L132" s="52"/>
    </row>
    <row r="133" spans="1:41" customFormat="1" x14ac:dyDescent="0.25">
      <c r="A133" s="866"/>
      <c r="B133" s="471" t="s">
        <v>149</v>
      </c>
      <c r="C133" s="88"/>
      <c r="D133" s="89"/>
      <c r="E133" s="88"/>
      <c r="F133" s="89"/>
      <c r="G133" s="88"/>
      <c r="H133" s="89"/>
      <c r="I133" s="88"/>
      <c r="J133" s="308"/>
      <c r="K133" s="63"/>
      <c r="L133" s="90"/>
    </row>
    <row r="134" spans="1:41" customFormat="1" x14ac:dyDescent="0.25">
      <c r="A134" s="866"/>
      <c r="B134" s="302" t="s">
        <v>150</v>
      </c>
      <c r="C134" s="304"/>
      <c r="D134" s="77"/>
      <c r="E134" s="304"/>
      <c r="F134" s="77"/>
      <c r="G134" s="304"/>
      <c r="H134" s="77"/>
      <c r="I134" s="304"/>
      <c r="J134" s="239"/>
      <c r="K134" s="75"/>
      <c r="L134" s="240"/>
    </row>
    <row r="135" spans="1:41" customFormat="1" ht="15" customHeight="1" x14ac:dyDescent="0.25">
      <c r="A135" s="862" t="s">
        <v>151</v>
      </c>
      <c r="B135" s="798" t="s">
        <v>152</v>
      </c>
      <c r="C135" s="800"/>
      <c r="D135" s="805"/>
      <c r="E135" s="800"/>
      <c r="F135" s="805"/>
      <c r="G135" s="800"/>
      <c r="H135" s="805"/>
      <c r="I135" s="800"/>
      <c r="J135" s="806"/>
      <c r="K135" s="803"/>
      <c r="L135" s="804"/>
    </row>
    <row r="136" spans="1:41" customFormat="1" x14ac:dyDescent="0.25">
      <c r="A136" s="537"/>
      <c r="B136" s="265" t="s">
        <v>148</v>
      </c>
      <c r="C136" s="51"/>
      <c r="D136" s="56"/>
      <c r="E136" s="51"/>
      <c r="F136" s="56"/>
      <c r="G136" s="51"/>
      <c r="H136" s="56"/>
      <c r="I136" s="51"/>
      <c r="J136" s="236"/>
      <c r="K136" s="54"/>
      <c r="L136" s="52"/>
    </row>
    <row r="137" spans="1:41" customFormat="1" x14ac:dyDescent="0.25">
      <c r="A137" s="537"/>
      <c r="B137" s="265" t="s">
        <v>146</v>
      </c>
      <c r="C137" s="51"/>
      <c r="D137" s="56"/>
      <c r="E137" s="51"/>
      <c r="F137" s="56"/>
      <c r="G137" s="51"/>
      <c r="H137" s="56"/>
      <c r="I137" s="51"/>
      <c r="J137" s="236"/>
      <c r="K137" s="54"/>
      <c r="L137" s="52"/>
    </row>
    <row r="138" spans="1:41" customFormat="1" x14ac:dyDescent="0.25">
      <c r="A138" s="537"/>
      <c r="B138" s="265" t="s">
        <v>153</v>
      </c>
      <c r="C138" s="51"/>
      <c r="D138" s="56"/>
      <c r="E138" s="51"/>
      <c r="F138" s="56"/>
      <c r="G138" s="51"/>
      <c r="H138" s="56"/>
      <c r="I138" s="51"/>
      <c r="J138" s="236"/>
      <c r="K138" s="54"/>
      <c r="L138" s="52"/>
    </row>
    <row r="139" spans="1:41" customFormat="1" x14ac:dyDescent="0.25">
      <c r="A139" s="537"/>
      <c r="B139" s="471" t="s">
        <v>149</v>
      </c>
      <c r="C139" s="51"/>
      <c r="D139" s="56"/>
      <c r="E139" s="51"/>
      <c r="F139" s="56"/>
      <c r="G139" s="51"/>
      <c r="H139" s="56"/>
      <c r="I139" s="51"/>
      <c r="J139" s="236"/>
      <c r="K139" s="54"/>
      <c r="L139" s="52"/>
    </row>
    <row r="140" spans="1:41" customFormat="1" x14ac:dyDescent="0.25">
      <c r="A140" s="762"/>
      <c r="B140" s="302" t="s">
        <v>150</v>
      </c>
      <c r="C140" s="62"/>
      <c r="D140" s="100"/>
      <c r="E140" s="62"/>
      <c r="F140" s="100"/>
      <c r="G140" s="62"/>
      <c r="H140" s="100"/>
      <c r="I140" s="62"/>
      <c r="J140" s="309"/>
      <c r="K140" s="103"/>
      <c r="L140" s="101"/>
    </row>
    <row r="141" spans="1:41" customFormat="1" x14ac:dyDescent="0.25">
      <c r="A141" s="867" t="s">
        <v>154</v>
      </c>
      <c r="B141" s="867" t="s">
        <v>145</v>
      </c>
      <c r="C141" s="868"/>
      <c r="D141" s="869"/>
      <c r="E141" s="868"/>
      <c r="F141" s="869"/>
      <c r="G141" s="868"/>
      <c r="H141" s="869"/>
      <c r="I141" s="868"/>
      <c r="J141" s="870"/>
      <c r="K141" s="871"/>
      <c r="L141" s="872"/>
    </row>
    <row r="142" spans="1:41" customFormat="1" x14ac:dyDescent="0.25">
      <c r="A142" s="11" t="s">
        <v>155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</row>
    <row r="143" spans="1:41" customFormat="1" x14ac:dyDescent="0.25">
      <c r="A143" s="192" t="s">
        <v>156</v>
      </c>
      <c r="B143" s="11"/>
      <c r="C143" s="12"/>
      <c r="D143" s="259"/>
      <c r="E143" s="873"/>
      <c r="F143" s="259"/>
      <c r="G143" s="873"/>
      <c r="H143" s="873"/>
      <c r="I143" s="259"/>
      <c r="J143" s="874"/>
      <c r="K143" s="874"/>
      <c r="L143" s="874"/>
      <c r="M143" s="874"/>
      <c r="N143" s="874"/>
      <c r="O143" s="874"/>
      <c r="P143" s="874"/>
      <c r="Q143" s="874"/>
      <c r="R143" s="873"/>
      <c r="S143" s="259"/>
      <c r="T143" s="874"/>
      <c r="U143" s="874"/>
      <c r="V143" s="873"/>
      <c r="W143" s="875"/>
      <c r="X143" s="259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</row>
    <row r="144" spans="1:41" customFormat="1" ht="15" customHeight="1" x14ac:dyDescent="0.25">
      <c r="A144" s="876" t="s">
        <v>157</v>
      </c>
      <c r="B144" s="877" t="s">
        <v>5</v>
      </c>
      <c r="C144" s="492"/>
      <c r="D144" s="493"/>
      <c r="E144" s="878" t="s">
        <v>6</v>
      </c>
      <c r="F144" s="543"/>
      <c r="G144" s="543"/>
      <c r="H144" s="543"/>
      <c r="I144" s="543"/>
      <c r="J144" s="543"/>
      <c r="K144" s="543"/>
      <c r="L144" s="543"/>
      <c r="M144" s="543"/>
      <c r="N144" s="543"/>
      <c r="O144" s="543"/>
      <c r="P144" s="543"/>
      <c r="Q144" s="543"/>
      <c r="R144" s="543"/>
      <c r="S144" s="543"/>
      <c r="T144" s="543"/>
      <c r="U144" s="543"/>
      <c r="V144" s="543"/>
      <c r="W144" s="543"/>
      <c r="X144" s="543"/>
      <c r="Y144" s="543"/>
      <c r="Z144" s="543"/>
      <c r="AA144" s="543"/>
      <c r="AB144" s="543"/>
      <c r="AC144" s="543"/>
      <c r="AD144" s="543"/>
      <c r="AE144" s="543"/>
      <c r="AF144" s="543"/>
      <c r="AG144" s="543"/>
      <c r="AH144" s="543"/>
      <c r="AI144" s="543"/>
      <c r="AJ144" s="543"/>
      <c r="AK144" s="543"/>
      <c r="AL144" s="543"/>
      <c r="AM144" s="879" t="s">
        <v>158</v>
      </c>
      <c r="AN144" s="880"/>
      <c r="AO144" s="881"/>
    </row>
    <row r="145" spans="1:117" x14ac:dyDescent="0.25">
      <c r="A145" s="541"/>
      <c r="B145" s="712"/>
      <c r="C145" s="620"/>
      <c r="D145" s="641"/>
      <c r="E145" s="882" t="s">
        <v>11</v>
      </c>
      <c r="F145" s="882"/>
      <c r="G145" s="882" t="s">
        <v>12</v>
      </c>
      <c r="H145" s="882"/>
      <c r="I145" s="882" t="s">
        <v>13</v>
      </c>
      <c r="J145" s="882"/>
      <c r="K145" s="883" t="s">
        <v>14</v>
      </c>
      <c r="L145" s="883"/>
      <c r="M145" s="882" t="s">
        <v>15</v>
      </c>
      <c r="N145" s="853"/>
      <c r="O145" s="882" t="s">
        <v>16</v>
      </c>
      <c r="P145" s="882"/>
      <c r="Q145" s="882" t="s">
        <v>17</v>
      </c>
      <c r="R145" s="882"/>
      <c r="S145" s="882" t="s">
        <v>18</v>
      </c>
      <c r="T145" s="882"/>
      <c r="U145" s="882" t="s">
        <v>19</v>
      </c>
      <c r="V145" s="882"/>
      <c r="W145" s="882" t="s">
        <v>20</v>
      </c>
      <c r="X145" s="882"/>
      <c r="Y145" s="882" t="s">
        <v>21</v>
      </c>
      <c r="Z145" s="882"/>
      <c r="AA145" s="882" t="s">
        <v>22</v>
      </c>
      <c r="AB145" s="882"/>
      <c r="AC145" s="882" t="s">
        <v>23</v>
      </c>
      <c r="AD145" s="853"/>
      <c r="AE145" s="882" t="s">
        <v>24</v>
      </c>
      <c r="AF145" s="882"/>
      <c r="AG145" s="882" t="s">
        <v>25</v>
      </c>
      <c r="AH145" s="882"/>
      <c r="AI145" s="882" t="s">
        <v>26</v>
      </c>
      <c r="AJ145" s="882"/>
      <c r="AK145" s="884" t="s">
        <v>27</v>
      </c>
      <c r="AL145" s="885"/>
      <c r="AM145" s="886" t="s">
        <v>159</v>
      </c>
      <c r="AN145" s="810" t="s">
        <v>160</v>
      </c>
      <c r="AO145" s="811"/>
    </row>
    <row r="146" spans="1:117" ht="31.5" x14ac:dyDescent="0.25">
      <c r="A146" s="714"/>
      <c r="B146" s="887" t="s">
        <v>32</v>
      </c>
      <c r="C146" s="888" t="s">
        <v>33</v>
      </c>
      <c r="D146" s="889" t="s">
        <v>34</v>
      </c>
      <c r="E146" s="890" t="s">
        <v>33</v>
      </c>
      <c r="F146" s="891" t="s">
        <v>34</v>
      </c>
      <c r="G146" s="890" t="s">
        <v>33</v>
      </c>
      <c r="H146" s="891" t="s">
        <v>34</v>
      </c>
      <c r="I146" s="890" t="s">
        <v>33</v>
      </c>
      <c r="J146" s="891" t="s">
        <v>34</v>
      </c>
      <c r="K146" s="890" t="s">
        <v>33</v>
      </c>
      <c r="L146" s="891" t="s">
        <v>34</v>
      </c>
      <c r="M146" s="890" t="s">
        <v>33</v>
      </c>
      <c r="N146" s="892" t="s">
        <v>34</v>
      </c>
      <c r="O146" s="890" t="s">
        <v>33</v>
      </c>
      <c r="P146" s="891" t="s">
        <v>34</v>
      </c>
      <c r="Q146" s="890" t="s">
        <v>33</v>
      </c>
      <c r="R146" s="891" t="s">
        <v>34</v>
      </c>
      <c r="S146" s="890" t="s">
        <v>33</v>
      </c>
      <c r="T146" s="891" t="s">
        <v>34</v>
      </c>
      <c r="U146" s="890" t="s">
        <v>33</v>
      </c>
      <c r="V146" s="891" t="s">
        <v>34</v>
      </c>
      <c r="W146" s="890" t="s">
        <v>33</v>
      </c>
      <c r="X146" s="891" t="s">
        <v>34</v>
      </c>
      <c r="Y146" s="890" t="s">
        <v>33</v>
      </c>
      <c r="Z146" s="891" t="s">
        <v>34</v>
      </c>
      <c r="AA146" s="890" t="s">
        <v>33</v>
      </c>
      <c r="AB146" s="891" t="s">
        <v>34</v>
      </c>
      <c r="AC146" s="890" t="s">
        <v>33</v>
      </c>
      <c r="AD146" s="892" t="s">
        <v>34</v>
      </c>
      <c r="AE146" s="890" t="s">
        <v>33</v>
      </c>
      <c r="AF146" s="891" t="s">
        <v>34</v>
      </c>
      <c r="AG146" s="890" t="s">
        <v>33</v>
      </c>
      <c r="AH146" s="891" t="s">
        <v>34</v>
      </c>
      <c r="AI146" s="890" t="s">
        <v>33</v>
      </c>
      <c r="AJ146" s="891" t="s">
        <v>34</v>
      </c>
      <c r="AK146" s="320" t="s">
        <v>33</v>
      </c>
      <c r="AL146" s="892" t="s">
        <v>34</v>
      </c>
      <c r="AM146" s="554"/>
      <c r="AN146" s="321" t="s">
        <v>161</v>
      </c>
      <c r="AO146" s="322" t="s">
        <v>162</v>
      </c>
    </row>
    <row r="147" spans="1:117" x14ac:dyDescent="0.25">
      <c r="A147" s="812" t="s">
        <v>163</v>
      </c>
      <c r="B147" s="324">
        <f t="shared" ref="B147:B175" si="32">SUM(C147:D147)</f>
        <v>360</v>
      </c>
      <c r="C147" s="325">
        <f t="shared" ref="C147:D175" si="33">E147+G147+I147+K147+M147+O147+Q147+S147+U147+W147+Y147+AA147+AC147+AE147+AG147+AI147+AK147</f>
        <v>163</v>
      </c>
      <c r="D147" s="813">
        <f t="shared" si="33"/>
        <v>197</v>
      </c>
      <c r="E147" s="800">
        <v>7</v>
      </c>
      <c r="F147" s="804">
        <v>10</v>
      </c>
      <c r="G147" s="800">
        <v>2</v>
      </c>
      <c r="H147" s="804">
        <v>3</v>
      </c>
      <c r="I147" s="800">
        <v>11</v>
      </c>
      <c r="J147" s="804">
        <v>6</v>
      </c>
      <c r="K147" s="800">
        <v>7</v>
      </c>
      <c r="L147" s="801">
        <v>1</v>
      </c>
      <c r="M147" s="801">
        <v>2</v>
      </c>
      <c r="N147" s="814">
        <v>9</v>
      </c>
      <c r="O147" s="800">
        <v>1</v>
      </c>
      <c r="P147" s="804">
        <v>11</v>
      </c>
      <c r="Q147" s="800">
        <v>6</v>
      </c>
      <c r="R147" s="804">
        <v>17</v>
      </c>
      <c r="S147" s="800">
        <v>2</v>
      </c>
      <c r="T147" s="804">
        <v>11</v>
      </c>
      <c r="U147" s="800">
        <v>4</v>
      </c>
      <c r="V147" s="804">
        <v>8</v>
      </c>
      <c r="W147" s="800">
        <v>5</v>
      </c>
      <c r="X147" s="804">
        <v>10</v>
      </c>
      <c r="Y147" s="800">
        <v>3</v>
      </c>
      <c r="Z147" s="804">
        <v>10</v>
      </c>
      <c r="AA147" s="800">
        <v>9</v>
      </c>
      <c r="AB147" s="804">
        <v>9</v>
      </c>
      <c r="AC147" s="800">
        <v>13</v>
      </c>
      <c r="AD147" s="814">
        <v>8</v>
      </c>
      <c r="AE147" s="800">
        <v>27</v>
      </c>
      <c r="AF147" s="804">
        <v>14</v>
      </c>
      <c r="AG147" s="800">
        <v>20</v>
      </c>
      <c r="AH147" s="804">
        <v>19</v>
      </c>
      <c r="AI147" s="800">
        <v>13</v>
      </c>
      <c r="AJ147" s="804">
        <v>18</v>
      </c>
      <c r="AK147" s="815">
        <v>31</v>
      </c>
      <c r="AL147" s="814">
        <v>33</v>
      </c>
      <c r="AM147" s="803">
        <v>144</v>
      </c>
      <c r="AN147" s="801">
        <v>153</v>
      </c>
      <c r="AO147" s="804">
        <v>63</v>
      </c>
      <c r="AP147" s="31" t="str">
        <f t="shared" ref="AP147:AP175" si="34">$CA147&amp;CB147</f>
        <v/>
      </c>
      <c r="BU147" s="32"/>
      <c r="BV147" s="32"/>
      <c r="BW147" s="32"/>
      <c r="BX147" s="32"/>
      <c r="BY147" s="32"/>
      <c r="BZ147" s="32"/>
      <c r="CA147" s="300"/>
      <c r="CB147" s="234" t="str">
        <f>IF(AM147+AN147+AO147&lt;&gt;$B147,"* El número de "&amp;AM$144&amp;""&amp;" no debe ser distinto del Total. ","")</f>
        <v/>
      </c>
      <c r="CC147" s="32"/>
      <c r="CD147" s="32"/>
      <c r="CE147" s="32"/>
      <c r="CF147" s="32"/>
      <c r="CG147" s="34">
        <f>IF(AM147+AN147+AO147&lt;&gt;$B147,1,0)</f>
        <v>0</v>
      </c>
      <c r="CH147" s="35"/>
      <c r="CI147" s="35"/>
      <c r="CJ147"/>
      <c r="CK147"/>
      <c r="CL147"/>
      <c r="CM147"/>
      <c r="DJ147" s="2"/>
      <c r="DK147" s="2"/>
      <c r="DL147" s="2"/>
      <c r="DM147" s="2"/>
    </row>
    <row r="148" spans="1:117" x14ac:dyDescent="0.25">
      <c r="A148" s="327" t="s">
        <v>164</v>
      </c>
      <c r="B148" s="324">
        <f t="shared" si="32"/>
        <v>0</v>
      </c>
      <c r="C148" s="325">
        <f t="shared" si="33"/>
        <v>0</v>
      </c>
      <c r="D148" s="325">
        <f t="shared" si="33"/>
        <v>0</v>
      </c>
      <c r="E148" s="51">
        <v>0</v>
      </c>
      <c r="F148" s="52">
        <v>0</v>
      </c>
      <c r="G148" s="51">
        <v>0</v>
      </c>
      <c r="H148" s="52">
        <v>0</v>
      </c>
      <c r="I148" s="51">
        <v>0</v>
      </c>
      <c r="J148" s="52">
        <v>0</v>
      </c>
      <c r="K148" s="51">
        <v>0</v>
      </c>
      <c r="L148" s="55">
        <v>0</v>
      </c>
      <c r="M148" s="55">
        <v>0</v>
      </c>
      <c r="N148" s="328">
        <v>0</v>
      </c>
      <c r="O148" s="51">
        <v>0</v>
      </c>
      <c r="P148" s="52">
        <v>0</v>
      </c>
      <c r="Q148" s="51">
        <v>0</v>
      </c>
      <c r="R148" s="52">
        <v>0</v>
      </c>
      <c r="S148" s="51">
        <v>0</v>
      </c>
      <c r="T148" s="52">
        <v>0</v>
      </c>
      <c r="U148" s="51">
        <v>0</v>
      </c>
      <c r="V148" s="52">
        <v>0</v>
      </c>
      <c r="W148" s="51">
        <v>0</v>
      </c>
      <c r="X148" s="52">
        <v>0</v>
      </c>
      <c r="Y148" s="51">
        <v>0</v>
      </c>
      <c r="Z148" s="52">
        <v>0</v>
      </c>
      <c r="AA148" s="51">
        <v>0</v>
      </c>
      <c r="AB148" s="52">
        <v>0</v>
      </c>
      <c r="AC148" s="51">
        <v>0</v>
      </c>
      <c r="AD148" s="328">
        <v>0</v>
      </c>
      <c r="AE148" s="51">
        <v>0</v>
      </c>
      <c r="AF148" s="52">
        <v>0</v>
      </c>
      <c r="AG148" s="51">
        <v>0</v>
      </c>
      <c r="AH148" s="52">
        <v>0</v>
      </c>
      <c r="AI148" s="51">
        <v>0</v>
      </c>
      <c r="AJ148" s="52">
        <v>0</v>
      </c>
      <c r="AK148" s="250">
        <v>0</v>
      </c>
      <c r="AL148" s="328">
        <v>0</v>
      </c>
      <c r="AM148" s="54">
        <v>0</v>
      </c>
      <c r="AN148" s="55">
        <v>0</v>
      </c>
      <c r="AO148" s="52">
        <v>0</v>
      </c>
      <c r="AP148" s="31" t="str">
        <f t="shared" si="34"/>
        <v/>
      </c>
      <c r="BU148" s="32"/>
      <c r="BV148" s="32"/>
      <c r="BW148" s="32"/>
      <c r="BX148" s="32"/>
      <c r="BY148" s="32"/>
      <c r="BZ148" s="32"/>
      <c r="CA148" s="300"/>
      <c r="CB148" s="234" t="str">
        <f t="shared" ref="CB148:CB181" si="35">IF(AM148+AN148+AO148&lt;&gt;$B148,"* El número de "&amp;AM$144&amp;""&amp;" no debe ser distinto del Total. ","")</f>
        <v/>
      </c>
      <c r="CC148" s="32"/>
      <c r="CD148" s="32"/>
      <c r="CE148" s="32"/>
      <c r="CF148" s="32"/>
      <c r="CG148" s="34">
        <f t="shared" ref="CG148:CG181" si="36">IF(AM148+AN148+AO148&lt;&gt;$B148,1,0)</f>
        <v>0</v>
      </c>
      <c r="CH148" s="35"/>
      <c r="CI148" s="35"/>
      <c r="DI148"/>
    </row>
    <row r="149" spans="1:117" x14ac:dyDescent="0.25">
      <c r="A149" s="161" t="s">
        <v>60</v>
      </c>
      <c r="B149" s="324">
        <f t="shared" si="32"/>
        <v>52</v>
      </c>
      <c r="C149" s="325">
        <f t="shared" si="33"/>
        <v>31</v>
      </c>
      <c r="D149" s="325">
        <f t="shared" si="33"/>
        <v>21</v>
      </c>
      <c r="E149" s="51">
        <v>0</v>
      </c>
      <c r="F149" s="52">
        <v>0</v>
      </c>
      <c r="G149" s="51">
        <v>0</v>
      </c>
      <c r="H149" s="52">
        <v>0</v>
      </c>
      <c r="I149" s="51">
        <v>0</v>
      </c>
      <c r="J149" s="52">
        <v>0</v>
      </c>
      <c r="K149" s="51">
        <v>0</v>
      </c>
      <c r="L149" s="55">
        <v>0</v>
      </c>
      <c r="M149" s="55">
        <v>0</v>
      </c>
      <c r="N149" s="328">
        <v>0</v>
      </c>
      <c r="O149" s="51">
        <v>0</v>
      </c>
      <c r="P149" s="52">
        <v>0</v>
      </c>
      <c r="Q149" s="51">
        <v>0</v>
      </c>
      <c r="R149" s="52">
        <v>0</v>
      </c>
      <c r="S149" s="51">
        <v>1</v>
      </c>
      <c r="T149" s="52">
        <v>0</v>
      </c>
      <c r="U149" s="51">
        <v>1</v>
      </c>
      <c r="V149" s="52">
        <v>1</v>
      </c>
      <c r="W149" s="51">
        <v>0</v>
      </c>
      <c r="X149" s="52">
        <v>3</v>
      </c>
      <c r="Y149" s="51">
        <v>1</v>
      </c>
      <c r="Z149" s="52">
        <v>3</v>
      </c>
      <c r="AA149" s="51">
        <v>3</v>
      </c>
      <c r="AB149" s="52">
        <v>1</v>
      </c>
      <c r="AC149" s="51">
        <v>1</v>
      </c>
      <c r="AD149" s="328">
        <v>0</v>
      </c>
      <c r="AE149" s="51">
        <v>6</v>
      </c>
      <c r="AF149" s="52">
        <v>0</v>
      </c>
      <c r="AG149" s="51">
        <v>5</v>
      </c>
      <c r="AH149" s="52">
        <v>2</v>
      </c>
      <c r="AI149" s="51">
        <v>2</v>
      </c>
      <c r="AJ149" s="52">
        <v>3</v>
      </c>
      <c r="AK149" s="250">
        <v>11</v>
      </c>
      <c r="AL149" s="328">
        <v>8</v>
      </c>
      <c r="AM149" s="54">
        <v>11</v>
      </c>
      <c r="AN149" s="55">
        <v>34</v>
      </c>
      <c r="AO149" s="52">
        <v>7</v>
      </c>
      <c r="AP149" s="31" t="str">
        <f t="shared" si="34"/>
        <v/>
      </c>
      <c r="BU149" s="32"/>
      <c r="BV149" s="32"/>
      <c r="BW149" s="32"/>
      <c r="BX149" s="32"/>
      <c r="BY149" s="32"/>
      <c r="BZ149" s="32"/>
      <c r="CA149" s="300"/>
      <c r="CB149" s="234" t="str">
        <f t="shared" si="35"/>
        <v/>
      </c>
      <c r="CC149" s="32"/>
      <c r="CD149" s="32"/>
      <c r="CE149" s="32"/>
      <c r="CF149" s="32"/>
      <c r="CG149" s="34">
        <f t="shared" si="36"/>
        <v>0</v>
      </c>
      <c r="CH149" s="35"/>
      <c r="CI149" s="35"/>
      <c r="DI149"/>
    </row>
    <row r="150" spans="1:117" x14ac:dyDescent="0.25">
      <c r="A150" s="161" t="s">
        <v>61</v>
      </c>
      <c r="B150" s="324">
        <f t="shared" si="32"/>
        <v>1</v>
      </c>
      <c r="C150" s="325">
        <f t="shared" si="33"/>
        <v>1</v>
      </c>
      <c r="D150" s="325">
        <f t="shared" si="33"/>
        <v>0</v>
      </c>
      <c r="E150" s="51">
        <v>0</v>
      </c>
      <c r="F150" s="52">
        <v>0</v>
      </c>
      <c r="G150" s="51">
        <v>0</v>
      </c>
      <c r="H150" s="52">
        <v>0</v>
      </c>
      <c r="I150" s="51">
        <v>0</v>
      </c>
      <c r="J150" s="52">
        <v>0</v>
      </c>
      <c r="K150" s="51">
        <v>0</v>
      </c>
      <c r="L150" s="55">
        <v>0</v>
      </c>
      <c r="M150" s="55">
        <v>0</v>
      </c>
      <c r="N150" s="328">
        <v>0</v>
      </c>
      <c r="O150" s="51">
        <v>0</v>
      </c>
      <c r="P150" s="52">
        <v>0</v>
      </c>
      <c r="Q150" s="51">
        <v>0</v>
      </c>
      <c r="R150" s="52">
        <v>0</v>
      </c>
      <c r="S150" s="51">
        <v>0</v>
      </c>
      <c r="T150" s="52">
        <v>0</v>
      </c>
      <c r="U150" s="51">
        <v>0</v>
      </c>
      <c r="V150" s="52">
        <v>0</v>
      </c>
      <c r="W150" s="51">
        <v>0</v>
      </c>
      <c r="X150" s="52">
        <v>0</v>
      </c>
      <c r="Y150" s="51">
        <v>0</v>
      </c>
      <c r="Z150" s="52">
        <v>0</v>
      </c>
      <c r="AA150" s="51">
        <v>0</v>
      </c>
      <c r="AB150" s="52">
        <v>0</v>
      </c>
      <c r="AC150" s="51">
        <v>1</v>
      </c>
      <c r="AD150" s="328">
        <v>0</v>
      </c>
      <c r="AE150" s="51">
        <v>0</v>
      </c>
      <c r="AF150" s="52">
        <v>0</v>
      </c>
      <c r="AG150" s="51">
        <v>0</v>
      </c>
      <c r="AH150" s="52">
        <v>0</v>
      </c>
      <c r="AI150" s="51">
        <v>0</v>
      </c>
      <c r="AJ150" s="52">
        <v>0</v>
      </c>
      <c r="AK150" s="250">
        <v>0</v>
      </c>
      <c r="AL150" s="328">
        <v>0</v>
      </c>
      <c r="AM150" s="54">
        <v>0</v>
      </c>
      <c r="AN150" s="55">
        <v>0</v>
      </c>
      <c r="AO150" s="52">
        <v>1</v>
      </c>
      <c r="AP150" s="31" t="str">
        <f t="shared" si="34"/>
        <v/>
      </c>
      <c r="BU150" s="32"/>
      <c r="BV150" s="32"/>
      <c r="BW150" s="32"/>
      <c r="BX150" s="32"/>
      <c r="BY150" s="32"/>
      <c r="BZ150" s="32"/>
      <c r="CA150" s="300"/>
      <c r="CB150" s="234" t="str">
        <f t="shared" si="35"/>
        <v/>
      </c>
      <c r="CC150" s="32"/>
      <c r="CD150" s="32"/>
      <c r="CE150" s="32"/>
      <c r="CF150" s="32"/>
      <c r="CG150" s="34">
        <f t="shared" si="36"/>
        <v>0</v>
      </c>
      <c r="CH150" s="35"/>
      <c r="CI150" s="35"/>
      <c r="DI150"/>
    </row>
    <row r="151" spans="1:117" x14ac:dyDescent="0.25">
      <c r="A151" s="161" t="s">
        <v>62</v>
      </c>
      <c r="B151" s="324">
        <f t="shared" si="32"/>
        <v>0</v>
      </c>
      <c r="C151" s="325">
        <f t="shared" si="33"/>
        <v>0</v>
      </c>
      <c r="D151" s="325">
        <f t="shared" si="33"/>
        <v>0</v>
      </c>
      <c r="E151" s="51">
        <v>0</v>
      </c>
      <c r="F151" s="52">
        <v>0</v>
      </c>
      <c r="G151" s="51">
        <v>0</v>
      </c>
      <c r="H151" s="52">
        <v>0</v>
      </c>
      <c r="I151" s="51">
        <v>0</v>
      </c>
      <c r="J151" s="52">
        <v>0</v>
      </c>
      <c r="K151" s="51">
        <v>0</v>
      </c>
      <c r="L151" s="55">
        <v>0</v>
      </c>
      <c r="M151" s="55">
        <v>0</v>
      </c>
      <c r="N151" s="328">
        <v>0</v>
      </c>
      <c r="O151" s="51">
        <v>0</v>
      </c>
      <c r="P151" s="52">
        <v>0</v>
      </c>
      <c r="Q151" s="51">
        <v>0</v>
      </c>
      <c r="R151" s="52">
        <v>0</v>
      </c>
      <c r="S151" s="51">
        <v>0</v>
      </c>
      <c r="T151" s="52">
        <v>0</v>
      </c>
      <c r="U151" s="51">
        <v>0</v>
      </c>
      <c r="V151" s="52">
        <v>0</v>
      </c>
      <c r="W151" s="51">
        <v>0</v>
      </c>
      <c r="X151" s="52">
        <v>0</v>
      </c>
      <c r="Y151" s="51">
        <v>0</v>
      </c>
      <c r="Z151" s="52">
        <v>0</v>
      </c>
      <c r="AA151" s="51">
        <v>0</v>
      </c>
      <c r="AB151" s="52">
        <v>0</v>
      </c>
      <c r="AC151" s="51">
        <v>0</v>
      </c>
      <c r="AD151" s="328">
        <v>0</v>
      </c>
      <c r="AE151" s="51">
        <v>0</v>
      </c>
      <c r="AF151" s="52">
        <v>0</v>
      </c>
      <c r="AG151" s="51">
        <v>0</v>
      </c>
      <c r="AH151" s="52">
        <v>0</v>
      </c>
      <c r="AI151" s="51">
        <v>0</v>
      </c>
      <c r="AJ151" s="52">
        <v>0</v>
      </c>
      <c r="AK151" s="250">
        <v>0</v>
      </c>
      <c r="AL151" s="328">
        <v>0</v>
      </c>
      <c r="AM151" s="54">
        <v>0</v>
      </c>
      <c r="AN151" s="55">
        <v>0</v>
      </c>
      <c r="AO151" s="52">
        <v>0</v>
      </c>
      <c r="AP151" s="31" t="str">
        <f t="shared" si="34"/>
        <v/>
      </c>
      <c r="BU151" s="32"/>
      <c r="BV151" s="32"/>
      <c r="BW151" s="32"/>
      <c r="BX151" s="32"/>
      <c r="BY151" s="32"/>
      <c r="BZ151" s="32"/>
      <c r="CA151" s="300"/>
      <c r="CB151" s="234" t="str">
        <f t="shared" si="35"/>
        <v/>
      </c>
      <c r="CC151" s="32"/>
      <c r="CD151" s="32"/>
      <c r="CE151" s="32"/>
      <c r="CF151" s="32"/>
      <c r="CG151" s="34">
        <f t="shared" si="36"/>
        <v>0</v>
      </c>
      <c r="CH151" s="35"/>
      <c r="CI151" s="35"/>
      <c r="DI151"/>
    </row>
    <row r="152" spans="1:117" x14ac:dyDescent="0.25">
      <c r="A152" s="161" t="s">
        <v>165</v>
      </c>
      <c r="B152" s="324">
        <f t="shared" si="32"/>
        <v>1</v>
      </c>
      <c r="C152" s="325">
        <f t="shared" si="33"/>
        <v>0</v>
      </c>
      <c r="D152" s="325">
        <f t="shared" si="33"/>
        <v>1</v>
      </c>
      <c r="E152" s="51">
        <v>0</v>
      </c>
      <c r="F152" s="52">
        <v>0</v>
      </c>
      <c r="G152" s="51">
        <v>0</v>
      </c>
      <c r="H152" s="52">
        <v>0</v>
      </c>
      <c r="I152" s="51">
        <v>0</v>
      </c>
      <c r="J152" s="52">
        <v>0</v>
      </c>
      <c r="K152" s="51">
        <v>0</v>
      </c>
      <c r="L152" s="55">
        <v>0</v>
      </c>
      <c r="M152" s="55">
        <v>0</v>
      </c>
      <c r="N152" s="328">
        <v>0</v>
      </c>
      <c r="O152" s="51">
        <v>0</v>
      </c>
      <c r="P152" s="52">
        <v>0</v>
      </c>
      <c r="Q152" s="51">
        <v>0</v>
      </c>
      <c r="R152" s="52">
        <v>0</v>
      </c>
      <c r="S152" s="51">
        <v>0</v>
      </c>
      <c r="T152" s="52">
        <v>0</v>
      </c>
      <c r="U152" s="51">
        <v>0</v>
      </c>
      <c r="V152" s="52">
        <v>0</v>
      </c>
      <c r="W152" s="51">
        <v>0</v>
      </c>
      <c r="X152" s="52">
        <v>0</v>
      </c>
      <c r="Y152" s="51">
        <v>0</v>
      </c>
      <c r="Z152" s="52">
        <v>0</v>
      </c>
      <c r="AA152" s="51">
        <v>0</v>
      </c>
      <c r="AB152" s="52">
        <v>1</v>
      </c>
      <c r="AC152" s="51">
        <v>0</v>
      </c>
      <c r="AD152" s="328">
        <v>0</v>
      </c>
      <c r="AE152" s="51">
        <v>0</v>
      </c>
      <c r="AF152" s="52">
        <v>0</v>
      </c>
      <c r="AG152" s="51">
        <v>0</v>
      </c>
      <c r="AH152" s="52">
        <v>0</v>
      </c>
      <c r="AI152" s="51">
        <v>0</v>
      </c>
      <c r="AJ152" s="52">
        <v>0</v>
      </c>
      <c r="AK152" s="250">
        <v>0</v>
      </c>
      <c r="AL152" s="328">
        <v>0</v>
      </c>
      <c r="AM152" s="54">
        <v>0</v>
      </c>
      <c r="AN152" s="55">
        <v>0</v>
      </c>
      <c r="AO152" s="52">
        <v>1</v>
      </c>
      <c r="AP152" s="31" t="str">
        <f t="shared" si="34"/>
        <v/>
      </c>
      <c r="BU152" s="32"/>
      <c r="BV152" s="32"/>
      <c r="BW152" s="32"/>
      <c r="BX152" s="32"/>
      <c r="BY152" s="32"/>
      <c r="BZ152" s="32"/>
      <c r="CA152" s="300"/>
      <c r="CB152" s="234" t="str">
        <f t="shared" si="35"/>
        <v/>
      </c>
      <c r="CC152" s="32"/>
      <c r="CD152" s="32"/>
      <c r="CE152" s="32"/>
      <c r="CF152" s="32"/>
      <c r="CG152" s="34">
        <f t="shared" si="36"/>
        <v>0</v>
      </c>
      <c r="CH152" s="35"/>
      <c r="CI152" s="35"/>
      <c r="DI152"/>
    </row>
    <row r="153" spans="1:117" x14ac:dyDescent="0.25">
      <c r="A153" s="161" t="s">
        <v>166</v>
      </c>
      <c r="B153" s="324">
        <f t="shared" si="32"/>
        <v>0</v>
      </c>
      <c r="C153" s="325">
        <f t="shared" si="33"/>
        <v>0</v>
      </c>
      <c r="D153" s="325">
        <f t="shared" si="33"/>
        <v>0</v>
      </c>
      <c r="E153" s="51">
        <v>0</v>
      </c>
      <c r="F153" s="52">
        <v>0</v>
      </c>
      <c r="G153" s="51">
        <v>0</v>
      </c>
      <c r="H153" s="52">
        <v>0</v>
      </c>
      <c r="I153" s="51">
        <v>0</v>
      </c>
      <c r="J153" s="52">
        <v>0</v>
      </c>
      <c r="K153" s="51">
        <v>0</v>
      </c>
      <c r="L153" s="55">
        <v>0</v>
      </c>
      <c r="M153" s="55">
        <v>0</v>
      </c>
      <c r="N153" s="328">
        <v>0</v>
      </c>
      <c r="O153" s="51">
        <v>0</v>
      </c>
      <c r="P153" s="52">
        <v>0</v>
      </c>
      <c r="Q153" s="51">
        <v>0</v>
      </c>
      <c r="R153" s="52">
        <v>0</v>
      </c>
      <c r="S153" s="51">
        <v>0</v>
      </c>
      <c r="T153" s="52">
        <v>0</v>
      </c>
      <c r="U153" s="51">
        <v>0</v>
      </c>
      <c r="V153" s="52">
        <v>0</v>
      </c>
      <c r="W153" s="51">
        <v>0</v>
      </c>
      <c r="X153" s="52">
        <v>0</v>
      </c>
      <c r="Y153" s="51">
        <v>0</v>
      </c>
      <c r="Z153" s="52">
        <v>0</v>
      </c>
      <c r="AA153" s="51">
        <v>0</v>
      </c>
      <c r="AB153" s="52">
        <v>0</v>
      </c>
      <c r="AC153" s="51">
        <v>0</v>
      </c>
      <c r="AD153" s="328">
        <v>0</v>
      </c>
      <c r="AE153" s="51">
        <v>0</v>
      </c>
      <c r="AF153" s="52">
        <v>0</v>
      </c>
      <c r="AG153" s="51">
        <v>0</v>
      </c>
      <c r="AH153" s="52">
        <v>0</v>
      </c>
      <c r="AI153" s="51">
        <v>0</v>
      </c>
      <c r="AJ153" s="52">
        <v>0</v>
      </c>
      <c r="AK153" s="250">
        <v>0</v>
      </c>
      <c r="AL153" s="328">
        <v>0</v>
      </c>
      <c r="AM153" s="54">
        <v>0</v>
      </c>
      <c r="AN153" s="55">
        <v>0</v>
      </c>
      <c r="AO153" s="52">
        <v>0</v>
      </c>
      <c r="AP153" s="31" t="str">
        <f t="shared" si="34"/>
        <v/>
      </c>
      <c r="BU153" s="32"/>
      <c r="BV153" s="32"/>
      <c r="BW153" s="32"/>
      <c r="BX153" s="32"/>
      <c r="BY153" s="32"/>
      <c r="BZ153" s="32"/>
      <c r="CA153" s="300"/>
      <c r="CB153" s="234" t="str">
        <f t="shared" si="35"/>
        <v/>
      </c>
      <c r="CC153" s="32"/>
      <c r="CD153" s="32"/>
      <c r="CE153" s="32"/>
      <c r="CF153" s="32"/>
      <c r="CG153" s="34">
        <f t="shared" si="36"/>
        <v>0</v>
      </c>
      <c r="CH153" s="35"/>
      <c r="CI153" s="35"/>
      <c r="DI153"/>
    </row>
    <row r="154" spans="1:117" x14ac:dyDescent="0.25">
      <c r="A154" s="161" t="s">
        <v>66</v>
      </c>
      <c r="B154" s="324">
        <f t="shared" si="32"/>
        <v>0</v>
      </c>
      <c r="C154" s="325">
        <f t="shared" si="33"/>
        <v>0</v>
      </c>
      <c r="D154" s="325">
        <f t="shared" si="33"/>
        <v>0</v>
      </c>
      <c r="E154" s="51">
        <v>0</v>
      </c>
      <c r="F154" s="52">
        <v>0</v>
      </c>
      <c r="G154" s="51">
        <v>0</v>
      </c>
      <c r="H154" s="52">
        <v>0</v>
      </c>
      <c r="I154" s="51">
        <v>0</v>
      </c>
      <c r="J154" s="52">
        <v>0</v>
      </c>
      <c r="K154" s="51">
        <v>0</v>
      </c>
      <c r="L154" s="55">
        <v>0</v>
      </c>
      <c r="M154" s="55">
        <v>0</v>
      </c>
      <c r="N154" s="328">
        <v>0</v>
      </c>
      <c r="O154" s="51">
        <v>0</v>
      </c>
      <c r="P154" s="52">
        <v>0</v>
      </c>
      <c r="Q154" s="51">
        <v>0</v>
      </c>
      <c r="R154" s="52">
        <v>0</v>
      </c>
      <c r="S154" s="51">
        <v>0</v>
      </c>
      <c r="T154" s="52">
        <v>0</v>
      </c>
      <c r="U154" s="51">
        <v>0</v>
      </c>
      <c r="V154" s="52">
        <v>0</v>
      </c>
      <c r="W154" s="51">
        <v>0</v>
      </c>
      <c r="X154" s="52">
        <v>0</v>
      </c>
      <c r="Y154" s="51">
        <v>0</v>
      </c>
      <c r="Z154" s="52">
        <v>0</v>
      </c>
      <c r="AA154" s="51">
        <v>0</v>
      </c>
      <c r="AB154" s="52">
        <v>0</v>
      </c>
      <c r="AC154" s="51">
        <v>0</v>
      </c>
      <c r="AD154" s="328">
        <v>0</v>
      </c>
      <c r="AE154" s="51">
        <v>0</v>
      </c>
      <c r="AF154" s="52">
        <v>0</v>
      </c>
      <c r="AG154" s="51">
        <v>0</v>
      </c>
      <c r="AH154" s="52">
        <v>0</v>
      </c>
      <c r="AI154" s="51">
        <v>0</v>
      </c>
      <c r="AJ154" s="52">
        <v>0</v>
      </c>
      <c r="AK154" s="250">
        <v>0</v>
      </c>
      <c r="AL154" s="328">
        <v>0</v>
      </c>
      <c r="AM154" s="54">
        <v>0</v>
      </c>
      <c r="AN154" s="55">
        <v>0</v>
      </c>
      <c r="AO154" s="52">
        <v>0</v>
      </c>
      <c r="AP154" s="31" t="str">
        <f t="shared" si="34"/>
        <v/>
      </c>
      <c r="BU154" s="32"/>
      <c r="BV154" s="32"/>
      <c r="BW154" s="32"/>
      <c r="BX154" s="32"/>
      <c r="BY154" s="32"/>
      <c r="BZ154" s="32"/>
      <c r="CA154" s="300"/>
      <c r="CB154" s="234" t="str">
        <f t="shared" si="35"/>
        <v/>
      </c>
      <c r="CC154" s="32"/>
      <c r="CD154" s="32"/>
      <c r="CE154" s="32"/>
      <c r="CF154" s="32"/>
      <c r="CG154" s="34">
        <f t="shared" si="36"/>
        <v>0</v>
      </c>
      <c r="CH154" s="35"/>
      <c r="CI154" s="35"/>
      <c r="DI154"/>
    </row>
    <row r="155" spans="1:117" x14ac:dyDescent="0.25">
      <c r="A155" s="161" t="s">
        <v>167</v>
      </c>
      <c r="B155" s="324">
        <f t="shared" si="32"/>
        <v>7</v>
      </c>
      <c r="C155" s="325">
        <f t="shared" si="33"/>
        <v>3</v>
      </c>
      <c r="D155" s="325">
        <f t="shared" si="33"/>
        <v>4</v>
      </c>
      <c r="E155" s="51">
        <v>0</v>
      </c>
      <c r="F155" s="52">
        <v>0</v>
      </c>
      <c r="G155" s="51">
        <v>1</v>
      </c>
      <c r="H155" s="52">
        <v>0</v>
      </c>
      <c r="I155" s="51">
        <v>0</v>
      </c>
      <c r="J155" s="52">
        <v>0</v>
      </c>
      <c r="K155" s="51">
        <v>0</v>
      </c>
      <c r="L155" s="55">
        <v>0</v>
      </c>
      <c r="M155" s="55">
        <v>0</v>
      </c>
      <c r="N155" s="328">
        <v>0</v>
      </c>
      <c r="O155" s="51">
        <v>0</v>
      </c>
      <c r="P155" s="52">
        <v>0</v>
      </c>
      <c r="Q155" s="51">
        <v>0</v>
      </c>
      <c r="R155" s="52">
        <v>0</v>
      </c>
      <c r="S155" s="51">
        <v>0</v>
      </c>
      <c r="T155" s="52">
        <v>1</v>
      </c>
      <c r="U155" s="51">
        <v>0</v>
      </c>
      <c r="V155" s="52">
        <v>0</v>
      </c>
      <c r="W155" s="51">
        <v>0</v>
      </c>
      <c r="X155" s="52">
        <v>2</v>
      </c>
      <c r="Y155" s="51">
        <v>0</v>
      </c>
      <c r="Z155" s="52">
        <v>1</v>
      </c>
      <c r="AA155" s="51">
        <v>0</v>
      </c>
      <c r="AB155" s="52">
        <v>0</v>
      </c>
      <c r="AC155" s="51">
        <v>1</v>
      </c>
      <c r="AD155" s="328">
        <v>0</v>
      </c>
      <c r="AE155" s="51">
        <v>0</v>
      </c>
      <c r="AF155" s="52">
        <v>0</v>
      </c>
      <c r="AG155" s="51">
        <v>1</v>
      </c>
      <c r="AH155" s="52">
        <v>0</v>
      </c>
      <c r="AI155" s="51">
        <v>0</v>
      </c>
      <c r="AJ155" s="52">
        <v>0</v>
      </c>
      <c r="AK155" s="250">
        <v>0</v>
      </c>
      <c r="AL155" s="328">
        <v>0</v>
      </c>
      <c r="AM155" s="54">
        <v>4</v>
      </c>
      <c r="AN155" s="55">
        <v>1</v>
      </c>
      <c r="AO155" s="52">
        <v>2</v>
      </c>
      <c r="AP155" s="31" t="str">
        <f t="shared" si="34"/>
        <v/>
      </c>
      <c r="BU155" s="32"/>
      <c r="BV155" s="32"/>
      <c r="BW155" s="32"/>
      <c r="BX155" s="32"/>
      <c r="BY155" s="32"/>
      <c r="BZ155" s="32"/>
      <c r="CA155" s="300"/>
      <c r="CB155" s="234" t="str">
        <f t="shared" si="35"/>
        <v/>
      </c>
      <c r="CC155" s="32"/>
      <c r="CD155" s="32"/>
      <c r="CE155" s="32"/>
      <c r="CF155" s="32"/>
      <c r="CG155" s="34">
        <f t="shared" si="36"/>
        <v>0</v>
      </c>
      <c r="CH155" s="35"/>
      <c r="CI155" s="35"/>
      <c r="DI155"/>
    </row>
    <row r="156" spans="1:117" x14ac:dyDescent="0.25">
      <c r="A156" s="161" t="s">
        <v>168</v>
      </c>
      <c r="B156" s="324">
        <f t="shared" si="32"/>
        <v>0</v>
      </c>
      <c r="C156" s="325">
        <f t="shared" si="33"/>
        <v>0</v>
      </c>
      <c r="D156" s="325">
        <f t="shared" si="33"/>
        <v>0</v>
      </c>
      <c r="E156" s="51">
        <v>0</v>
      </c>
      <c r="F156" s="52">
        <v>0</v>
      </c>
      <c r="G156" s="51">
        <v>0</v>
      </c>
      <c r="H156" s="52">
        <v>0</v>
      </c>
      <c r="I156" s="51">
        <v>0</v>
      </c>
      <c r="J156" s="52">
        <v>0</v>
      </c>
      <c r="K156" s="51">
        <v>0</v>
      </c>
      <c r="L156" s="55">
        <v>0</v>
      </c>
      <c r="M156" s="55">
        <v>0</v>
      </c>
      <c r="N156" s="328">
        <v>0</v>
      </c>
      <c r="O156" s="51">
        <v>0</v>
      </c>
      <c r="P156" s="52">
        <v>0</v>
      </c>
      <c r="Q156" s="51">
        <v>0</v>
      </c>
      <c r="R156" s="52">
        <v>0</v>
      </c>
      <c r="S156" s="51">
        <v>0</v>
      </c>
      <c r="T156" s="52">
        <v>0</v>
      </c>
      <c r="U156" s="51">
        <v>0</v>
      </c>
      <c r="V156" s="52">
        <v>0</v>
      </c>
      <c r="W156" s="51">
        <v>0</v>
      </c>
      <c r="X156" s="52">
        <v>0</v>
      </c>
      <c r="Y156" s="51">
        <v>0</v>
      </c>
      <c r="Z156" s="52">
        <v>0</v>
      </c>
      <c r="AA156" s="51">
        <v>0</v>
      </c>
      <c r="AB156" s="52">
        <v>0</v>
      </c>
      <c r="AC156" s="51">
        <v>0</v>
      </c>
      <c r="AD156" s="328">
        <v>0</v>
      </c>
      <c r="AE156" s="51">
        <v>0</v>
      </c>
      <c r="AF156" s="52">
        <v>0</v>
      </c>
      <c r="AG156" s="51">
        <v>0</v>
      </c>
      <c r="AH156" s="52">
        <v>0</v>
      </c>
      <c r="AI156" s="51">
        <v>0</v>
      </c>
      <c r="AJ156" s="52">
        <v>0</v>
      </c>
      <c r="AK156" s="250">
        <v>0</v>
      </c>
      <c r="AL156" s="328">
        <v>0</v>
      </c>
      <c r="AM156" s="54">
        <v>0</v>
      </c>
      <c r="AN156" s="55">
        <v>0</v>
      </c>
      <c r="AO156" s="52">
        <v>0</v>
      </c>
      <c r="AP156" s="31" t="str">
        <f t="shared" si="34"/>
        <v/>
      </c>
      <c r="BU156" s="32"/>
      <c r="BV156" s="32"/>
      <c r="BW156" s="32"/>
      <c r="BX156" s="32"/>
      <c r="BY156" s="32"/>
      <c r="BZ156" s="32"/>
      <c r="CA156" s="300"/>
      <c r="CB156" s="234" t="str">
        <f t="shared" si="35"/>
        <v/>
      </c>
      <c r="CC156" s="32"/>
      <c r="CD156" s="32"/>
      <c r="CE156" s="32"/>
      <c r="CF156" s="32"/>
      <c r="CG156" s="34">
        <f t="shared" si="36"/>
        <v>0</v>
      </c>
      <c r="CH156" s="35"/>
      <c r="CI156" s="35"/>
      <c r="DI156"/>
    </row>
    <row r="157" spans="1:117" x14ac:dyDescent="0.25">
      <c r="A157" s="161" t="s">
        <v>169</v>
      </c>
      <c r="B157" s="324">
        <f t="shared" si="32"/>
        <v>0</v>
      </c>
      <c r="C157" s="325">
        <f t="shared" si="33"/>
        <v>0</v>
      </c>
      <c r="D157" s="325">
        <f t="shared" si="33"/>
        <v>0</v>
      </c>
      <c r="E157" s="51">
        <v>0</v>
      </c>
      <c r="F157" s="52">
        <v>0</v>
      </c>
      <c r="G157" s="51">
        <v>0</v>
      </c>
      <c r="H157" s="52">
        <v>0</v>
      </c>
      <c r="I157" s="51">
        <v>0</v>
      </c>
      <c r="J157" s="52">
        <v>0</v>
      </c>
      <c r="K157" s="51">
        <v>0</v>
      </c>
      <c r="L157" s="55">
        <v>0</v>
      </c>
      <c r="M157" s="55">
        <v>0</v>
      </c>
      <c r="N157" s="328">
        <v>0</v>
      </c>
      <c r="O157" s="51">
        <v>0</v>
      </c>
      <c r="P157" s="52">
        <v>0</v>
      </c>
      <c r="Q157" s="51">
        <v>0</v>
      </c>
      <c r="R157" s="52">
        <v>0</v>
      </c>
      <c r="S157" s="51">
        <v>0</v>
      </c>
      <c r="T157" s="52">
        <v>0</v>
      </c>
      <c r="U157" s="51">
        <v>0</v>
      </c>
      <c r="V157" s="52">
        <v>0</v>
      </c>
      <c r="W157" s="51">
        <v>0</v>
      </c>
      <c r="X157" s="52">
        <v>0</v>
      </c>
      <c r="Y157" s="51">
        <v>0</v>
      </c>
      <c r="Z157" s="52">
        <v>0</v>
      </c>
      <c r="AA157" s="51">
        <v>0</v>
      </c>
      <c r="AB157" s="52">
        <v>0</v>
      </c>
      <c r="AC157" s="51">
        <v>0</v>
      </c>
      <c r="AD157" s="328">
        <v>0</v>
      </c>
      <c r="AE157" s="51">
        <v>0</v>
      </c>
      <c r="AF157" s="52">
        <v>0</v>
      </c>
      <c r="AG157" s="51">
        <v>0</v>
      </c>
      <c r="AH157" s="52">
        <v>0</v>
      </c>
      <c r="AI157" s="51">
        <v>0</v>
      </c>
      <c r="AJ157" s="52">
        <v>0</v>
      </c>
      <c r="AK157" s="250">
        <v>0</v>
      </c>
      <c r="AL157" s="328">
        <v>0</v>
      </c>
      <c r="AM157" s="54">
        <v>0</v>
      </c>
      <c r="AN157" s="55">
        <v>0</v>
      </c>
      <c r="AO157" s="52">
        <v>0</v>
      </c>
      <c r="AP157" s="31" t="str">
        <f t="shared" si="34"/>
        <v/>
      </c>
      <c r="BU157" s="32"/>
      <c r="BV157" s="32"/>
      <c r="BW157" s="32"/>
      <c r="BX157" s="32"/>
      <c r="BY157" s="32"/>
      <c r="BZ157" s="32"/>
      <c r="CA157" s="300"/>
      <c r="CB157" s="234" t="str">
        <f t="shared" si="35"/>
        <v/>
      </c>
      <c r="CC157" s="32"/>
      <c r="CD157" s="32"/>
      <c r="CE157" s="32"/>
      <c r="CF157" s="32"/>
      <c r="CG157" s="34">
        <f t="shared" si="36"/>
        <v>0</v>
      </c>
      <c r="CH157" s="35"/>
      <c r="CI157" s="35"/>
      <c r="DI157"/>
    </row>
    <row r="158" spans="1:117" x14ac:dyDescent="0.25">
      <c r="A158" s="161" t="s">
        <v>170</v>
      </c>
      <c r="B158" s="324">
        <f t="shared" si="32"/>
        <v>9</v>
      </c>
      <c r="C158" s="325">
        <f t="shared" si="33"/>
        <v>3</v>
      </c>
      <c r="D158" s="325">
        <f t="shared" si="33"/>
        <v>6</v>
      </c>
      <c r="E158" s="51">
        <v>3</v>
      </c>
      <c r="F158" s="52">
        <v>6</v>
      </c>
      <c r="G158" s="51">
        <v>0</v>
      </c>
      <c r="H158" s="52">
        <v>0</v>
      </c>
      <c r="I158" s="51">
        <v>0</v>
      </c>
      <c r="J158" s="52">
        <v>0</v>
      </c>
      <c r="K158" s="51">
        <v>0</v>
      </c>
      <c r="L158" s="55">
        <v>0</v>
      </c>
      <c r="M158" s="55">
        <v>0</v>
      </c>
      <c r="N158" s="328">
        <v>0</v>
      </c>
      <c r="O158" s="51">
        <v>0</v>
      </c>
      <c r="P158" s="52">
        <v>0</v>
      </c>
      <c r="Q158" s="51">
        <v>0</v>
      </c>
      <c r="R158" s="52">
        <v>0</v>
      </c>
      <c r="S158" s="51">
        <v>0</v>
      </c>
      <c r="T158" s="52">
        <v>0</v>
      </c>
      <c r="U158" s="51">
        <v>0</v>
      </c>
      <c r="V158" s="52">
        <v>0</v>
      </c>
      <c r="W158" s="51">
        <v>0</v>
      </c>
      <c r="X158" s="52">
        <v>0</v>
      </c>
      <c r="Y158" s="51">
        <v>0</v>
      </c>
      <c r="Z158" s="52">
        <v>0</v>
      </c>
      <c r="AA158" s="51">
        <v>0</v>
      </c>
      <c r="AB158" s="52">
        <v>0</v>
      </c>
      <c r="AC158" s="51">
        <v>0</v>
      </c>
      <c r="AD158" s="328">
        <v>0</v>
      </c>
      <c r="AE158" s="51">
        <v>0</v>
      </c>
      <c r="AF158" s="52">
        <v>0</v>
      </c>
      <c r="AG158" s="51">
        <v>0</v>
      </c>
      <c r="AH158" s="52">
        <v>0</v>
      </c>
      <c r="AI158" s="51">
        <v>0</v>
      </c>
      <c r="AJ158" s="52">
        <v>0</v>
      </c>
      <c r="AK158" s="250">
        <v>0</v>
      </c>
      <c r="AL158" s="328">
        <v>0</v>
      </c>
      <c r="AM158" s="54">
        <v>0</v>
      </c>
      <c r="AN158" s="55">
        <v>9</v>
      </c>
      <c r="AO158" s="52">
        <v>0</v>
      </c>
      <c r="AP158" s="31" t="str">
        <f t="shared" si="34"/>
        <v/>
      </c>
      <c r="BU158" s="32"/>
      <c r="BV158" s="32"/>
      <c r="BW158" s="32"/>
      <c r="BX158" s="32"/>
      <c r="BY158" s="32"/>
      <c r="BZ158" s="32"/>
      <c r="CA158" s="300"/>
      <c r="CB158" s="234" t="str">
        <f t="shared" si="35"/>
        <v/>
      </c>
      <c r="CC158" s="32"/>
      <c r="CD158" s="32"/>
      <c r="CE158" s="32"/>
      <c r="CF158" s="32"/>
      <c r="CG158" s="34">
        <f t="shared" si="36"/>
        <v>0</v>
      </c>
      <c r="CH158" s="35"/>
      <c r="CI158" s="35"/>
      <c r="DI158"/>
    </row>
    <row r="159" spans="1:117" x14ac:dyDescent="0.25">
      <c r="A159" s="161" t="s">
        <v>171</v>
      </c>
      <c r="B159" s="324">
        <f t="shared" si="32"/>
        <v>2</v>
      </c>
      <c r="C159" s="325">
        <f t="shared" si="33"/>
        <v>1</v>
      </c>
      <c r="D159" s="325">
        <f t="shared" si="33"/>
        <v>1</v>
      </c>
      <c r="E159" s="51">
        <v>0</v>
      </c>
      <c r="F159" s="52">
        <v>0</v>
      </c>
      <c r="G159" s="51">
        <v>0</v>
      </c>
      <c r="H159" s="52">
        <v>0</v>
      </c>
      <c r="I159" s="51">
        <v>0</v>
      </c>
      <c r="J159" s="52">
        <v>0</v>
      </c>
      <c r="K159" s="51">
        <v>0</v>
      </c>
      <c r="L159" s="55">
        <v>0</v>
      </c>
      <c r="M159" s="55">
        <v>0</v>
      </c>
      <c r="N159" s="328">
        <v>0</v>
      </c>
      <c r="O159" s="51">
        <v>0</v>
      </c>
      <c r="P159" s="52">
        <v>0</v>
      </c>
      <c r="Q159" s="51">
        <v>0</v>
      </c>
      <c r="R159" s="52">
        <v>0</v>
      </c>
      <c r="S159" s="51">
        <v>0</v>
      </c>
      <c r="T159" s="52">
        <v>0</v>
      </c>
      <c r="U159" s="51">
        <v>0</v>
      </c>
      <c r="V159" s="52">
        <v>0</v>
      </c>
      <c r="W159" s="51">
        <v>0</v>
      </c>
      <c r="X159" s="52">
        <v>0</v>
      </c>
      <c r="Y159" s="51">
        <v>0</v>
      </c>
      <c r="Z159" s="52">
        <v>1</v>
      </c>
      <c r="AA159" s="51">
        <v>0</v>
      </c>
      <c r="AB159" s="52">
        <v>0</v>
      </c>
      <c r="AC159" s="51">
        <v>0</v>
      </c>
      <c r="AD159" s="328">
        <v>0</v>
      </c>
      <c r="AE159" s="51">
        <v>0</v>
      </c>
      <c r="AF159" s="52">
        <v>0</v>
      </c>
      <c r="AG159" s="51">
        <v>1</v>
      </c>
      <c r="AH159" s="52">
        <v>0</v>
      </c>
      <c r="AI159" s="51">
        <v>0</v>
      </c>
      <c r="AJ159" s="52">
        <v>0</v>
      </c>
      <c r="AK159" s="250">
        <v>0</v>
      </c>
      <c r="AL159" s="328">
        <v>0</v>
      </c>
      <c r="AM159" s="54">
        <v>1</v>
      </c>
      <c r="AN159" s="55">
        <v>1</v>
      </c>
      <c r="AO159" s="52">
        <v>0</v>
      </c>
      <c r="AP159" s="31" t="str">
        <f t="shared" si="34"/>
        <v/>
      </c>
      <c r="BU159" s="32"/>
      <c r="BV159" s="32"/>
      <c r="BW159" s="32"/>
      <c r="BX159" s="32"/>
      <c r="BY159" s="32"/>
      <c r="BZ159" s="32"/>
      <c r="CA159" s="300"/>
      <c r="CB159" s="234" t="str">
        <f t="shared" si="35"/>
        <v/>
      </c>
      <c r="CC159" s="32"/>
      <c r="CD159" s="32"/>
      <c r="CE159" s="32"/>
      <c r="CF159" s="32"/>
      <c r="CG159" s="34">
        <f t="shared" si="36"/>
        <v>0</v>
      </c>
      <c r="CH159" s="35"/>
      <c r="CI159" s="35"/>
      <c r="DI159"/>
    </row>
    <row r="160" spans="1:117" x14ac:dyDescent="0.25">
      <c r="A160" s="161" t="s">
        <v>70</v>
      </c>
      <c r="B160" s="324">
        <f t="shared" si="32"/>
        <v>0</v>
      </c>
      <c r="C160" s="325">
        <f t="shared" si="33"/>
        <v>0</v>
      </c>
      <c r="D160" s="325">
        <f t="shared" si="33"/>
        <v>0</v>
      </c>
      <c r="E160" s="51">
        <v>0</v>
      </c>
      <c r="F160" s="52">
        <v>0</v>
      </c>
      <c r="G160" s="51">
        <v>0</v>
      </c>
      <c r="H160" s="52">
        <v>0</v>
      </c>
      <c r="I160" s="51">
        <v>0</v>
      </c>
      <c r="J160" s="52">
        <v>0</v>
      </c>
      <c r="K160" s="51">
        <v>0</v>
      </c>
      <c r="L160" s="55">
        <v>0</v>
      </c>
      <c r="M160" s="55">
        <v>0</v>
      </c>
      <c r="N160" s="328">
        <v>0</v>
      </c>
      <c r="O160" s="51">
        <v>0</v>
      </c>
      <c r="P160" s="52">
        <v>0</v>
      </c>
      <c r="Q160" s="51">
        <v>0</v>
      </c>
      <c r="R160" s="52">
        <v>0</v>
      </c>
      <c r="S160" s="51">
        <v>0</v>
      </c>
      <c r="T160" s="52">
        <v>0</v>
      </c>
      <c r="U160" s="51">
        <v>0</v>
      </c>
      <c r="V160" s="52">
        <v>0</v>
      </c>
      <c r="W160" s="51">
        <v>0</v>
      </c>
      <c r="X160" s="52">
        <v>0</v>
      </c>
      <c r="Y160" s="51">
        <v>0</v>
      </c>
      <c r="Z160" s="52">
        <v>0</v>
      </c>
      <c r="AA160" s="51">
        <v>0</v>
      </c>
      <c r="AB160" s="52">
        <v>0</v>
      </c>
      <c r="AC160" s="51">
        <v>0</v>
      </c>
      <c r="AD160" s="328">
        <v>0</v>
      </c>
      <c r="AE160" s="51">
        <v>0</v>
      </c>
      <c r="AF160" s="52">
        <v>0</v>
      </c>
      <c r="AG160" s="51">
        <v>0</v>
      </c>
      <c r="AH160" s="52">
        <v>0</v>
      </c>
      <c r="AI160" s="51">
        <v>0</v>
      </c>
      <c r="AJ160" s="52">
        <v>0</v>
      </c>
      <c r="AK160" s="250">
        <v>0</v>
      </c>
      <c r="AL160" s="328">
        <v>0</v>
      </c>
      <c r="AM160" s="54">
        <v>0</v>
      </c>
      <c r="AN160" s="55">
        <v>0</v>
      </c>
      <c r="AO160" s="52">
        <v>0</v>
      </c>
      <c r="AP160" s="31" t="str">
        <f t="shared" si="34"/>
        <v/>
      </c>
      <c r="BU160" s="32"/>
      <c r="BV160" s="32"/>
      <c r="BW160" s="32"/>
      <c r="BX160" s="32"/>
      <c r="BY160" s="32"/>
      <c r="BZ160" s="32"/>
      <c r="CA160" s="300"/>
      <c r="CB160" s="234" t="str">
        <f t="shared" si="35"/>
        <v/>
      </c>
      <c r="CC160" s="32"/>
      <c r="CD160" s="32"/>
      <c r="CE160" s="32"/>
      <c r="CF160" s="32"/>
      <c r="CG160" s="34">
        <f t="shared" si="36"/>
        <v>0</v>
      </c>
      <c r="CH160" s="35"/>
      <c r="CI160" s="35"/>
      <c r="DI160"/>
    </row>
    <row r="161" spans="1:113" x14ac:dyDescent="0.25">
      <c r="A161" s="161" t="s">
        <v>172</v>
      </c>
      <c r="B161" s="324">
        <f t="shared" si="32"/>
        <v>56</v>
      </c>
      <c r="C161" s="325">
        <f t="shared" si="33"/>
        <v>26</v>
      </c>
      <c r="D161" s="325">
        <f t="shared" si="33"/>
        <v>30</v>
      </c>
      <c r="E161" s="51">
        <v>4</v>
      </c>
      <c r="F161" s="52">
        <v>4</v>
      </c>
      <c r="G161" s="51">
        <v>0</v>
      </c>
      <c r="H161" s="52">
        <v>0</v>
      </c>
      <c r="I161" s="51">
        <v>1</v>
      </c>
      <c r="J161" s="52">
        <v>1</v>
      </c>
      <c r="K161" s="51">
        <v>0</v>
      </c>
      <c r="L161" s="55">
        <v>0</v>
      </c>
      <c r="M161" s="55">
        <v>0</v>
      </c>
      <c r="N161" s="328">
        <v>0</v>
      </c>
      <c r="O161" s="51">
        <v>0</v>
      </c>
      <c r="P161" s="52">
        <v>0</v>
      </c>
      <c r="Q161" s="51">
        <v>0</v>
      </c>
      <c r="R161" s="52">
        <v>2</v>
      </c>
      <c r="S161" s="51">
        <v>0</v>
      </c>
      <c r="T161" s="52">
        <v>0</v>
      </c>
      <c r="U161" s="51">
        <v>0</v>
      </c>
      <c r="V161" s="52">
        <v>2</v>
      </c>
      <c r="W161" s="51">
        <v>4</v>
      </c>
      <c r="X161" s="52">
        <v>1</v>
      </c>
      <c r="Y161" s="51">
        <v>1</v>
      </c>
      <c r="Z161" s="52">
        <v>0</v>
      </c>
      <c r="AA161" s="51">
        <v>1</v>
      </c>
      <c r="AB161" s="52">
        <v>2</v>
      </c>
      <c r="AC161" s="51">
        <v>1</v>
      </c>
      <c r="AD161" s="328">
        <v>1</v>
      </c>
      <c r="AE161" s="51">
        <v>3</v>
      </c>
      <c r="AF161" s="52">
        <v>4</v>
      </c>
      <c r="AG161" s="51">
        <v>5</v>
      </c>
      <c r="AH161" s="52">
        <v>3</v>
      </c>
      <c r="AI161" s="51">
        <v>2</v>
      </c>
      <c r="AJ161" s="52">
        <v>4</v>
      </c>
      <c r="AK161" s="250">
        <v>4</v>
      </c>
      <c r="AL161" s="328">
        <v>6</v>
      </c>
      <c r="AM161" s="54">
        <v>7</v>
      </c>
      <c r="AN161" s="55">
        <v>22</v>
      </c>
      <c r="AO161" s="52">
        <v>27</v>
      </c>
      <c r="AP161" s="31" t="str">
        <f t="shared" si="34"/>
        <v/>
      </c>
      <c r="BU161" s="32"/>
      <c r="BV161" s="32"/>
      <c r="BW161" s="32"/>
      <c r="BX161" s="32"/>
      <c r="BY161" s="32"/>
      <c r="BZ161" s="32"/>
      <c r="CA161" s="300"/>
      <c r="CB161" s="234" t="str">
        <f t="shared" si="35"/>
        <v/>
      </c>
      <c r="CC161" s="32"/>
      <c r="CD161" s="32"/>
      <c r="CE161" s="32"/>
      <c r="CF161" s="32"/>
      <c r="CG161" s="34">
        <f t="shared" si="36"/>
        <v>0</v>
      </c>
      <c r="CH161" s="35"/>
      <c r="CI161" s="35"/>
      <c r="DI161"/>
    </row>
    <row r="162" spans="1:113" x14ac:dyDescent="0.25">
      <c r="A162" s="161" t="s">
        <v>173</v>
      </c>
      <c r="B162" s="324">
        <f t="shared" si="32"/>
        <v>11</v>
      </c>
      <c r="C162" s="325">
        <f t="shared" si="33"/>
        <v>5</v>
      </c>
      <c r="D162" s="325">
        <f t="shared" si="33"/>
        <v>6</v>
      </c>
      <c r="E162" s="51">
        <v>0</v>
      </c>
      <c r="F162" s="52">
        <v>0</v>
      </c>
      <c r="G162" s="51">
        <v>0</v>
      </c>
      <c r="H162" s="52">
        <v>0</v>
      </c>
      <c r="I162" s="51">
        <v>0</v>
      </c>
      <c r="J162" s="52">
        <v>0</v>
      </c>
      <c r="K162" s="51">
        <v>0</v>
      </c>
      <c r="L162" s="55">
        <v>0</v>
      </c>
      <c r="M162" s="55">
        <v>0</v>
      </c>
      <c r="N162" s="328">
        <v>0</v>
      </c>
      <c r="O162" s="51">
        <v>0</v>
      </c>
      <c r="P162" s="52">
        <v>0</v>
      </c>
      <c r="Q162" s="51">
        <v>0</v>
      </c>
      <c r="R162" s="52">
        <v>0</v>
      </c>
      <c r="S162" s="51">
        <v>0</v>
      </c>
      <c r="T162" s="52">
        <v>1</v>
      </c>
      <c r="U162" s="51">
        <v>0</v>
      </c>
      <c r="V162" s="52">
        <v>0</v>
      </c>
      <c r="W162" s="51">
        <v>0</v>
      </c>
      <c r="X162" s="52">
        <v>0</v>
      </c>
      <c r="Y162" s="51">
        <v>0</v>
      </c>
      <c r="Z162" s="52">
        <v>0</v>
      </c>
      <c r="AA162" s="51">
        <v>1</v>
      </c>
      <c r="AB162" s="52">
        <v>0</v>
      </c>
      <c r="AC162" s="51">
        <v>2</v>
      </c>
      <c r="AD162" s="328">
        <v>0</v>
      </c>
      <c r="AE162" s="51">
        <v>0</v>
      </c>
      <c r="AF162" s="52">
        <v>0</v>
      </c>
      <c r="AG162" s="51">
        <v>1</v>
      </c>
      <c r="AH162" s="52">
        <v>2</v>
      </c>
      <c r="AI162" s="51">
        <v>1</v>
      </c>
      <c r="AJ162" s="52">
        <v>2</v>
      </c>
      <c r="AK162" s="250">
        <v>0</v>
      </c>
      <c r="AL162" s="328">
        <v>1</v>
      </c>
      <c r="AM162" s="54">
        <v>1</v>
      </c>
      <c r="AN162" s="55">
        <v>2</v>
      </c>
      <c r="AO162" s="52">
        <v>8</v>
      </c>
      <c r="AP162" s="31" t="str">
        <f t="shared" si="34"/>
        <v/>
      </c>
      <c r="BU162" s="32"/>
      <c r="BV162" s="32"/>
      <c r="BW162" s="32"/>
      <c r="BX162" s="32"/>
      <c r="BY162" s="32"/>
      <c r="BZ162" s="32"/>
      <c r="CA162" s="300"/>
      <c r="CB162" s="234" t="str">
        <f t="shared" si="35"/>
        <v/>
      </c>
      <c r="CC162" s="32"/>
      <c r="CD162" s="32"/>
      <c r="CE162" s="32"/>
      <c r="CF162" s="32"/>
      <c r="CG162" s="34">
        <f t="shared" si="36"/>
        <v>0</v>
      </c>
      <c r="CH162" s="35"/>
      <c r="CI162" s="35"/>
      <c r="DI162"/>
    </row>
    <row r="163" spans="1:113" x14ac:dyDescent="0.25">
      <c r="A163" s="161" t="s">
        <v>174</v>
      </c>
      <c r="B163" s="324">
        <f t="shared" si="32"/>
        <v>1</v>
      </c>
      <c r="C163" s="325">
        <f t="shared" si="33"/>
        <v>0</v>
      </c>
      <c r="D163" s="325">
        <f t="shared" si="33"/>
        <v>1</v>
      </c>
      <c r="E163" s="51">
        <v>0</v>
      </c>
      <c r="F163" s="52">
        <v>0</v>
      </c>
      <c r="G163" s="51">
        <v>0</v>
      </c>
      <c r="H163" s="52">
        <v>0</v>
      </c>
      <c r="I163" s="51">
        <v>0</v>
      </c>
      <c r="J163" s="52">
        <v>0</v>
      </c>
      <c r="K163" s="51">
        <v>0</v>
      </c>
      <c r="L163" s="55">
        <v>0</v>
      </c>
      <c r="M163" s="55">
        <v>0</v>
      </c>
      <c r="N163" s="328">
        <v>0</v>
      </c>
      <c r="O163" s="51">
        <v>0</v>
      </c>
      <c r="P163" s="52">
        <v>0</v>
      </c>
      <c r="Q163" s="51">
        <v>0</v>
      </c>
      <c r="R163" s="52">
        <v>0</v>
      </c>
      <c r="S163" s="51">
        <v>0</v>
      </c>
      <c r="T163" s="52">
        <v>0</v>
      </c>
      <c r="U163" s="51">
        <v>0</v>
      </c>
      <c r="V163" s="52">
        <v>0</v>
      </c>
      <c r="W163" s="51">
        <v>0</v>
      </c>
      <c r="X163" s="52">
        <v>0</v>
      </c>
      <c r="Y163" s="51">
        <v>0</v>
      </c>
      <c r="Z163" s="52">
        <v>1</v>
      </c>
      <c r="AA163" s="51">
        <v>0</v>
      </c>
      <c r="AB163" s="52">
        <v>0</v>
      </c>
      <c r="AC163" s="51">
        <v>0</v>
      </c>
      <c r="AD163" s="328">
        <v>0</v>
      </c>
      <c r="AE163" s="51">
        <v>0</v>
      </c>
      <c r="AF163" s="52">
        <v>0</v>
      </c>
      <c r="AG163" s="51">
        <v>0</v>
      </c>
      <c r="AH163" s="52">
        <v>0</v>
      </c>
      <c r="AI163" s="51">
        <v>0</v>
      </c>
      <c r="AJ163" s="52">
        <v>0</v>
      </c>
      <c r="AK163" s="250">
        <v>0</v>
      </c>
      <c r="AL163" s="328">
        <v>0</v>
      </c>
      <c r="AM163" s="54">
        <v>1</v>
      </c>
      <c r="AN163" s="55">
        <v>0</v>
      </c>
      <c r="AO163" s="52">
        <v>0</v>
      </c>
      <c r="AP163" s="31" t="str">
        <f t="shared" si="34"/>
        <v/>
      </c>
      <c r="BU163" s="32"/>
      <c r="BV163" s="32"/>
      <c r="BW163" s="32"/>
      <c r="BX163" s="32"/>
      <c r="BY163" s="32"/>
      <c r="BZ163" s="32"/>
      <c r="CA163" s="300"/>
      <c r="CB163" s="234" t="str">
        <f t="shared" si="35"/>
        <v/>
      </c>
      <c r="CC163" s="32"/>
      <c r="CD163" s="32"/>
      <c r="CE163" s="32"/>
      <c r="CF163" s="32"/>
      <c r="CG163" s="34">
        <f t="shared" si="36"/>
        <v>0</v>
      </c>
      <c r="CH163" s="35"/>
      <c r="CI163" s="35"/>
      <c r="DI163"/>
    </row>
    <row r="164" spans="1:113" x14ac:dyDescent="0.25">
      <c r="A164" s="161" t="s">
        <v>58</v>
      </c>
      <c r="B164" s="324">
        <f t="shared" si="32"/>
        <v>0</v>
      </c>
      <c r="C164" s="325">
        <f t="shared" si="33"/>
        <v>0</v>
      </c>
      <c r="D164" s="325">
        <f t="shared" si="33"/>
        <v>0</v>
      </c>
      <c r="E164" s="51">
        <v>0</v>
      </c>
      <c r="F164" s="52">
        <v>0</v>
      </c>
      <c r="G164" s="51">
        <v>0</v>
      </c>
      <c r="H164" s="52">
        <v>0</v>
      </c>
      <c r="I164" s="51">
        <v>0</v>
      </c>
      <c r="J164" s="52">
        <v>0</v>
      </c>
      <c r="K164" s="51">
        <v>0</v>
      </c>
      <c r="L164" s="55">
        <v>0</v>
      </c>
      <c r="M164" s="55">
        <v>0</v>
      </c>
      <c r="N164" s="328">
        <v>0</v>
      </c>
      <c r="O164" s="51">
        <v>0</v>
      </c>
      <c r="P164" s="52">
        <v>0</v>
      </c>
      <c r="Q164" s="51">
        <v>0</v>
      </c>
      <c r="R164" s="52">
        <v>0</v>
      </c>
      <c r="S164" s="51">
        <v>0</v>
      </c>
      <c r="T164" s="52">
        <v>0</v>
      </c>
      <c r="U164" s="51">
        <v>0</v>
      </c>
      <c r="V164" s="52">
        <v>0</v>
      </c>
      <c r="W164" s="51">
        <v>0</v>
      </c>
      <c r="X164" s="52">
        <v>0</v>
      </c>
      <c r="Y164" s="51">
        <v>0</v>
      </c>
      <c r="Z164" s="52">
        <v>0</v>
      </c>
      <c r="AA164" s="51">
        <v>0</v>
      </c>
      <c r="AB164" s="52">
        <v>0</v>
      </c>
      <c r="AC164" s="51">
        <v>0</v>
      </c>
      <c r="AD164" s="328">
        <v>0</v>
      </c>
      <c r="AE164" s="51">
        <v>0</v>
      </c>
      <c r="AF164" s="52">
        <v>0</v>
      </c>
      <c r="AG164" s="51">
        <v>0</v>
      </c>
      <c r="AH164" s="52">
        <v>0</v>
      </c>
      <c r="AI164" s="51">
        <v>0</v>
      </c>
      <c r="AJ164" s="52">
        <v>0</v>
      </c>
      <c r="AK164" s="250">
        <v>0</v>
      </c>
      <c r="AL164" s="328">
        <v>0</v>
      </c>
      <c r="AM164" s="54">
        <v>0</v>
      </c>
      <c r="AN164" s="55">
        <v>0</v>
      </c>
      <c r="AO164" s="52">
        <v>0</v>
      </c>
      <c r="AP164" s="31" t="str">
        <f t="shared" si="34"/>
        <v/>
      </c>
      <c r="BU164" s="32"/>
      <c r="BV164" s="32"/>
      <c r="BW164" s="32"/>
      <c r="BX164" s="32"/>
      <c r="BY164" s="32"/>
      <c r="BZ164" s="32"/>
      <c r="CA164" s="300"/>
      <c r="CB164" s="234" t="str">
        <f t="shared" si="35"/>
        <v/>
      </c>
      <c r="CC164" s="32"/>
      <c r="CD164" s="32"/>
      <c r="CE164" s="32"/>
      <c r="CF164" s="32"/>
      <c r="CG164" s="34">
        <f t="shared" si="36"/>
        <v>0</v>
      </c>
      <c r="CH164" s="35"/>
      <c r="CI164" s="35"/>
      <c r="DI164"/>
    </row>
    <row r="165" spans="1:113" x14ac:dyDescent="0.25">
      <c r="A165" s="161" t="s">
        <v>175</v>
      </c>
      <c r="B165" s="324">
        <f t="shared" si="32"/>
        <v>1</v>
      </c>
      <c r="C165" s="325">
        <f t="shared" si="33"/>
        <v>0</v>
      </c>
      <c r="D165" s="325">
        <f t="shared" si="33"/>
        <v>1</v>
      </c>
      <c r="E165" s="51">
        <v>0</v>
      </c>
      <c r="F165" s="52">
        <v>0</v>
      </c>
      <c r="G165" s="51">
        <v>0</v>
      </c>
      <c r="H165" s="52">
        <v>0</v>
      </c>
      <c r="I165" s="51">
        <v>0</v>
      </c>
      <c r="J165" s="52">
        <v>0</v>
      </c>
      <c r="K165" s="51">
        <v>0</v>
      </c>
      <c r="L165" s="55">
        <v>0</v>
      </c>
      <c r="M165" s="55">
        <v>0</v>
      </c>
      <c r="N165" s="328">
        <v>0</v>
      </c>
      <c r="O165" s="51">
        <v>0</v>
      </c>
      <c r="P165" s="52">
        <v>0</v>
      </c>
      <c r="Q165" s="51">
        <v>0</v>
      </c>
      <c r="R165" s="52">
        <v>0</v>
      </c>
      <c r="S165" s="51">
        <v>0</v>
      </c>
      <c r="T165" s="52">
        <v>0</v>
      </c>
      <c r="U165" s="51">
        <v>0</v>
      </c>
      <c r="V165" s="52">
        <v>0</v>
      </c>
      <c r="W165" s="51">
        <v>0</v>
      </c>
      <c r="X165" s="52">
        <v>0</v>
      </c>
      <c r="Y165" s="51">
        <v>0</v>
      </c>
      <c r="Z165" s="52">
        <v>0</v>
      </c>
      <c r="AA165" s="51">
        <v>0</v>
      </c>
      <c r="AB165" s="52">
        <v>0</v>
      </c>
      <c r="AC165" s="51">
        <v>0</v>
      </c>
      <c r="AD165" s="328">
        <v>0</v>
      </c>
      <c r="AE165" s="51">
        <v>0</v>
      </c>
      <c r="AF165" s="52">
        <v>0</v>
      </c>
      <c r="AG165" s="51">
        <v>0</v>
      </c>
      <c r="AH165" s="52">
        <v>0</v>
      </c>
      <c r="AI165" s="51">
        <v>0</v>
      </c>
      <c r="AJ165" s="52">
        <v>0</v>
      </c>
      <c r="AK165" s="250">
        <v>0</v>
      </c>
      <c r="AL165" s="328">
        <v>1</v>
      </c>
      <c r="AM165" s="54">
        <v>1</v>
      </c>
      <c r="AN165" s="55">
        <v>0</v>
      </c>
      <c r="AO165" s="52">
        <v>0</v>
      </c>
      <c r="AP165" s="31" t="str">
        <f t="shared" si="34"/>
        <v/>
      </c>
      <c r="BU165" s="32"/>
      <c r="BV165" s="32"/>
      <c r="BW165" s="32"/>
      <c r="BX165" s="32"/>
      <c r="BY165" s="32"/>
      <c r="BZ165" s="32"/>
      <c r="CA165" s="300"/>
      <c r="CB165" s="234" t="str">
        <f t="shared" si="35"/>
        <v/>
      </c>
      <c r="CC165" s="32"/>
      <c r="CD165" s="32"/>
      <c r="CE165" s="32"/>
      <c r="CF165" s="32"/>
      <c r="CG165" s="34">
        <f t="shared" si="36"/>
        <v>0</v>
      </c>
      <c r="CH165" s="35"/>
      <c r="CI165" s="35"/>
      <c r="DI165"/>
    </row>
    <row r="166" spans="1:113" x14ac:dyDescent="0.25">
      <c r="A166" s="161" t="s">
        <v>176</v>
      </c>
      <c r="B166" s="324">
        <f t="shared" si="32"/>
        <v>98</v>
      </c>
      <c r="C166" s="325">
        <f t="shared" si="33"/>
        <v>47</v>
      </c>
      <c r="D166" s="325">
        <f t="shared" si="33"/>
        <v>51</v>
      </c>
      <c r="E166" s="51">
        <v>0</v>
      </c>
      <c r="F166" s="52">
        <v>0</v>
      </c>
      <c r="G166" s="51">
        <v>1</v>
      </c>
      <c r="H166" s="52">
        <v>3</v>
      </c>
      <c r="I166" s="51">
        <v>9</v>
      </c>
      <c r="J166" s="52">
        <v>4</v>
      </c>
      <c r="K166" s="51">
        <v>5</v>
      </c>
      <c r="L166" s="55">
        <v>1</v>
      </c>
      <c r="M166" s="55">
        <v>2</v>
      </c>
      <c r="N166" s="328">
        <v>1</v>
      </c>
      <c r="O166" s="51">
        <v>1</v>
      </c>
      <c r="P166" s="52">
        <v>1</v>
      </c>
      <c r="Q166" s="51">
        <v>4</v>
      </c>
      <c r="R166" s="52">
        <v>3</v>
      </c>
      <c r="S166" s="51">
        <v>0</v>
      </c>
      <c r="T166" s="52">
        <v>0</v>
      </c>
      <c r="U166" s="51">
        <v>2</v>
      </c>
      <c r="V166" s="52">
        <v>2</v>
      </c>
      <c r="W166" s="51">
        <v>0</v>
      </c>
      <c r="X166" s="52">
        <v>4</v>
      </c>
      <c r="Y166" s="51">
        <v>1</v>
      </c>
      <c r="Z166" s="52">
        <v>1</v>
      </c>
      <c r="AA166" s="51">
        <v>2</v>
      </c>
      <c r="AB166" s="52">
        <v>3</v>
      </c>
      <c r="AC166" s="51">
        <v>4</v>
      </c>
      <c r="AD166" s="328">
        <v>5</v>
      </c>
      <c r="AE166" s="51">
        <v>10</v>
      </c>
      <c r="AF166" s="52">
        <v>2</v>
      </c>
      <c r="AG166" s="51">
        <v>0</v>
      </c>
      <c r="AH166" s="52">
        <v>6</v>
      </c>
      <c r="AI166" s="51">
        <v>1</v>
      </c>
      <c r="AJ166" s="52">
        <v>3</v>
      </c>
      <c r="AK166" s="250">
        <v>5</v>
      </c>
      <c r="AL166" s="328">
        <v>12</v>
      </c>
      <c r="AM166" s="54">
        <v>89</v>
      </c>
      <c r="AN166" s="55">
        <v>9</v>
      </c>
      <c r="AO166" s="52">
        <v>0</v>
      </c>
      <c r="AP166" s="31" t="str">
        <f t="shared" si="34"/>
        <v/>
      </c>
      <c r="BU166" s="32"/>
      <c r="BV166" s="32"/>
      <c r="BW166" s="32"/>
      <c r="BX166" s="32"/>
      <c r="BY166" s="32"/>
      <c r="BZ166" s="32"/>
      <c r="CA166" s="300"/>
      <c r="CB166" s="234" t="str">
        <f t="shared" si="35"/>
        <v/>
      </c>
      <c r="CC166" s="32"/>
      <c r="CD166" s="32"/>
      <c r="CE166" s="32"/>
      <c r="CF166" s="32"/>
      <c r="CG166" s="34">
        <f t="shared" si="36"/>
        <v>0</v>
      </c>
      <c r="CH166" s="35"/>
      <c r="CI166" s="35"/>
      <c r="DI166"/>
    </row>
    <row r="167" spans="1:113" x14ac:dyDescent="0.25">
      <c r="A167" s="161" t="s">
        <v>177</v>
      </c>
      <c r="B167" s="324">
        <f t="shared" si="32"/>
        <v>9</v>
      </c>
      <c r="C167" s="325">
        <f t="shared" si="33"/>
        <v>4</v>
      </c>
      <c r="D167" s="325">
        <f t="shared" si="33"/>
        <v>5</v>
      </c>
      <c r="E167" s="51">
        <v>0</v>
      </c>
      <c r="F167" s="52">
        <v>0</v>
      </c>
      <c r="G167" s="51">
        <v>0</v>
      </c>
      <c r="H167" s="52">
        <v>0</v>
      </c>
      <c r="I167" s="51">
        <v>0</v>
      </c>
      <c r="J167" s="52">
        <v>1</v>
      </c>
      <c r="K167" s="51">
        <v>0</v>
      </c>
      <c r="L167" s="55">
        <v>0</v>
      </c>
      <c r="M167" s="55">
        <v>0</v>
      </c>
      <c r="N167" s="328">
        <v>0</v>
      </c>
      <c r="O167" s="51">
        <v>0</v>
      </c>
      <c r="P167" s="52">
        <v>0</v>
      </c>
      <c r="Q167" s="51">
        <v>0</v>
      </c>
      <c r="R167" s="52">
        <v>0</v>
      </c>
      <c r="S167" s="51">
        <v>0</v>
      </c>
      <c r="T167" s="52">
        <v>1</v>
      </c>
      <c r="U167" s="51">
        <v>1</v>
      </c>
      <c r="V167" s="52">
        <v>0</v>
      </c>
      <c r="W167" s="51">
        <v>0</v>
      </c>
      <c r="X167" s="52">
        <v>0</v>
      </c>
      <c r="Y167" s="51">
        <v>0</v>
      </c>
      <c r="Z167" s="52">
        <v>0</v>
      </c>
      <c r="AA167" s="51">
        <v>0</v>
      </c>
      <c r="AB167" s="52">
        <v>0</v>
      </c>
      <c r="AC167" s="51">
        <v>0</v>
      </c>
      <c r="AD167" s="328">
        <v>0</v>
      </c>
      <c r="AE167" s="51">
        <v>0</v>
      </c>
      <c r="AF167" s="52">
        <v>2</v>
      </c>
      <c r="AG167" s="51">
        <v>2</v>
      </c>
      <c r="AH167" s="52">
        <v>0</v>
      </c>
      <c r="AI167" s="51">
        <v>0</v>
      </c>
      <c r="AJ167" s="52">
        <v>0</v>
      </c>
      <c r="AK167" s="250">
        <v>1</v>
      </c>
      <c r="AL167" s="328">
        <v>1</v>
      </c>
      <c r="AM167" s="54">
        <v>0</v>
      </c>
      <c r="AN167" s="55">
        <v>6</v>
      </c>
      <c r="AO167" s="52">
        <v>3</v>
      </c>
      <c r="AP167" s="31" t="str">
        <f t="shared" si="34"/>
        <v/>
      </c>
      <c r="BU167" s="32"/>
      <c r="BV167" s="32"/>
      <c r="BW167" s="32"/>
      <c r="BX167" s="32"/>
      <c r="BY167" s="32"/>
      <c r="BZ167" s="32"/>
      <c r="CA167" s="300"/>
      <c r="CB167" s="234" t="str">
        <f t="shared" si="35"/>
        <v/>
      </c>
      <c r="CC167" s="32"/>
      <c r="CD167" s="32"/>
      <c r="CE167" s="32"/>
      <c r="CF167" s="32"/>
      <c r="CG167" s="34">
        <f t="shared" si="36"/>
        <v>0</v>
      </c>
      <c r="CH167" s="35"/>
      <c r="CI167" s="35"/>
      <c r="DI167"/>
    </row>
    <row r="168" spans="1:113" x14ac:dyDescent="0.25">
      <c r="A168" s="161" t="s">
        <v>178</v>
      </c>
      <c r="B168" s="324">
        <f t="shared" si="32"/>
        <v>17</v>
      </c>
      <c r="C168" s="325">
        <f t="shared" si="33"/>
        <v>8</v>
      </c>
      <c r="D168" s="325">
        <f t="shared" si="33"/>
        <v>9</v>
      </c>
      <c r="E168" s="51">
        <v>0</v>
      </c>
      <c r="F168" s="52">
        <v>0</v>
      </c>
      <c r="G168" s="51">
        <v>0</v>
      </c>
      <c r="H168" s="52">
        <v>0</v>
      </c>
      <c r="I168" s="51">
        <v>0</v>
      </c>
      <c r="J168" s="52">
        <v>0</v>
      </c>
      <c r="K168" s="51">
        <v>0</v>
      </c>
      <c r="L168" s="55">
        <v>0</v>
      </c>
      <c r="M168" s="55">
        <v>0</v>
      </c>
      <c r="N168" s="328">
        <v>0</v>
      </c>
      <c r="O168" s="51">
        <v>0</v>
      </c>
      <c r="P168" s="52">
        <v>0</v>
      </c>
      <c r="Q168" s="51">
        <v>0</v>
      </c>
      <c r="R168" s="52">
        <v>0</v>
      </c>
      <c r="S168" s="51">
        <v>0</v>
      </c>
      <c r="T168" s="52">
        <v>0</v>
      </c>
      <c r="U168" s="51">
        <v>0</v>
      </c>
      <c r="V168" s="52">
        <v>0</v>
      </c>
      <c r="W168" s="51">
        <v>0</v>
      </c>
      <c r="X168" s="52">
        <v>0</v>
      </c>
      <c r="Y168" s="51">
        <v>0</v>
      </c>
      <c r="Z168" s="52">
        <v>0</v>
      </c>
      <c r="AA168" s="51">
        <v>0</v>
      </c>
      <c r="AB168" s="52">
        <v>0</v>
      </c>
      <c r="AC168" s="51">
        <v>0</v>
      </c>
      <c r="AD168" s="328">
        <v>0</v>
      </c>
      <c r="AE168" s="51">
        <v>1</v>
      </c>
      <c r="AF168" s="52">
        <v>3</v>
      </c>
      <c r="AG168" s="51">
        <v>2</v>
      </c>
      <c r="AH168" s="52">
        <v>3</v>
      </c>
      <c r="AI168" s="51">
        <v>3</v>
      </c>
      <c r="AJ168" s="52">
        <v>2</v>
      </c>
      <c r="AK168" s="250">
        <v>2</v>
      </c>
      <c r="AL168" s="328">
        <v>1</v>
      </c>
      <c r="AM168" s="54">
        <v>14</v>
      </c>
      <c r="AN168" s="55">
        <v>3</v>
      </c>
      <c r="AO168" s="52">
        <v>0</v>
      </c>
      <c r="AP168" s="31" t="str">
        <f t="shared" si="34"/>
        <v/>
      </c>
      <c r="BU168" s="32"/>
      <c r="BV168" s="32"/>
      <c r="BW168" s="32"/>
      <c r="BX168" s="32"/>
      <c r="BY168" s="32"/>
      <c r="BZ168" s="32"/>
      <c r="CA168" s="300"/>
      <c r="CB168" s="234" t="str">
        <f t="shared" si="35"/>
        <v/>
      </c>
      <c r="CC168" s="32"/>
      <c r="CD168" s="32"/>
      <c r="CE168" s="32"/>
      <c r="CF168" s="32"/>
      <c r="CG168" s="34">
        <f t="shared" si="36"/>
        <v>0</v>
      </c>
      <c r="CH168" s="35"/>
      <c r="CI168" s="35"/>
      <c r="DI168"/>
    </row>
    <row r="169" spans="1:113" x14ac:dyDescent="0.25">
      <c r="A169" s="161" t="s">
        <v>179</v>
      </c>
      <c r="B169" s="324">
        <f t="shared" si="32"/>
        <v>0</v>
      </c>
      <c r="C169" s="325">
        <f t="shared" si="33"/>
        <v>0</v>
      </c>
      <c r="D169" s="325">
        <f t="shared" si="33"/>
        <v>0</v>
      </c>
      <c r="E169" s="51">
        <v>0</v>
      </c>
      <c r="F169" s="52">
        <v>0</v>
      </c>
      <c r="G169" s="51">
        <v>0</v>
      </c>
      <c r="H169" s="52">
        <v>0</v>
      </c>
      <c r="I169" s="51">
        <v>0</v>
      </c>
      <c r="J169" s="52">
        <v>0</v>
      </c>
      <c r="K169" s="51">
        <v>0</v>
      </c>
      <c r="L169" s="55">
        <v>0</v>
      </c>
      <c r="M169" s="55">
        <v>0</v>
      </c>
      <c r="N169" s="328">
        <v>0</v>
      </c>
      <c r="O169" s="51">
        <v>0</v>
      </c>
      <c r="P169" s="52">
        <v>0</v>
      </c>
      <c r="Q169" s="51">
        <v>0</v>
      </c>
      <c r="R169" s="52">
        <v>0</v>
      </c>
      <c r="S169" s="51">
        <v>0</v>
      </c>
      <c r="T169" s="52">
        <v>0</v>
      </c>
      <c r="U169" s="51">
        <v>0</v>
      </c>
      <c r="V169" s="52">
        <v>0</v>
      </c>
      <c r="W169" s="51">
        <v>0</v>
      </c>
      <c r="X169" s="52">
        <v>0</v>
      </c>
      <c r="Y169" s="51">
        <v>0</v>
      </c>
      <c r="Z169" s="52">
        <v>0</v>
      </c>
      <c r="AA169" s="51">
        <v>0</v>
      </c>
      <c r="AB169" s="52">
        <v>0</v>
      </c>
      <c r="AC169" s="51">
        <v>0</v>
      </c>
      <c r="AD169" s="328">
        <v>0</v>
      </c>
      <c r="AE169" s="51">
        <v>0</v>
      </c>
      <c r="AF169" s="52">
        <v>0</v>
      </c>
      <c r="AG169" s="51">
        <v>0</v>
      </c>
      <c r="AH169" s="52">
        <v>0</v>
      </c>
      <c r="AI169" s="51">
        <v>0</v>
      </c>
      <c r="AJ169" s="52">
        <v>0</v>
      </c>
      <c r="AK169" s="250">
        <v>0</v>
      </c>
      <c r="AL169" s="328">
        <v>0</v>
      </c>
      <c r="AM169" s="54">
        <v>0</v>
      </c>
      <c r="AN169" s="55">
        <v>0</v>
      </c>
      <c r="AO169" s="52">
        <v>0</v>
      </c>
      <c r="AP169" s="31" t="str">
        <f t="shared" si="34"/>
        <v/>
      </c>
      <c r="BU169" s="32"/>
      <c r="BV169" s="32"/>
      <c r="BW169" s="32"/>
      <c r="BX169" s="32"/>
      <c r="BY169" s="32"/>
      <c r="BZ169" s="32"/>
      <c r="CA169" s="300"/>
      <c r="CB169" s="234" t="str">
        <f t="shared" si="35"/>
        <v/>
      </c>
      <c r="CC169" s="32"/>
      <c r="CD169" s="32"/>
      <c r="CE169" s="32"/>
      <c r="CF169" s="32"/>
      <c r="CG169" s="34">
        <f t="shared" si="36"/>
        <v>0</v>
      </c>
      <c r="CH169" s="35"/>
      <c r="CI169" s="35"/>
      <c r="DI169"/>
    </row>
    <row r="170" spans="1:113" x14ac:dyDescent="0.25">
      <c r="A170" s="161" t="s">
        <v>68</v>
      </c>
      <c r="B170" s="324">
        <f t="shared" si="32"/>
        <v>10</v>
      </c>
      <c r="C170" s="325">
        <f t="shared" si="33"/>
        <v>7</v>
      </c>
      <c r="D170" s="325">
        <f t="shared" si="33"/>
        <v>3</v>
      </c>
      <c r="E170" s="51">
        <v>0</v>
      </c>
      <c r="F170" s="52">
        <v>0</v>
      </c>
      <c r="G170" s="51">
        <v>0</v>
      </c>
      <c r="H170" s="52">
        <v>0</v>
      </c>
      <c r="I170" s="51">
        <v>0</v>
      </c>
      <c r="J170" s="52">
        <v>0</v>
      </c>
      <c r="K170" s="51">
        <v>0</v>
      </c>
      <c r="L170" s="55">
        <v>0</v>
      </c>
      <c r="M170" s="55">
        <v>0</v>
      </c>
      <c r="N170" s="328">
        <v>0</v>
      </c>
      <c r="O170" s="51">
        <v>0</v>
      </c>
      <c r="P170" s="52">
        <v>0</v>
      </c>
      <c r="Q170" s="51">
        <v>0</v>
      </c>
      <c r="R170" s="52">
        <v>0</v>
      </c>
      <c r="S170" s="51">
        <v>0</v>
      </c>
      <c r="T170" s="52">
        <v>0</v>
      </c>
      <c r="U170" s="51">
        <v>0</v>
      </c>
      <c r="V170" s="52">
        <v>0</v>
      </c>
      <c r="W170" s="51">
        <v>0</v>
      </c>
      <c r="X170" s="52">
        <v>0</v>
      </c>
      <c r="Y170" s="51">
        <v>0</v>
      </c>
      <c r="Z170" s="52">
        <v>0</v>
      </c>
      <c r="AA170" s="51">
        <v>1</v>
      </c>
      <c r="AB170" s="52">
        <v>0</v>
      </c>
      <c r="AC170" s="51">
        <v>0</v>
      </c>
      <c r="AD170" s="328">
        <v>0</v>
      </c>
      <c r="AE170" s="51">
        <v>4</v>
      </c>
      <c r="AF170" s="52">
        <v>1</v>
      </c>
      <c r="AG170" s="51">
        <v>0</v>
      </c>
      <c r="AH170" s="52">
        <v>0</v>
      </c>
      <c r="AI170" s="51">
        <v>0</v>
      </c>
      <c r="AJ170" s="52">
        <v>1</v>
      </c>
      <c r="AK170" s="250">
        <v>2</v>
      </c>
      <c r="AL170" s="328">
        <v>1</v>
      </c>
      <c r="AM170" s="54">
        <v>7</v>
      </c>
      <c r="AN170" s="55">
        <v>3</v>
      </c>
      <c r="AO170" s="52">
        <v>0</v>
      </c>
      <c r="AP170" s="31" t="str">
        <f t="shared" si="34"/>
        <v/>
      </c>
      <c r="BU170" s="32"/>
      <c r="BV170" s="32"/>
      <c r="BW170" s="32"/>
      <c r="BX170" s="32"/>
      <c r="BY170" s="32"/>
      <c r="BZ170" s="32"/>
      <c r="CA170" s="300"/>
      <c r="CB170" s="234" t="str">
        <f t="shared" si="35"/>
        <v/>
      </c>
      <c r="CC170" s="32"/>
      <c r="CD170" s="32"/>
      <c r="CE170" s="32"/>
      <c r="CF170" s="32"/>
      <c r="CG170" s="34">
        <f t="shared" si="36"/>
        <v>0</v>
      </c>
      <c r="CH170" s="35"/>
      <c r="CI170" s="35"/>
      <c r="DI170"/>
    </row>
    <row r="171" spans="1:113" x14ac:dyDescent="0.25">
      <c r="A171" s="161" t="s">
        <v>69</v>
      </c>
      <c r="B171" s="324">
        <f t="shared" si="32"/>
        <v>2</v>
      </c>
      <c r="C171" s="325">
        <f t="shared" si="33"/>
        <v>1</v>
      </c>
      <c r="D171" s="325">
        <f t="shared" si="33"/>
        <v>1</v>
      </c>
      <c r="E171" s="51">
        <v>0</v>
      </c>
      <c r="F171" s="52">
        <v>0</v>
      </c>
      <c r="G171" s="51">
        <v>0</v>
      </c>
      <c r="H171" s="52">
        <v>0</v>
      </c>
      <c r="I171" s="51">
        <v>0</v>
      </c>
      <c r="J171" s="52">
        <v>0</v>
      </c>
      <c r="K171" s="51">
        <v>0</v>
      </c>
      <c r="L171" s="55">
        <v>0</v>
      </c>
      <c r="M171" s="55">
        <v>0</v>
      </c>
      <c r="N171" s="328">
        <v>0</v>
      </c>
      <c r="O171" s="51">
        <v>0</v>
      </c>
      <c r="P171" s="52">
        <v>0</v>
      </c>
      <c r="Q171" s="51">
        <v>0</v>
      </c>
      <c r="R171" s="52">
        <v>0</v>
      </c>
      <c r="S171" s="51">
        <v>0</v>
      </c>
      <c r="T171" s="52">
        <v>0</v>
      </c>
      <c r="U171" s="51">
        <v>0</v>
      </c>
      <c r="V171" s="52">
        <v>0</v>
      </c>
      <c r="W171" s="51">
        <v>0</v>
      </c>
      <c r="X171" s="52">
        <v>0</v>
      </c>
      <c r="Y171" s="51">
        <v>0</v>
      </c>
      <c r="Z171" s="52">
        <v>0</v>
      </c>
      <c r="AA171" s="51">
        <v>0</v>
      </c>
      <c r="AB171" s="52">
        <v>1</v>
      </c>
      <c r="AC171" s="51">
        <v>0</v>
      </c>
      <c r="AD171" s="328">
        <v>0</v>
      </c>
      <c r="AE171" s="51">
        <v>0</v>
      </c>
      <c r="AF171" s="52">
        <v>0</v>
      </c>
      <c r="AG171" s="51">
        <v>0</v>
      </c>
      <c r="AH171" s="52">
        <v>0</v>
      </c>
      <c r="AI171" s="51">
        <v>0</v>
      </c>
      <c r="AJ171" s="52">
        <v>0</v>
      </c>
      <c r="AK171" s="250">
        <v>1</v>
      </c>
      <c r="AL171" s="328">
        <v>0</v>
      </c>
      <c r="AM171" s="54">
        <v>0</v>
      </c>
      <c r="AN171" s="55">
        <v>1</v>
      </c>
      <c r="AO171" s="52">
        <v>1</v>
      </c>
      <c r="AP171" s="31" t="str">
        <f t="shared" si="34"/>
        <v/>
      </c>
      <c r="BU171" s="32"/>
      <c r="BV171" s="32"/>
      <c r="BW171" s="32"/>
      <c r="BX171" s="32"/>
      <c r="BY171" s="32"/>
      <c r="BZ171" s="32"/>
      <c r="CA171" s="300"/>
      <c r="CB171" s="234" t="str">
        <f t="shared" si="35"/>
        <v/>
      </c>
      <c r="CC171" s="32"/>
      <c r="CD171" s="32"/>
      <c r="CE171" s="32"/>
      <c r="CF171" s="32"/>
      <c r="CG171" s="34">
        <f t="shared" si="36"/>
        <v>0</v>
      </c>
      <c r="CH171" s="35"/>
      <c r="CI171" s="35"/>
      <c r="DI171"/>
    </row>
    <row r="172" spans="1:113" x14ac:dyDescent="0.25">
      <c r="A172" s="161" t="s">
        <v>180</v>
      </c>
      <c r="B172" s="324">
        <f t="shared" si="32"/>
        <v>0</v>
      </c>
      <c r="C172" s="325">
        <f t="shared" si="33"/>
        <v>0</v>
      </c>
      <c r="D172" s="325">
        <f t="shared" si="33"/>
        <v>0</v>
      </c>
      <c r="E172" s="51">
        <v>0</v>
      </c>
      <c r="F172" s="52">
        <v>0</v>
      </c>
      <c r="G172" s="51">
        <v>0</v>
      </c>
      <c r="H172" s="52">
        <v>0</v>
      </c>
      <c r="I172" s="51">
        <v>0</v>
      </c>
      <c r="J172" s="52">
        <v>0</v>
      </c>
      <c r="K172" s="51">
        <v>0</v>
      </c>
      <c r="L172" s="55">
        <v>0</v>
      </c>
      <c r="M172" s="55">
        <v>0</v>
      </c>
      <c r="N172" s="328">
        <v>0</v>
      </c>
      <c r="O172" s="51">
        <v>0</v>
      </c>
      <c r="P172" s="52">
        <v>0</v>
      </c>
      <c r="Q172" s="51">
        <v>0</v>
      </c>
      <c r="R172" s="52">
        <v>0</v>
      </c>
      <c r="S172" s="51">
        <v>0</v>
      </c>
      <c r="T172" s="52">
        <v>0</v>
      </c>
      <c r="U172" s="51">
        <v>0</v>
      </c>
      <c r="V172" s="52">
        <v>0</v>
      </c>
      <c r="W172" s="51">
        <v>0</v>
      </c>
      <c r="X172" s="52">
        <v>0</v>
      </c>
      <c r="Y172" s="51">
        <v>0</v>
      </c>
      <c r="Z172" s="52">
        <v>0</v>
      </c>
      <c r="AA172" s="51">
        <v>0</v>
      </c>
      <c r="AB172" s="52">
        <v>0</v>
      </c>
      <c r="AC172" s="51">
        <v>0</v>
      </c>
      <c r="AD172" s="328">
        <v>0</v>
      </c>
      <c r="AE172" s="51">
        <v>0</v>
      </c>
      <c r="AF172" s="52">
        <v>0</v>
      </c>
      <c r="AG172" s="51">
        <v>0</v>
      </c>
      <c r="AH172" s="52">
        <v>0</v>
      </c>
      <c r="AI172" s="51">
        <v>0</v>
      </c>
      <c r="AJ172" s="52">
        <v>0</v>
      </c>
      <c r="AK172" s="250">
        <v>0</v>
      </c>
      <c r="AL172" s="328">
        <v>0</v>
      </c>
      <c r="AM172" s="54">
        <v>0</v>
      </c>
      <c r="AN172" s="55">
        <v>0</v>
      </c>
      <c r="AO172" s="52">
        <v>0</v>
      </c>
      <c r="AP172" s="31" t="str">
        <f t="shared" si="34"/>
        <v/>
      </c>
      <c r="BU172" s="32"/>
      <c r="BV172" s="32"/>
      <c r="BW172" s="32"/>
      <c r="BX172" s="32"/>
      <c r="BY172" s="32"/>
      <c r="BZ172" s="32"/>
      <c r="CA172" s="300"/>
      <c r="CB172" s="234" t="str">
        <f t="shared" si="35"/>
        <v/>
      </c>
      <c r="CC172" s="32"/>
      <c r="CD172" s="32"/>
      <c r="CE172" s="32"/>
      <c r="CF172" s="32"/>
      <c r="CG172" s="34">
        <f t="shared" si="36"/>
        <v>0</v>
      </c>
      <c r="CH172" s="35"/>
      <c r="CI172" s="35"/>
      <c r="DI172"/>
    </row>
    <row r="173" spans="1:113" x14ac:dyDescent="0.25">
      <c r="A173" s="161" t="s">
        <v>181</v>
      </c>
      <c r="B173" s="324">
        <f t="shared" si="32"/>
        <v>0</v>
      </c>
      <c r="C173" s="325">
        <f t="shared" si="33"/>
        <v>0</v>
      </c>
      <c r="D173" s="325">
        <f t="shared" si="33"/>
        <v>0</v>
      </c>
      <c r="E173" s="51">
        <v>0</v>
      </c>
      <c r="F173" s="52">
        <v>0</v>
      </c>
      <c r="G173" s="51">
        <v>0</v>
      </c>
      <c r="H173" s="52">
        <v>0</v>
      </c>
      <c r="I173" s="51">
        <v>0</v>
      </c>
      <c r="J173" s="52">
        <v>0</v>
      </c>
      <c r="K173" s="51">
        <v>0</v>
      </c>
      <c r="L173" s="55">
        <v>0</v>
      </c>
      <c r="M173" s="55">
        <v>0</v>
      </c>
      <c r="N173" s="328">
        <v>0</v>
      </c>
      <c r="O173" s="51">
        <v>0</v>
      </c>
      <c r="P173" s="52">
        <v>0</v>
      </c>
      <c r="Q173" s="51">
        <v>0</v>
      </c>
      <c r="R173" s="52">
        <v>0</v>
      </c>
      <c r="S173" s="51">
        <v>0</v>
      </c>
      <c r="T173" s="52">
        <v>0</v>
      </c>
      <c r="U173" s="51">
        <v>0</v>
      </c>
      <c r="V173" s="52">
        <v>0</v>
      </c>
      <c r="W173" s="51">
        <v>0</v>
      </c>
      <c r="X173" s="52">
        <v>0</v>
      </c>
      <c r="Y173" s="51">
        <v>0</v>
      </c>
      <c r="Z173" s="52">
        <v>0</v>
      </c>
      <c r="AA173" s="51">
        <v>0</v>
      </c>
      <c r="AB173" s="52">
        <v>0</v>
      </c>
      <c r="AC173" s="51">
        <v>0</v>
      </c>
      <c r="AD173" s="328">
        <v>0</v>
      </c>
      <c r="AE173" s="51">
        <v>0</v>
      </c>
      <c r="AF173" s="52">
        <v>0</v>
      </c>
      <c r="AG173" s="51">
        <v>0</v>
      </c>
      <c r="AH173" s="52">
        <v>0</v>
      </c>
      <c r="AI173" s="51">
        <v>0</v>
      </c>
      <c r="AJ173" s="52">
        <v>0</v>
      </c>
      <c r="AK173" s="250">
        <v>0</v>
      </c>
      <c r="AL173" s="328">
        <v>0</v>
      </c>
      <c r="AM173" s="54">
        <v>0</v>
      </c>
      <c r="AN173" s="55">
        <v>0</v>
      </c>
      <c r="AO173" s="52">
        <v>0</v>
      </c>
      <c r="AP173" s="31" t="str">
        <f t="shared" si="34"/>
        <v/>
      </c>
      <c r="BU173" s="32"/>
      <c r="BV173" s="32"/>
      <c r="BW173" s="32"/>
      <c r="BX173" s="32"/>
      <c r="BY173" s="32"/>
      <c r="BZ173" s="32"/>
      <c r="CA173" s="300"/>
      <c r="CB173" s="234" t="str">
        <f t="shared" si="35"/>
        <v/>
      </c>
      <c r="CC173" s="32"/>
      <c r="CD173" s="32"/>
      <c r="CE173" s="32"/>
      <c r="CF173" s="32"/>
      <c r="CG173" s="34">
        <f t="shared" si="36"/>
        <v>0</v>
      </c>
      <c r="CH173" s="35"/>
      <c r="CI173" s="35"/>
      <c r="DI173"/>
    </row>
    <row r="174" spans="1:113" x14ac:dyDescent="0.25">
      <c r="A174" s="161" t="s">
        <v>182</v>
      </c>
      <c r="B174" s="324">
        <f t="shared" si="32"/>
        <v>0</v>
      </c>
      <c r="C174" s="325">
        <f t="shared" si="33"/>
        <v>0</v>
      </c>
      <c r="D174" s="325">
        <f t="shared" si="33"/>
        <v>0</v>
      </c>
      <c r="E174" s="51">
        <v>0</v>
      </c>
      <c r="F174" s="52">
        <v>0</v>
      </c>
      <c r="G174" s="51">
        <v>0</v>
      </c>
      <c r="H174" s="52">
        <v>0</v>
      </c>
      <c r="I174" s="51">
        <v>0</v>
      </c>
      <c r="J174" s="52">
        <v>0</v>
      </c>
      <c r="K174" s="51">
        <v>0</v>
      </c>
      <c r="L174" s="55">
        <v>0</v>
      </c>
      <c r="M174" s="55">
        <v>0</v>
      </c>
      <c r="N174" s="328">
        <v>0</v>
      </c>
      <c r="O174" s="51">
        <v>0</v>
      </c>
      <c r="P174" s="52">
        <v>0</v>
      </c>
      <c r="Q174" s="51">
        <v>0</v>
      </c>
      <c r="R174" s="52">
        <v>0</v>
      </c>
      <c r="S174" s="51">
        <v>0</v>
      </c>
      <c r="T174" s="52">
        <v>0</v>
      </c>
      <c r="U174" s="51">
        <v>0</v>
      </c>
      <c r="V174" s="52">
        <v>0</v>
      </c>
      <c r="W174" s="51">
        <v>0</v>
      </c>
      <c r="X174" s="52">
        <v>0</v>
      </c>
      <c r="Y174" s="51">
        <v>0</v>
      </c>
      <c r="Z174" s="52">
        <v>0</v>
      </c>
      <c r="AA174" s="51">
        <v>0</v>
      </c>
      <c r="AB174" s="52">
        <v>0</v>
      </c>
      <c r="AC174" s="51">
        <v>0</v>
      </c>
      <c r="AD174" s="328">
        <v>0</v>
      </c>
      <c r="AE174" s="51">
        <v>0</v>
      </c>
      <c r="AF174" s="52">
        <v>0</v>
      </c>
      <c r="AG174" s="51">
        <v>0</v>
      </c>
      <c r="AH174" s="52">
        <v>0</v>
      </c>
      <c r="AI174" s="51">
        <v>0</v>
      </c>
      <c r="AJ174" s="52">
        <v>0</v>
      </c>
      <c r="AK174" s="250">
        <v>0</v>
      </c>
      <c r="AL174" s="328">
        <v>0</v>
      </c>
      <c r="AM174" s="54">
        <v>0</v>
      </c>
      <c r="AN174" s="55">
        <v>0</v>
      </c>
      <c r="AO174" s="52">
        <v>0</v>
      </c>
      <c r="AP174" s="31" t="str">
        <f t="shared" si="34"/>
        <v/>
      </c>
      <c r="BU174" s="32"/>
      <c r="BV174" s="32"/>
      <c r="BW174" s="32"/>
      <c r="BX174" s="32"/>
      <c r="BY174" s="32"/>
      <c r="BZ174" s="32"/>
      <c r="CA174" s="300"/>
      <c r="CB174" s="234" t="str">
        <f t="shared" si="35"/>
        <v/>
      </c>
      <c r="CC174" s="32"/>
      <c r="CD174" s="32"/>
      <c r="CE174" s="32"/>
      <c r="CF174" s="32"/>
      <c r="CG174" s="34">
        <f t="shared" si="36"/>
        <v>0</v>
      </c>
      <c r="CH174" s="35"/>
      <c r="CI174" s="35"/>
      <c r="DI174"/>
    </row>
    <row r="175" spans="1:113" x14ac:dyDescent="0.25">
      <c r="A175" s="718" t="s">
        <v>71</v>
      </c>
      <c r="B175" s="324">
        <f t="shared" si="32"/>
        <v>83</v>
      </c>
      <c r="C175" s="325">
        <f t="shared" si="33"/>
        <v>26</v>
      </c>
      <c r="D175" s="325">
        <f t="shared" si="33"/>
        <v>57</v>
      </c>
      <c r="E175" s="88">
        <v>0</v>
      </c>
      <c r="F175" s="90">
        <v>0</v>
      </c>
      <c r="G175" s="88">
        <v>0</v>
      </c>
      <c r="H175" s="90">
        <v>0</v>
      </c>
      <c r="I175" s="88">
        <v>1</v>
      </c>
      <c r="J175" s="90">
        <v>0</v>
      </c>
      <c r="K175" s="88">
        <v>2</v>
      </c>
      <c r="L175" s="93">
        <v>0</v>
      </c>
      <c r="M175" s="93">
        <v>0</v>
      </c>
      <c r="N175" s="330">
        <v>8</v>
      </c>
      <c r="O175" s="88">
        <v>0</v>
      </c>
      <c r="P175" s="90">
        <v>10</v>
      </c>
      <c r="Q175" s="88">
        <v>2</v>
      </c>
      <c r="R175" s="90">
        <v>12</v>
      </c>
      <c r="S175" s="88">
        <v>1</v>
      </c>
      <c r="T175" s="90">
        <v>8</v>
      </c>
      <c r="U175" s="88">
        <v>0</v>
      </c>
      <c r="V175" s="90">
        <v>3</v>
      </c>
      <c r="W175" s="88">
        <v>1</v>
      </c>
      <c r="X175" s="90">
        <v>0</v>
      </c>
      <c r="Y175" s="88">
        <v>0</v>
      </c>
      <c r="Z175" s="90">
        <v>3</v>
      </c>
      <c r="AA175" s="88">
        <v>1</v>
      </c>
      <c r="AB175" s="90">
        <v>1</v>
      </c>
      <c r="AC175" s="88">
        <v>3</v>
      </c>
      <c r="AD175" s="330">
        <v>2</v>
      </c>
      <c r="AE175" s="88">
        <v>3</v>
      </c>
      <c r="AF175" s="90">
        <v>2</v>
      </c>
      <c r="AG175" s="88">
        <v>3</v>
      </c>
      <c r="AH175" s="90">
        <v>3</v>
      </c>
      <c r="AI175" s="88">
        <v>4</v>
      </c>
      <c r="AJ175" s="90">
        <v>3</v>
      </c>
      <c r="AK175" s="331">
        <v>5</v>
      </c>
      <c r="AL175" s="330">
        <v>2</v>
      </c>
      <c r="AM175" s="63">
        <v>8</v>
      </c>
      <c r="AN175" s="93">
        <v>62</v>
      </c>
      <c r="AO175" s="90">
        <v>13</v>
      </c>
      <c r="AP175" s="31" t="str">
        <f t="shared" si="34"/>
        <v/>
      </c>
      <c r="BU175" s="32"/>
      <c r="BV175" s="32"/>
      <c r="BW175" s="32"/>
      <c r="BX175" s="32"/>
      <c r="BY175" s="32"/>
      <c r="BZ175" s="32"/>
      <c r="CA175" s="300"/>
      <c r="CB175" s="234" t="str">
        <f t="shared" si="35"/>
        <v/>
      </c>
      <c r="CC175" s="32"/>
      <c r="CD175" s="32"/>
      <c r="CE175" s="32"/>
      <c r="CF175" s="32"/>
      <c r="CG175" s="34">
        <f t="shared" si="36"/>
        <v>0</v>
      </c>
      <c r="CH175" s="35"/>
      <c r="CI175" s="35"/>
      <c r="DI175"/>
    </row>
    <row r="176" spans="1:113" x14ac:dyDescent="0.25">
      <c r="A176" s="893" t="s">
        <v>183</v>
      </c>
      <c r="B176" s="894">
        <f t="shared" ref="B176:AO176" si="37">SUM(B177:B181)</f>
        <v>281</v>
      </c>
      <c r="C176" s="895">
        <f t="shared" si="37"/>
        <v>129</v>
      </c>
      <c r="D176" s="895">
        <f t="shared" si="37"/>
        <v>152</v>
      </c>
      <c r="E176" s="896">
        <f t="shared" si="37"/>
        <v>14</v>
      </c>
      <c r="F176" s="897">
        <f t="shared" si="37"/>
        <v>14</v>
      </c>
      <c r="G176" s="896">
        <f t="shared" si="37"/>
        <v>5</v>
      </c>
      <c r="H176" s="897">
        <f t="shared" si="37"/>
        <v>7</v>
      </c>
      <c r="I176" s="896">
        <f t="shared" si="37"/>
        <v>8</v>
      </c>
      <c r="J176" s="897">
        <f t="shared" si="37"/>
        <v>1</v>
      </c>
      <c r="K176" s="896">
        <f t="shared" si="37"/>
        <v>3</v>
      </c>
      <c r="L176" s="896">
        <f t="shared" si="37"/>
        <v>3</v>
      </c>
      <c r="M176" s="896">
        <f t="shared" si="37"/>
        <v>1</v>
      </c>
      <c r="N176" s="898">
        <f t="shared" si="37"/>
        <v>7</v>
      </c>
      <c r="O176" s="896">
        <f t="shared" si="37"/>
        <v>2</v>
      </c>
      <c r="P176" s="897">
        <f t="shared" si="37"/>
        <v>7</v>
      </c>
      <c r="Q176" s="896">
        <f t="shared" si="37"/>
        <v>2</v>
      </c>
      <c r="R176" s="897">
        <f t="shared" si="37"/>
        <v>13</v>
      </c>
      <c r="S176" s="896">
        <f t="shared" si="37"/>
        <v>2</v>
      </c>
      <c r="T176" s="897">
        <f t="shared" si="37"/>
        <v>12</v>
      </c>
      <c r="U176" s="896">
        <f t="shared" si="37"/>
        <v>2</v>
      </c>
      <c r="V176" s="897">
        <f t="shared" si="37"/>
        <v>3</v>
      </c>
      <c r="W176" s="896">
        <f t="shared" si="37"/>
        <v>4</v>
      </c>
      <c r="X176" s="897">
        <f t="shared" si="37"/>
        <v>3</v>
      </c>
      <c r="Y176" s="896">
        <f t="shared" si="37"/>
        <v>3</v>
      </c>
      <c r="Z176" s="897">
        <f t="shared" si="37"/>
        <v>9</v>
      </c>
      <c r="AA176" s="896">
        <f t="shared" si="37"/>
        <v>13</v>
      </c>
      <c r="AB176" s="897">
        <f t="shared" si="37"/>
        <v>8</v>
      </c>
      <c r="AC176" s="896">
        <f t="shared" si="37"/>
        <v>18</v>
      </c>
      <c r="AD176" s="898">
        <f t="shared" si="37"/>
        <v>12</v>
      </c>
      <c r="AE176" s="896">
        <f t="shared" si="37"/>
        <v>16</v>
      </c>
      <c r="AF176" s="897">
        <f t="shared" si="37"/>
        <v>13</v>
      </c>
      <c r="AG176" s="896">
        <f t="shared" si="37"/>
        <v>14</v>
      </c>
      <c r="AH176" s="897">
        <f t="shared" si="37"/>
        <v>13</v>
      </c>
      <c r="AI176" s="896">
        <f t="shared" si="37"/>
        <v>7</v>
      </c>
      <c r="AJ176" s="897">
        <f t="shared" si="37"/>
        <v>10</v>
      </c>
      <c r="AK176" s="899">
        <f t="shared" si="37"/>
        <v>15</v>
      </c>
      <c r="AL176" s="900">
        <f t="shared" si="37"/>
        <v>17</v>
      </c>
      <c r="AM176" s="901">
        <f t="shared" si="37"/>
        <v>53</v>
      </c>
      <c r="AN176" s="419">
        <f t="shared" si="37"/>
        <v>75</v>
      </c>
      <c r="AO176" s="902">
        <f t="shared" si="37"/>
        <v>153</v>
      </c>
      <c r="AP176" s="85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/>
      <c r="CH176"/>
      <c r="CI176"/>
      <c r="DI176"/>
    </row>
    <row r="177" spans="1:129" x14ac:dyDescent="0.25">
      <c r="A177" s="163" t="s">
        <v>42</v>
      </c>
      <c r="B177" s="338">
        <f>SUM(C177:D177)</f>
        <v>247</v>
      </c>
      <c r="C177" s="325">
        <f t="shared" ref="C177:D181" si="38">E177+G177+I177+K177+M177+O177+Q177+S177+U177+W177+Y177+AA177+AC177+AE177+AG177+AI177+AK177</f>
        <v>113</v>
      </c>
      <c r="D177" s="325">
        <f t="shared" si="38"/>
        <v>134</v>
      </c>
      <c r="E177" s="39">
        <v>14</v>
      </c>
      <c r="F177" s="41">
        <v>14</v>
      </c>
      <c r="G177" s="39">
        <v>5</v>
      </c>
      <c r="H177" s="41">
        <v>7</v>
      </c>
      <c r="I177" s="39">
        <v>8</v>
      </c>
      <c r="J177" s="41">
        <v>1</v>
      </c>
      <c r="K177" s="39">
        <v>3</v>
      </c>
      <c r="L177" s="44">
        <v>3</v>
      </c>
      <c r="M177" s="44">
        <v>1</v>
      </c>
      <c r="N177" s="339">
        <v>7</v>
      </c>
      <c r="O177" s="39">
        <v>2</v>
      </c>
      <c r="P177" s="41">
        <v>6</v>
      </c>
      <c r="Q177" s="39">
        <v>2</v>
      </c>
      <c r="R177" s="41">
        <v>13</v>
      </c>
      <c r="S177" s="39">
        <v>2</v>
      </c>
      <c r="T177" s="41">
        <v>11</v>
      </c>
      <c r="U177" s="39">
        <v>2</v>
      </c>
      <c r="V177" s="41">
        <v>3</v>
      </c>
      <c r="W177" s="39">
        <v>4</v>
      </c>
      <c r="X177" s="41">
        <v>2</v>
      </c>
      <c r="Y177" s="39">
        <v>3</v>
      </c>
      <c r="Z177" s="41">
        <v>7</v>
      </c>
      <c r="AA177" s="39">
        <v>11</v>
      </c>
      <c r="AB177" s="41">
        <v>6</v>
      </c>
      <c r="AC177" s="39">
        <v>15</v>
      </c>
      <c r="AD177" s="339">
        <v>9</v>
      </c>
      <c r="AE177" s="39">
        <v>13</v>
      </c>
      <c r="AF177" s="41">
        <v>11</v>
      </c>
      <c r="AG177" s="39">
        <v>11</v>
      </c>
      <c r="AH177" s="41">
        <v>12</v>
      </c>
      <c r="AI177" s="39">
        <v>5</v>
      </c>
      <c r="AJ177" s="41">
        <v>8</v>
      </c>
      <c r="AK177" s="249">
        <v>12</v>
      </c>
      <c r="AL177" s="339">
        <v>14</v>
      </c>
      <c r="AM177" s="43">
        <v>45</v>
      </c>
      <c r="AN177" s="44">
        <v>66</v>
      </c>
      <c r="AO177" s="41">
        <v>136</v>
      </c>
      <c r="AP177" s="31" t="str">
        <f>$CA177&amp;CB177</f>
        <v/>
      </c>
      <c r="BU177" s="32"/>
      <c r="BV177" s="32"/>
      <c r="BW177" s="32"/>
      <c r="BX177" s="32"/>
      <c r="BY177" s="32"/>
      <c r="BZ177" s="32"/>
      <c r="CA177" s="300"/>
      <c r="CB177" s="234" t="str">
        <f t="shared" si="35"/>
        <v/>
      </c>
      <c r="CC177" s="32"/>
      <c r="CD177" s="32"/>
      <c r="CE177" s="32"/>
      <c r="CF177" s="32"/>
      <c r="CG177" s="34">
        <f>IF(AM177+AN177+AO177&lt;&gt;$B177,1,0)</f>
        <v>0</v>
      </c>
      <c r="CH177" s="35"/>
      <c r="CI177" s="35"/>
      <c r="DI177"/>
    </row>
    <row r="178" spans="1:129" x14ac:dyDescent="0.25">
      <c r="A178" s="163" t="s">
        <v>43</v>
      </c>
      <c r="B178" s="340">
        <f>SUM(C178:D178)</f>
        <v>1</v>
      </c>
      <c r="C178" s="325">
        <f t="shared" si="38"/>
        <v>0</v>
      </c>
      <c r="D178" s="325">
        <f t="shared" si="38"/>
        <v>1</v>
      </c>
      <c r="E178" s="51">
        <v>0</v>
      </c>
      <c r="F178" s="52">
        <v>0</v>
      </c>
      <c r="G178" s="51">
        <v>0</v>
      </c>
      <c r="H178" s="52">
        <v>0</v>
      </c>
      <c r="I178" s="51">
        <v>0</v>
      </c>
      <c r="J178" s="52">
        <v>0</v>
      </c>
      <c r="K178" s="51">
        <v>0</v>
      </c>
      <c r="L178" s="55">
        <v>0</v>
      </c>
      <c r="M178" s="55">
        <v>0</v>
      </c>
      <c r="N178" s="328">
        <v>0</v>
      </c>
      <c r="O178" s="51">
        <v>0</v>
      </c>
      <c r="P178" s="52">
        <v>0</v>
      </c>
      <c r="Q178" s="51">
        <v>0</v>
      </c>
      <c r="R178" s="52">
        <v>0</v>
      </c>
      <c r="S178" s="51">
        <v>0</v>
      </c>
      <c r="T178" s="52">
        <v>0</v>
      </c>
      <c r="U178" s="51">
        <v>0</v>
      </c>
      <c r="V178" s="52">
        <v>0</v>
      </c>
      <c r="W178" s="51">
        <v>0</v>
      </c>
      <c r="X178" s="52">
        <v>0</v>
      </c>
      <c r="Y178" s="51">
        <v>0</v>
      </c>
      <c r="Z178" s="52">
        <v>0</v>
      </c>
      <c r="AA178" s="51">
        <v>0</v>
      </c>
      <c r="AB178" s="52">
        <v>0</v>
      </c>
      <c r="AC178" s="51">
        <v>0</v>
      </c>
      <c r="AD178" s="328">
        <v>1</v>
      </c>
      <c r="AE178" s="51">
        <v>0</v>
      </c>
      <c r="AF178" s="52">
        <v>0</v>
      </c>
      <c r="AG178" s="51">
        <v>0</v>
      </c>
      <c r="AH178" s="52">
        <v>0</v>
      </c>
      <c r="AI178" s="51">
        <v>0</v>
      </c>
      <c r="AJ178" s="52">
        <v>0</v>
      </c>
      <c r="AK178" s="250">
        <v>0</v>
      </c>
      <c r="AL178" s="328">
        <v>0</v>
      </c>
      <c r="AM178" s="54">
        <v>1</v>
      </c>
      <c r="AN178" s="55">
        <v>0</v>
      </c>
      <c r="AO178" s="52">
        <v>0</v>
      </c>
      <c r="AP178" s="31" t="str">
        <f>$CA178&amp;CB178</f>
        <v/>
      </c>
      <c r="BU178" s="32"/>
      <c r="BV178" s="32"/>
      <c r="BW178" s="32"/>
      <c r="BX178" s="32"/>
      <c r="BY178" s="32"/>
      <c r="BZ178" s="32"/>
      <c r="CA178" s="300"/>
      <c r="CB178" s="234" t="str">
        <f t="shared" si="35"/>
        <v/>
      </c>
      <c r="CC178" s="32"/>
      <c r="CD178" s="32"/>
      <c r="CE178" s="32"/>
      <c r="CF178" s="32"/>
      <c r="CG178" s="34">
        <f t="shared" si="36"/>
        <v>0</v>
      </c>
      <c r="CH178" s="35"/>
      <c r="CI178" s="35"/>
      <c r="DI178"/>
    </row>
    <row r="179" spans="1:129" x14ac:dyDescent="0.25">
      <c r="A179" s="163" t="s">
        <v>44</v>
      </c>
      <c r="B179" s="340">
        <f>SUM(C179:D179)</f>
        <v>8</v>
      </c>
      <c r="C179" s="325">
        <f t="shared" si="38"/>
        <v>3</v>
      </c>
      <c r="D179" s="325">
        <f t="shared" si="38"/>
        <v>5</v>
      </c>
      <c r="E179" s="51">
        <v>0</v>
      </c>
      <c r="F179" s="52">
        <v>0</v>
      </c>
      <c r="G179" s="51">
        <v>0</v>
      </c>
      <c r="H179" s="52">
        <v>0</v>
      </c>
      <c r="I179" s="51">
        <v>0</v>
      </c>
      <c r="J179" s="52">
        <v>0</v>
      </c>
      <c r="K179" s="51">
        <v>0</v>
      </c>
      <c r="L179" s="55">
        <v>0</v>
      </c>
      <c r="M179" s="55">
        <v>0</v>
      </c>
      <c r="N179" s="328">
        <v>0</v>
      </c>
      <c r="O179" s="51">
        <v>0</v>
      </c>
      <c r="P179" s="52">
        <v>0</v>
      </c>
      <c r="Q179" s="51">
        <v>0</v>
      </c>
      <c r="R179" s="52">
        <v>0</v>
      </c>
      <c r="S179" s="51">
        <v>0</v>
      </c>
      <c r="T179" s="52">
        <v>0</v>
      </c>
      <c r="U179" s="51">
        <v>0</v>
      </c>
      <c r="V179" s="52">
        <v>0</v>
      </c>
      <c r="W179" s="51">
        <v>0</v>
      </c>
      <c r="X179" s="52">
        <v>1</v>
      </c>
      <c r="Y179" s="51">
        <v>0</v>
      </c>
      <c r="Z179" s="52">
        <v>0</v>
      </c>
      <c r="AA179" s="51">
        <v>1</v>
      </c>
      <c r="AB179" s="52">
        <v>1</v>
      </c>
      <c r="AC179" s="51">
        <v>0</v>
      </c>
      <c r="AD179" s="328">
        <v>0</v>
      </c>
      <c r="AE179" s="51">
        <v>0</v>
      </c>
      <c r="AF179" s="52">
        <v>1</v>
      </c>
      <c r="AG179" s="51">
        <v>1</v>
      </c>
      <c r="AH179" s="52">
        <v>1</v>
      </c>
      <c r="AI179" s="51">
        <v>1</v>
      </c>
      <c r="AJ179" s="52">
        <v>0</v>
      </c>
      <c r="AK179" s="250">
        <v>0</v>
      </c>
      <c r="AL179" s="328">
        <v>1</v>
      </c>
      <c r="AM179" s="54">
        <v>0</v>
      </c>
      <c r="AN179" s="55">
        <v>5</v>
      </c>
      <c r="AO179" s="52">
        <v>3</v>
      </c>
      <c r="AP179" s="31" t="str">
        <f>$CA179&amp;CB179</f>
        <v/>
      </c>
      <c r="BU179" s="32"/>
      <c r="BV179" s="32"/>
      <c r="BW179" s="32"/>
      <c r="BX179" s="32"/>
      <c r="BY179" s="32"/>
      <c r="BZ179" s="32"/>
      <c r="CA179" s="300"/>
      <c r="CB179" s="234" t="str">
        <f t="shared" si="35"/>
        <v/>
      </c>
      <c r="CC179" s="32"/>
      <c r="CD179" s="32"/>
      <c r="CE179" s="32"/>
      <c r="CF179" s="32"/>
      <c r="CG179" s="34">
        <f t="shared" si="36"/>
        <v>0</v>
      </c>
      <c r="CH179" s="35"/>
      <c r="CI179" s="35"/>
      <c r="DI179"/>
    </row>
    <row r="180" spans="1:129" x14ac:dyDescent="0.25">
      <c r="A180" s="163" t="s">
        <v>184</v>
      </c>
      <c r="B180" s="340">
        <f>SUM(C180:D180)</f>
        <v>4</v>
      </c>
      <c r="C180" s="325">
        <f t="shared" si="38"/>
        <v>3</v>
      </c>
      <c r="D180" s="325">
        <f t="shared" si="38"/>
        <v>1</v>
      </c>
      <c r="E180" s="51">
        <v>0</v>
      </c>
      <c r="F180" s="52">
        <v>0</v>
      </c>
      <c r="G180" s="51">
        <v>0</v>
      </c>
      <c r="H180" s="52">
        <v>0</v>
      </c>
      <c r="I180" s="51">
        <v>0</v>
      </c>
      <c r="J180" s="52">
        <v>0</v>
      </c>
      <c r="K180" s="51">
        <v>0</v>
      </c>
      <c r="L180" s="55">
        <v>0</v>
      </c>
      <c r="M180" s="55">
        <v>0</v>
      </c>
      <c r="N180" s="328">
        <v>0</v>
      </c>
      <c r="O180" s="51">
        <v>0</v>
      </c>
      <c r="P180" s="52">
        <v>0</v>
      </c>
      <c r="Q180" s="51">
        <v>0</v>
      </c>
      <c r="R180" s="52">
        <v>0</v>
      </c>
      <c r="S180" s="51">
        <v>0</v>
      </c>
      <c r="T180" s="52">
        <v>0</v>
      </c>
      <c r="U180" s="51">
        <v>0</v>
      </c>
      <c r="V180" s="52">
        <v>0</v>
      </c>
      <c r="W180" s="51">
        <v>0</v>
      </c>
      <c r="X180" s="52">
        <v>0</v>
      </c>
      <c r="Y180" s="51">
        <v>0</v>
      </c>
      <c r="Z180" s="52">
        <v>0</v>
      </c>
      <c r="AA180" s="51">
        <v>1</v>
      </c>
      <c r="AB180" s="52">
        <v>0</v>
      </c>
      <c r="AC180" s="51">
        <v>1</v>
      </c>
      <c r="AD180" s="328">
        <v>1</v>
      </c>
      <c r="AE180" s="51">
        <v>0</v>
      </c>
      <c r="AF180" s="52">
        <v>0</v>
      </c>
      <c r="AG180" s="51">
        <v>0</v>
      </c>
      <c r="AH180" s="52">
        <v>0</v>
      </c>
      <c r="AI180" s="51">
        <v>0</v>
      </c>
      <c r="AJ180" s="52">
        <v>0</v>
      </c>
      <c r="AK180" s="250">
        <v>1</v>
      </c>
      <c r="AL180" s="328">
        <v>0</v>
      </c>
      <c r="AM180" s="54">
        <v>4</v>
      </c>
      <c r="AN180" s="55">
        <v>0</v>
      </c>
      <c r="AO180" s="52">
        <v>0</v>
      </c>
      <c r="AP180" s="31" t="str">
        <f>$CA180&amp;CB180</f>
        <v/>
      </c>
      <c r="BU180" s="32"/>
      <c r="BV180" s="32"/>
      <c r="BW180" s="32"/>
      <c r="BX180" s="32"/>
      <c r="BY180" s="32"/>
      <c r="BZ180" s="32"/>
      <c r="CA180" s="300"/>
      <c r="CB180" s="234" t="str">
        <f t="shared" si="35"/>
        <v/>
      </c>
      <c r="CC180" s="32"/>
      <c r="CD180" s="32"/>
      <c r="CE180" s="32"/>
      <c r="CF180" s="32"/>
      <c r="CG180" s="34">
        <f t="shared" si="36"/>
        <v>0</v>
      </c>
      <c r="CH180" s="35"/>
      <c r="CI180" s="35"/>
      <c r="DI180"/>
    </row>
    <row r="181" spans="1:129" x14ac:dyDescent="0.25">
      <c r="A181" s="341" t="s">
        <v>71</v>
      </c>
      <c r="B181" s="834">
        <f>SUM(C181:D181)</f>
        <v>21</v>
      </c>
      <c r="C181" s="343">
        <f t="shared" si="38"/>
        <v>10</v>
      </c>
      <c r="D181" s="343">
        <f t="shared" si="38"/>
        <v>11</v>
      </c>
      <c r="E181" s="304">
        <v>0</v>
      </c>
      <c r="F181" s="240">
        <v>0</v>
      </c>
      <c r="G181" s="304">
        <v>0</v>
      </c>
      <c r="H181" s="240">
        <v>0</v>
      </c>
      <c r="I181" s="304">
        <v>0</v>
      </c>
      <c r="J181" s="240">
        <v>0</v>
      </c>
      <c r="K181" s="304">
        <v>0</v>
      </c>
      <c r="L181" s="238">
        <v>0</v>
      </c>
      <c r="M181" s="238">
        <v>0</v>
      </c>
      <c r="N181" s="344">
        <v>0</v>
      </c>
      <c r="O181" s="304">
        <v>0</v>
      </c>
      <c r="P181" s="240">
        <v>1</v>
      </c>
      <c r="Q181" s="304">
        <v>0</v>
      </c>
      <c r="R181" s="240">
        <v>0</v>
      </c>
      <c r="S181" s="304">
        <v>0</v>
      </c>
      <c r="T181" s="240">
        <v>1</v>
      </c>
      <c r="U181" s="304">
        <v>0</v>
      </c>
      <c r="V181" s="240">
        <v>0</v>
      </c>
      <c r="W181" s="304">
        <v>0</v>
      </c>
      <c r="X181" s="240">
        <v>0</v>
      </c>
      <c r="Y181" s="304">
        <v>0</v>
      </c>
      <c r="Z181" s="240">
        <v>2</v>
      </c>
      <c r="AA181" s="304">
        <v>0</v>
      </c>
      <c r="AB181" s="240">
        <v>1</v>
      </c>
      <c r="AC181" s="304">
        <v>2</v>
      </c>
      <c r="AD181" s="344">
        <v>1</v>
      </c>
      <c r="AE181" s="304">
        <v>3</v>
      </c>
      <c r="AF181" s="240">
        <v>1</v>
      </c>
      <c r="AG181" s="304">
        <v>2</v>
      </c>
      <c r="AH181" s="240">
        <v>0</v>
      </c>
      <c r="AI181" s="304">
        <v>1</v>
      </c>
      <c r="AJ181" s="240">
        <v>2</v>
      </c>
      <c r="AK181" s="251">
        <v>2</v>
      </c>
      <c r="AL181" s="344">
        <v>2</v>
      </c>
      <c r="AM181" s="75">
        <v>3</v>
      </c>
      <c r="AN181" s="238">
        <v>4</v>
      </c>
      <c r="AO181" s="240">
        <v>14</v>
      </c>
      <c r="AP181" s="31" t="str">
        <f>$CA181&amp;CB181</f>
        <v/>
      </c>
      <c r="BU181" s="32"/>
      <c r="BV181" s="32"/>
      <c r="BW181" s="32"/>
      <c r="BX181" s="32"/>
      <c r="BY181" s="32"/>
      <c r="BZ181" s="32"/>
      <c r="CA181" s="300"/>
      <c r="CB181" s="234" t="str">
        <f t="shared" si="35"/>
        <v/>
      </c>
      <c r="CC181" s="32"/>
      <c r="CD181" s="32"/>
      <c r="CE181" s="32"/>
      <c r="CF181" s="32"/>
      <c r="CG181" s="34">
        <f t="shared" si="36"/>
        <v>0</v>
      </c>
      <c r="CH181" s="35"/>
      <c r="CI181" s="35"/>
      <c r="DI181"/>
    </row>
    <row r="182" spans="1:129" x14ac:dyDescent="0.25">
      <c r="A182" s="11" t="s">
        <v>185</v>
      </c>
      <c r="B182" s="12"/>
      <c r="C182" s="12"/>
      <c r="D182" s="11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DI182"/>
    </row>
    <row r="183" spans="1:129" x14ac:dyDescent="0.25">
      <c r="A183" s="851" t="s">
        <v>75</v>
      </c>
      <c r="B183" s="903" t="s">
        <v>5</v>
      </c>
      <c r="C183" s="904" t="s">
        <v>186</v>
      </c>
      <c r="D183" s="560"/>
      <c r="E183" s="560"/>
      <c r="F183" s="560"/>
      <c r="G183" s="560"/>
      <c r="H183" s="560"/>
      <c r="I183" s="560"/>
      <c r="J183" s="560"/>
      <c r="K183" s="560"/>
      <c r="L183" s="560"/>
      <c r="M183" s="560"/>
      <c r="N183" s="560"/>
      <c r="O183" s="560"/>
      <c r="P183" s="560"/>
      <c r="Q183" s="560"/>
      <c r="R183" s="560"/>
      <c r="S183" s="561"/>
      <c r="T183" s="905" t="s">
        <v>158</v>
      </c>
      <c r="U183" s="906"/>
      <c r="V183" s="906"/>
      <c r="W183" s="906"/>
      <c r="X183" s="906"/>
      <c r="DI183"/>
    </row>
    <row r="184" spans="1:129" x14ac:dyDescent="0.25">
      <c r="A184" s="555"/>
      <c r="B184" s="557"/>
      <c r="C184" s="721"/>
      <c r="D184" s="682"/>
      <c r="E184" s="682"/>
      <c r="F184" s="682"/>
      <c r="G184" s="682"/>
      <c r="H184" s="682"/>
      <c r="I184" s="682"/>
      <c r="J184" s="682"/>
      <c r="K184" s="682"/>
      <c r="L184" s="682"/>
      <c r="M184" s="682"/>
      <c r="N184" s="682"/>
      <c r="O184" s="682"/>
      <c r="P184" s="682"/>
      <c r="Q184" s="682"/>
      <c r="R184" s="682"/>
      <c r="S184" s="683"/>
      <c r="T184" s="907" t="s">
        <v>159</v>
      </c>
      <c r="U184" s="908"/>
      <c r="V184" s="909"/>
      <c r="W184" s="910" t="s">
        <v>187</v>
      </c>
      <c r="X184" s="858"/>
      <c r="DI184"/>
    </row>
    <row r="185" spans="1:129" ht="21" x14ac:dyDescent="0.25">
      <c r="A185" s="725"/>
      <c r="B185" s="726"/>
      <c r="C185" s="911" t="s">
        <v>11</v>
      </c>
      <c r="D185" s="911" t="s">
        <v>12</v>
      </c>
      <c r="E185" s="911" t="s">
        <v>13</v>
      </c>
      <c r="F185" s="911" t="s">
        <v>14</v>
      </c>
      <c r="G185" s="911" t="s">
        <v>15</v>
      </c>
      <c r="H185" s="911" t="s">
        <v>16</v>
      </c>
      <c r="I185" s="911" t="s">
        <v>17</v>
      </c>
      <c r="J185" s="911" t="s">
        <v>18</v>
      </c>
      <c r="K185" s="911" t="s">
        <v>19</v>
      </c>
      <c r="L185" s="911" t="s">
        <v>20</v>
      </c>
      <c r="M185" s="911" t="s">
        <v>21</v>
      </c>
      <c r="N185" s="911" t="s">
        <v>22</v>
      </c>
      <c r="O185" s="911" t="s">
        <v>23</v>
      </c>
      <c r="P185" s="911" t="s">
        <v>24</v>
      </c>
      <c r="Q185" s="911" t="s">
        <v>25</v>
      </c>
      <c r="R185" s="911" t="s">
        <v>26</v>
      </c>
      <c r="S185" s="912" t="s">
        <v>27</v>
      </c>
      <c r="T185" s="913" t="s">
        <v>188</v>
      </c>
      <c r="U185" s="422" t="s">
        <v>189</v>
      </c>
      <c r="V185" s="914" t="s">
        <v>190</v>
      </c>
      <c r="W185" s="915" t="s">
        <v>161</v>
      </c>
      <c r="X185" s="914" t="s">
        <v>162</v>
      </c>
      <c r="Y185" s="4"/>
      <c r="DI185"/>
    </row>
    <row r="186" spans="1:129" x14ac:dyDescent="0.25">
      <c r="A186" s="201" t="s">
        <v>82</v>
      </c>
      <c r="B186" s="229">
        <f t="shared" ref="B186:B192" si="39">SUM(C186:S186)</f>
        <v>360</v>
      </c>
      <c r="C186" s="95">
        <v>17</v>
      </c>
      <c r="D186" s="95">
        <v>5</v>
      </c>
      <c r="E186" s="95">
        <v>17</v>
      </c>
      <c r="F186" s="95">
        <v>8</v>
      </c>
      <c r="G186" s="95">
        <v>11</v>
      </c>
      <c r="H186" s="95">
        <v>12</v>
      </c>
      <c r="I186" s="95">
        <v>23</v>
      </c>
      <c r="J186" s="95">
        <v>13</v>
      </c>
      <c r="K186" s="95">
        <v>12</v>
      </c>
      <c r="L186" s="95">
        <v>15</v>
      </c>
      <c r="M186" s="95">
        <v>13</v>
      </c>
      <c r="N186" s="95">
        <v>18</v>
      </c>
      <c r="O186" s="95">
        <v>21</v>
      </c>
      <c r="P186" s="95">
        <v>41</v>
      </c>
      <c r="Q186" s="95">
        <v>39</v>
      </c>
      <c r="R186" s="95">
        <v>31</v>
      </c>
      <c r="S186" s="347">
        <v>64</v>
      </c>
      <c r="T186" s="54">
        <v>144</v>
      </c>
      <c r="U186" s="55">
        <v>0</v>
      </c>
      <c r="V186" s="52">
        <v>0</v>
      </c>
      <c r="W186" s="51">
        <v>153</v>
      </c>
      <c r="X186" s="52">
        <v>63</v>
      </c>
      <c r="Y186" s="31" t="str">
        <f t="shared" ref="Y186:Y192" si="40">$CA186&amp;CB186</f>
        <v/>
      </c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  <c r="CA186" s="300"/>
      <c r="CB186" s="234" t="str">
        <f>IF(T186+U186+V186+W186+X186&lt;&gt;$B186,"* El número de "&amp;T$183&amp;""&amp;" no debe ser distinto del Total. ","")</f>
        <v/>
      </c>
      <c r="CC186" s="32"/>
      <c r="CD186" s="32"/>
      <c r="CE186" s="32"/>
      <c r="CF186" s="32"/>
      <c r="CG186" s="35">
        <f>IF(T186+U186+V186+W186+X186&lt;&gt;$B186,1,0)</f>
        <v>0</v>
      </c>
      <c r="CH186" s="34"/>
      <c r="CI186" s="34"/>
      <c r="CJ186" s="34"/>
      <c r="CK186" s="34"/>
      <c r="CL186"/>
      <c r="CM186"/>
      <c r="CN186"/>
      <c r="CO186"/>
      <c r="CP186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</row>
    <row r="187" spans="1:129" x14ac:dyDescent="0.25">
      <c r="A187" s="163" t="s">
        <v>191</v>
      </c>
      <c r="B187" s="235">
        <f t="shared" si="39"/>
        <v>0</v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347"/>
      <c r="T187" s="54"/>
      <c r="U187" s="55"/>
      <c r="V187" s="52"/>
      <c r="W187" s="51"/>
      <c r="X187" s="52"/>
      <c r="Y187" s="31" t="str">
        <f t="shared" si="40"/>
        <v/>
      </c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00"/>
      <c r="CB187" s="234" t="str">
        <f t="shared" ref="CB187:CB192" si="41">IF(T187+U187+V187+W187+X187&lt;&gt;$B187,"* El número de "&amp;T$183&amp;""&amp;" no debe ser distinto del Total. ","")</f>
        <v/>
      </c>
      <c r="CC187" s="32"/>
      <c r="CD187" s="32"/>
      <c r="CE187" s="32"/>
      <c r="CF187" s="32"/>
      <c r="CG187" s="35">
        <f t="shared" ref="CG187:CG192" si="42">IF(T187+U187+V187+W187+X187&lt;&gt;$B187,1,0)</f>
        <v>0</v>
      </c>
      <c r="CH187" s="34"/>
      <c r="CI187" s="34"/>
      <c r="CJ187" s="34"/>
      <c r="CK187" s="34"/>
      <c r="DI187"/>
    </row>
    <row r="188" spans="1:129" x14ac:dyDescent="0.25">
      <c r="A188" s="163" t="s">
        <v>192</v>
      </c>
      <c r="B188" s="235">
        <f t="shared" si="39"/>
        <v>0</v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347"/>
      <c r="T188" s="54"/>
      <c r="U188" s="55"/>
      <c r="V188" s="52"/>
      <c r="W188" s="51"/>
      <c r="X188" s="52"/>
      <c r="Y188" s="31" t="str">
        <f t="shared" si="40"/>
        <v/>
      </c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00"/>
      <c r="CB188" s="234" t="str">
        <f t="shared" si="41"/>
        <v/>
      </c>
      <c r="CC188" s="32"/>
      <c r="CD188" s="32"/>
      <c r="CE188" s="32"/>
      <c r="CF188" s="32"/>
      <c r="CG188" s="35">
        <f t="shared" si="42"/>
        <v>0</v>
      </c>
      <c r="CH188" s="34"/>
      <c r="CI188" s="34"/>
      <c r="CJ188" s="34"/>
      <c r="CK188" s="34"/>
      <c r="DI188"/>
    </row>
    <row r="189" spans="1:129" x14ac:dyDescent="0.25">
      <c r="A189" s="348" t="s">
        <v>85</v>
      </c>
      <c r="B189" s="235">
        <f t="shared" si="39"/>
        <v>0</v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347"/>
      <c r="T189" s="54"/>
      <c r="U189" s="55"/>
      <c r="V189" s="52"/>
      <c r="W189" s="51"/>
      <c r="X189" s="52"/>
      <c r="Y189" s="31" t="str">
        <f t="shared" si="40"/>
        <v/>
      </c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00"/>
      <c r="CB189" s="234" t="str">
        <f t="shared" si="41"/>
        <v/>
      </c>
      <c r="CC189" s="32"/>
      <c r="CD189" s="32"/>
      <c r="CE189" s="32"/>
      <c r="CF189" s="32"/>
      <c r="CG189" s="35">
        <f t="shared" si="42"/>
        <v>0</v>
      </c>
      <c r="CH189" s="34"/>
      <c r="CI189" s="34"/>
      <c r="CJ189" s="34"/>
      <c r="CK189" s="34"/>
      <c r="DI189"/>
    </row>
    <row r="190" spans="1:129" x14ac:dyDescent="0.25">
      <c r="A190" s="348" t="s">
        <v>193</v>
      </c>
      <c r="B190" s="235">
        <f t="shared" si="39"/>
        <v>0</v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347"/>
      <c r="T190" s="54"/>
      <c r="U190" s="55"/>
      <c r="V190" s="52"/>
      <c r="W190" s="51"/>
      <c r="X190" s="52"/>
      <c r="Y190" s="31" t="str">
        <f t="shared" si="40"/>
        <v/>
      </c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00"/>
      <c r="CB190" s="234" t="str">
        <f t="shared" si="41"/>
        <v/>
      </c>
      <c r="CC190" s="32"/>
      <c r="CD190" s="32"/>
      <c r="CE190" s="32"/>
      <c r="CF190" s="32"/>
      <c r="CG190" s="35">
        <f t="shared" si="42"/>
        <v>0</v>
      </c>
      <c r="CH190" s="34"/>
      <c r="CI190" s="34"/>
      <c r="CJ190" s="34"/>
      <c r="CK190" s="34"/>
      <c r="DI190"/>
    </row>
    <row r="191" spans="1:129" x14ac:dyDescent="0.25">
      <c r="A191" s="349" t="s">
        <v>194</v>
      </c>
      <c r="B191" s="235">
        <f t="shared" si="39"/>
        <v>0</v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347"/>
      <c r="T191" s="54"/>
      <c r="U191" s="55"/>
      <c r="V191" s="52"/>
      <c r="W191" s="51"/>
      <c r="X191" s="52"/>
      <c r="Y191" s="31" t="str">
        <f t="shared" si="40"/>
        <v/>
      </c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00"/>
      <c r="CB191" s="234" t="str">
        <f t="shared" si="41"/>
        <v/>
      </c>
      <c r="CC191" s="32"/>
      <c r="CD191" s="32"/>
      <c r="CE191" s="32"/>
      <c r="CF191" s="32"/>
      <c r="CG191" s="35">
        <f>IF(T191+U191+V191+W191+X191&lt;&gt;$B191,1,0)</f>
        <v>0</v>
      </c>
      <c r="CH191" s="34"/>
      <c r="CI191" s="34"/>
      <c r="CJ191" s="34"/>
      <c r="CK191" s="34"/>
      <c r="DI191"/>
    </row>
    <row r="192" spans="1:129" x14ac:dyDescent="0.25">
      <c r="A192" s="350" t="s">
        <v>195</v>
      </c>
      <c r="B192" s="727">
        <f t="shared" si="39"/>
        <v>0</v>
      </c>
      <c r="C192" s="352"/>
      <c r="D192" s="352"/>
      <c r="E192" s="352"/>
      <c r="F192" s="352"/>
      <c r="G192" s="352"/>
      <c r="H192" s="352"/>
      <c r="I192" s="352"/>
      <c r="J192" s="352"/>
      <c r="K192" s="352"/>
      <c r="L192" s="352"/>
      <c r="M192" s="352"/>
      <c r="N192" s="352"/>
      <c r="O192" s="352"/>
      <c r="P192" s="352"/>
      <c r="Q192" s="352"/>
      <c r="R192" s="352"/>
      <c r="S192" s="353"/>
      <c r="T192" s="110"/>
      <c r="U192" s="76"/>
      <c r="V192" s="73"/>
      <c r="W192" s="835"/>
      <c r="X192" s="73"/>
      <c r="Y192" s="31" t="str">
        <f t="shared" si="40"/>
        <v/>
      </c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00"/>
      <c r="CB192" s="234" t="str">
        <f t="shared" si="41"/>
        <v/>
      </c>
      <c r="CC192" s="32"/>
      <c r="CD192" s="32"/>
      <c r="CE192" s="32"/>
      <c r="CF192" s="32"/>
      <c r="CG192" s="35">
        <f t="shared" si="42"/>
        <v>0</v>
      </c>
      <c r="CH192" s="34"/>
      <c r="CI192" s="34"/>
      <c r="CJ192" s="34"/>
      <c r="CK192" s="34"/>
      <c r="DI192"/>
    </row>
    <row r="193" spans="1:113" x14ac:dyDescent="0.25">
      <c r="A193" s="728" t="s">
        <v>5</v>
      </c>
      <c r="B193" s="916">
        <f t="shared" ref="B193:X193" si="43">SUM(B186:B192)</f>
        <v>360</v>
      </c>
      <c r="C193" s="916">
        <f t="shared" si="43"/>
        <v>17</v>
      </c>
      <c r="D193" s="916">
        <f t="shared" si="43"/>
        <v>5</v>
      </c>
      <c r="E193" s="916">
        <f t="shared" si="43"/>
        <v>17</v>
      </c>
      <c r="F193" s="916">
        <f t="shared" si="43"/>
        <v>8</v>
      </c>
      <c r="G193" s="916">
        <f t="shared" si="43"/>
        <v>11</v>
      </c>
      <c r="H193" s="916">
        <f t="shared" si="43"/>
        <v>12</v>
      </c>
      <c r="I193" s="916">
        <f t="shared" si="43"/>
        <v>23</v>
      </c>
      <c r="J193" s="916">
        <f t="shared" si="43"/>
        <v>13</v>
      </c>
      <c r="K193" s="916">
        <f t="shared" si="43"/>
        <v>12</v>
      </c>
      <c r="L193" s="916">
        <f t="shared" si="43"/>
        <v>15</v>
      </c>
      <c r="M193" s="916">
        <f t="shared" si="43"/>
        <v>13</v>
      </c>
      <c r="N193" s="916">
        <f t="shared" si="43"/>
        <v>18</v>
      </c>
      <c r="O193" s="916">
        <f t="shared" si="43"/>
        <v>21</v>
      </c>
      <c r="P193" s="916">
        <f t="shared" si="43"/>
        <v>41</v>
      </c>
      <c r="Q193" s="916">
        <f t="shared" si="43"/>
        <v>39</v>
      </c>
      <c r="R193" s="916">
        <f t="shared" si="43"/>
        <v>31</v>
      </c>
      <c r="S193" s="917">
        <f t="shared" si="43"/>
        <v>64</v>
      </c>
      <c r="T193" s="355">
        <f t="shared" si="43"/>
        <v>144</v>
      </c>
      <c r="U193" s="356">
        <f t="shared" si="43"/>
        <v>0</v>
      </c>
      <c r="V193" s="357">
        <f t="shared" si="43"/>
        <v>0</v>
      </c>
      <c r="W193" s="836">
        <f t="shared" si="43"/>
        <v>153</v>
      </c>
      <c r="X193" s="357">
        <f t="shared" si="43"/>
        <v>63</v>
      </c>
      <c r="DI193"/>
    </row>
    <row r="194" spans="1:113" x14ac:dyDescent="0.25">
      <c r="A194" s="192" t="s">
        <v>196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DI194"/>
    </row>
    <row r="195" spans="1:113" x14ac:dyDescent="0.25">
      <c r="A195" s="851" t="s">
        <v>75</v>
      </c>
      <c r="B195" s="903" t="s">
        <v>5</v>
      </c>
      <c r="C195" s="904" t="s">
        <v>186</v>
      </c>
      <c r="D195" s="560"/>
      <c r="E195" s="560"/>
      <c r="F195" s="560"/>
      <c r="G195" s="560"/>
      <c r="H195" s="560"/>
      <c r="I195" s="560"/>
      <c r="J195" s="560"/>
      <c r="K195" s="560"/>
      <c r="L195" s="560"/>
      <c r="M195" s="560"/>
      <c r="N195" s="560"/>
      <c r="O195" s="560"/>
      <c r="P195" s="560"/>
      <c r="Q195" s="560"/>
      <c r="R195" s="560"/>
      <c r="S195" s="561"/>
      <c r="T195" s="918" t="s">
        <v>158</v>
      </c>
      <c r="U195" s="918"/>
      <c r="V195" s="918"/>
      <c r="W195" s="918"/>
      <c r="X195" s="905"/>
      <c r="DI195"/>
    </row>
    <row r="196" spans="1:113" x14ac:dyDescent="0.25">
      <c r="A196" s="555"/>
      <c r="B196" s="557"/>
      <c r="C196" s="721"/>
      <c r="D196" s="682"/>
      <c r="E196" s="682"/>
      <c r="F196" s="682"/>
      <c r="G196" s="682"/>
      <c r="H196" s="682"/>
      <c r="I196" s="682"/>
      <c r="J196" s="682"/>
      <c r="K196" s="682"/>
      <c r="L196" s="682"/>
      <c r="M196" s="682"/>
      <c r="N196" s="682"/>
      <c r="O196" s="682"/>
      <c r="P196" s="682"/>
      <c r="Q196" s="682"/>
      <c r="R196" s="682"/>
      <c r="S196" s="683"/>
      <c r="T196" s="572" t="s">
        <v>159</v>
      </c>
      <c r="U196" s="572"/>
      <c r="V196" s="573"/>
      <c r="W196" s="910" t="s">
        <v>187</v>
      </c>
      <c r="X196" s="858"/>
      <c r="DI196"/>
    </row>
    <row r="197" spans="1:113" ht="21" x14ac:dyDescent="0.25">
      <c r="A197" s="725"/>
      <c r="B197" s="726"/>
      <c r="C197" s="911" t="s">
        <v>11</v>
      </c>
      <c r="D197" s="911" t="s">
        <v>12</v>
      </c>
      <c r="E197" s="911" t="s">
        <v>13</v>
      </c>
      <c r="F197" s="911" t="s">
        <v>14</v>
      </c>
      <c r="G197" s="911" t="s">
        <v>15</v>
      </c>
      <c r="H197" s="911" t="s">
        <v>16</v>
      </c>
      <c r="I197" s="911" t="s">
        <v>17</v>
      </c>
      <c r="J197" s="911" t="s">
        <v>18</v>
      </c>
      <c r="K197" s="911" t="s">
        <v>19</v>
      </c>
      <c r="L197" s="911" t="s">
        <v>20</v>
      </c>
      <c r="M197" s="911" t="s">
        <v>21</v>
      </c>
      <c r="N197" s="911" t="s">
        <v>22</v>
      </c>
      <c r="O197" s="911" t="s">
        <v>23</v>
      </c>
      <c r="P197" s="911" t="s">
        <v>24</v>
      </c>
      <c r="Q197" s="911" t="s">
        <v>25</v>
      </c>
      <c r="R197" s="911" t="s">
        <v>26</v>
      </c>
      <c r="S197" s="912" t="s">
        <v>27</v>
      </c>
      <c r="T197" s="919" t="s">
        <v>188</v>
      </c>
      <c r="U197" s="919" t="s">
        <v>189</v>
      </c>
      <c r="V197" s="919" t="s">
        <v>190</v>
      </c>
      <c r="W197" s="920" t="s">
        <v>161</v>
      </c>
      <c r="X197" s="919" t="s">
        <v>162</v>
      </c>
      <c r="Y197" s="4"/>
      <c r="DI197"/>
    </row>
    <row r="198" spans="1:113" x14ac:dyDescent="0.25">
      <c r="A198" s="201" t="s">
        <v>82</v>
      </c>
      <c r="B198" s="229">
        <f t="shared" ref="B198:B203" si="44">SUM(C198:S198)</f>
        <v>43</v>
      </c>
      <c r="C198" s="95">
        <v>0</v>
      </c>
      <c r="D198" s="95">
        <v>0</v>
      </c>
      <c r="E198" s="95">
        <v>1</v>
      </c>
      <c r="F198" s="95">
        <v>0</v>
      </c>
      <c r="G198" s="95">
        <v>2</v>
      </c>
      <c r="H198" s="95">
        <v>1</v>
      </c>
      <c r="I198" s="95">
        <v>1</v>
      </c>
      <c r="J198" s="95">
        <v>6</v>
      </c>
      <c r="K198" s="95">
        <v>1</v>
      </c>
      <c r="L198" s="95">
        <v>0</v>
      </c>
      <c r="M198" s="95">
        <v>0</v>
      </c>
      <c r="N198" s="95">
        <v>12</v>
      </c>
      <c r="O198" s="95">
        <v>4</v>
      </c>
      <c r="P198" s="95">
        <v>2</v>
      </c>
      <c r="Q198" s="95">
        <v>7</v>
      </c>
      <c r="R198" s="95">
        <v>3</v>
      </c>
      <c r="S198" s="347">
        <v>3</v>
      </c>
      <c r="T198" s="805">
        <v>43</v>
      </c>
      <c r="U198" s="819"/>
      <c r="V198" s="819"/>
      <c r="W198" s="819"/>
      <c r="X198" s="819"/>
      <c r="Y198" s="31" t="str">
        <f t="shared" ref="Y198:Y203" si="45">$CA198&amp;CB198</f>
        <v/>
      </c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00"/>
      <c r="CB198" s="234" t="str">
        <f t="shared" ref="CB198:CB203" si="46">IF(T198+U198+V198+W198+X198&lt;&gt;$B198,"* El número de "&amp;T$183&amp;""&amp;" no debe ser distinto del Total. ","")</f>
        <v/>
      </c>
      <c r="CC198" s="32"/>
      <c r="CD198" s="32"/>
      <c r="CE198" s="32"/>
      <c r="CF198" s="32"/>
      <c r="CG198" s="35">
        <f t="shared" ref="CG198:CG203" si="47">IF(T198+U198+V198+W198+X198&lt;&gt;$B198,1,0)</f>
        <v>0</v>
      </c>
      <c r="CH198" s="34"/>
      <c r="CI198" s="34"/>
      <c r="CJ198" s="34"/>
      <c r="CK198" s="34"/>
      <c r="DI198"/>
    </row>
    <row r="199" spans="1:113" x14ac:dyDescent="0.25">
      <c r="A199" s="163" t="s">
        <v>191</v>
      </c>
      <c r="B199" s="235">
        <f t="shared" si="44"/>
        <v>0</v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347"/>
      <c r="T199" s="56"/>
      <c r="U199" s="95"/>
      <c r="V199" s="95"/>
      <c r="W199" s="95"/>
      <c r="X199" s="95"/>
      <c r="Y199" s="31" t="str">
        <f t="shared" si="45"/>
        <v/>
      </c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00"/>
      <c r="CB199" s="234" t="str">
        <f t="shared" si="46"/>
        <v/>
      </c>
      <c r="CC199" s="32"/>
      <c r="CD199" s="32"/>
      <c r="CE199" s="32"/>
      <c r="CF199" s="32"/>
      <c r="CG199" s="35">
        <f t="shared" si="47"/>
        <v>0</v>
      </c>
      <c r="CH199" s="34"/>
      <c r="CI199" s="34"/>
      <c r="CJ199" s="34"/>
      <c r="CK199" s="34"/>
      <c r="DI199"/>
    </row>
    <row r="200" spans="1:113" x14ac:dyDescent="0.25">
      <c r="A200" s="163" t="s">
        <v>192</v>
      </c>
      <c r="B200" s="235">
        <f t="shared" si="44"/>
        <v>0</v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347"/>
      <c r="T200" s="56"/>
      <c r="U200" s="95"/>
      <c r="V200" s="95"/>
      <c r="W200" s="95"/>
      <c r="X200" s="95"/>
      <c r="Y200" s="31" t="str">
        <f t="shared" si="45"/>
        <v/>
      </c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00"/>
      <c r="CB200" s="234" t="str">
        <f t="shared" si="46"/>
        <v/>
      </c>
      <c r="CC200" s="32"/>
      <c r="CD200" s="32"/>
      <c r="CE200" s="32"/>
      <c r="CF200" s="32"/>
      <c r="CG200" s="35">
        <f t="shared" si="47"/>
        <v>0</v>
      </c>
      <c r="CH200" s="34"/>
      <c r="CI200" s="34"/>
      <c r="CJ200" s="34"/>
      <c r="CK200" s="34"/>
      <c r="DI200"/>
    </row>
    <row r="201" spans="1:113" x14ac:dyDescent="0.25">
      <c r="A201" s="348" t="s">
        <v>85</v>
      </c>
      <c r="B201" s="235">
        <f t="shared" si="44"/>
        <v>0</v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347"/>
      <c r="T201" s="56"/>
      <c r="U201" s="95"/>
      <c r="V201" s="95"/>
      <c r="W201" s="95"/>
      <c r="X201" s="95"/>
      <c r="Y201" s="31" t="str">
        <f t="shared" si="45"/>
        <v/>
      </c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00"/>
      <c r="CB201" s="234" t="str">
        <f t="shared" si="46"/>
        <v/>
      </c>
      <c r="CC201" s="32"/>
      <c r="CD201" s="32"/>
      <c r="CE201" s="32"/>
      <c r="CF201" s="32"/>
      <c r="CG201" s="35">
        <f t="shared" si="47"/>
        <v>0</v>
      </c>
      <c r="CH201" s="34"/>
      <c r="CI201" s="34"/>
      <c r="CJ201" s="34"/>
      <c r="CK201" s="34"/>
      <c r="DI201"/>
    </row>
    <row r="202" spans="1:113" x14ac:dyDescent="0.25">
      <c r="A202" s="349" t="s">
        <v>194</v>
      </c>
      <c r="B202" s="235">
        <f t="shared" si="44"/>
        <v>0</v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347"/>
      <c r="T202" s="56"/>
      <c r="U202" s="95"/>
      <c r="V202" s="95"/>
      <c r="W202" s="95"/>
      <c r="X202" s="95"/>
      <c r="Y202" s="31" t="str">
        <f t="shared" si="45"/>
        <v/>
      </c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00"/>
      <c r="CB202" s="234" t="str">
        <f t="shared" si="46"/>
        <v/>
      </c>
      <c r="CC202" s="32"/>
      <c r="CD202" s="32"/>
      <c r="CE202" s="32"/>
      <c r="CF202" s="32"/>
      <c r="CG202" s="35">
        <f t="shared" si="47"/>
        <v>0</v>
      </c>
      <c r="CH202" s="34"/>
      <c r="CI202" s="34"/>
      <c r="CJ202" s="34"/>
      <c r="CK202" s="34"/>
      <c r="DI202"/>
    </row>
    <row r="203" spans="1:113" x14ac:dyDescent="0.25">
      <c r="A203" s="348" t="s">
        <v>193</v>
      </c>
      <c r="B203" s="361">
        <f t="shared" si="44"/>
        <v>0</v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347"/>
      <c r="T203" s="638"/>
      <c r="U203" s="730"/>
      <c r="V203" s="730"/>
      <c r="W203" s="730"/>
      <c r="X203" s="730"/>
      <c r="Y203" s="31" t="str">
        <f t="shared" si="45"/>
        <v/>
      </c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00"/>
      <c r="CB203" s="234" t="str">
        <f t="shared" si="46"/>
        <v/>
      </c>
      <c r="CC203" s="32"/>
      <c r="CD203" s="32"/>
      <c r="CE203" s="32"/>
      <c r="CF203" s="32"/>
      <c r="CG203" s="35">
        <f t="shared" si="47"/>
        <v>0</v>
      </c>
      <c r="CH203" s="34"/>
      <c r="CI203" s="34"/>
      <c r="CJ203" s="34"/>
      <c r="CK203" s="34"/>
      <c r="DI203"/>
    </row>
    <row r="204" spans="1:113" x14ac:dyDescent="0.25">
      <c r="A204" s="728" t="s">
        <v>5</v>
      </c>
      <c r="B204" s="916">
        <f t="shared" ref="B204:X204" si="48">SUM(B198:B203)</f>
        <v>43</v>
      </c>
      <c r="C204" s="916">
        <f t="shared" si="48"/>
        <v>0</v>
      </c>
      <c r="D204" s="916">
        <f t="shared" si="48"/>
        <v>0</v>
      </c>
      <c r="E204" s="916">
        <f t="shared" si="48"/>
        <v>1</v>
      </c>
      <c r="F204" s="916">
        <f t="shared" si="48"/>
        <v>0</v>
      </c>
      <c r="G204" s="916">
        <f t="shared" si="48"/>
        <v>2</v>
      </c>
      <c r="H204" s="916">
        <f t="shared" si="48"/>
        <v>1</v>
      </c>
      <c r="I204" s="916">
        <f t="shared" si="48"/>
        <v>1</v>
      </c>
      <c r="J204" s="916">
        <f t="shared" si="48"/>
        <v>6</v>
      </c>
      <c r="K204" s="916">
        <f t="shared" si="48"/>
        <v>1</v>
      </c>
      <c r="L204" s="916">
        <f t="shared" si="48"/>
        <v>0</v>
      </c>
      <c r="M204" s="916">
        <f t="shared" si="48"/>
        <v>0</v>
      </c>
      <c r="N204" s="916">
        <f t="shared" si="48"/>
        <v>12</v>
      </c>
      <c r="O204" s="916">
        <f t="shared" si="48"/>
        <v>4</v>
      </c>
      <c r="P204" s="916">
        <f t="shared" si="48"/>
        <v>2</v>
      </c>
      <c r="Q204" s="916">
        <f t="shared" si="48"/>
        <v>7</v>
      </c>
      <c r="R204" s="916">
        <f t="shared" si="48"/>
        <v>3</v>
      </c>
      <c r="S204" s="917">
        <f t="shared" si="48"/>
        <v>3</v>
      </c>
      <c r="T204" s="67">
        <f t="shared" si="48"/>
        <v>43</v>
      </c>
      <c r="U204" s="303">
        <f t="shared" si="48"/>
        <v>0</v>
      </c>
      <c r="V204" s="303">
        <f t="shared" si="48"/>
        <v>0</v>
      </c>
      <c r="W204" s="303">
        <f t="shared" si="48"/>
        <v>0</v>
      </c>
      <c r="X204" s="303">
        <f t="shared" si="48"/>
        <v>0</v>
      </c>
      <c r="DI204"/>
    </row>
    <row r="205" spans="1:113" x14ac:dyDescent="0.25">
      <c r="A205" s="192" t="s">
        <v>197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DI205"/>
    </row>
    <row r="206" spans="1:113" x14ac:dyDescent="0.25">
      <c r="A206" s="851" t="s">
        <v>75</v>
      </c>
      <c r="B206" s="903" t="s">
        <v>5</v>
      </c>
      <c r="C206" s="904" t="s">
        <v>186</v>
      </c>
      <c r="D206" s="560"/>
      <c r="E206" s="560"/>
      <c r="F206" s="560"/>
      <c r="G206" s="560"/>
      <c r="H206" s="560"/>
      <c r="I206" s="560"/>
      <c r="J206" s="560"/>
      <c r="K206" s="560"/>
      <c r="L206" s="560"/>
      <c r="M206" s="560"/>
      <c r="N206" s="560"/>
      <c r="O206" s="560"/>
      <c r="P206" s="560"/>
      <c r="Q206" s="560"/>
      <c r="R206" s="560"/>
      <c r="S206" s="561"/>
      <c r="T206" s="918" t="s">
        <v>158</v>
      </c>
      <c r="U206" s="918"/>
      <c r="V206" s="918"/>
      <c r="W206" s="918"/>
      <c r="X206" s="905"/>
      <c r="DI206"/>
    </row>
    <row r="207" spans="1:113" x14ac:dyDescent="0.25">
      <c r="A207" s="555"/>
      <c r="B207" s="557"/>
      <c r="C207" s="721"/>
      <c r="D207" s="682"/>
      <c r="E207" s="682"/>
      <c r="F207" s="682"/>
      <c r="G207" s="682"/>
      <c r="H207" s="682"/>
      <c r="I207" s="682"/>
      <c r="J207" s="682"/>
      <c r="K207" s="682"/>
      <c r="L207" s="682"/>
      <c r="M207" s="682"/>
      <c r="N207" s="682"/>
      <c r="O207" s="682"/>
      <c r="P207" s="682"/>
      <c r="Q207" s="682"/>
      <c r="R207" s="682"/>
      <c r="S207" s="683"/>
      <c r="T207" s="572" t="s">
        <v>159</v>
      </c>
      <c r="U207" s="572"/>
      <c r="V207" s="573"/>
      <c r="W207" s="910" t="s">
        <v>187</v>
      </c>
      <c r="X207" s="858"/>
      <c r="DI207"/>
    </row>
    <row r="208" spans="1:113" ht="21" x14ac:dyDescent="0.25">
      <c r="A208" s="725"/>
      <c r="B208" s="726"/>
      <c r="C208" s="911" t="s">
        <v>11</v>
      </c>
      <c r="D208" s="911" t="s">
        <v>12</v>
      </c>
      <c r="E208" s="911" t="s">
        <v>13</v>
      </c>
      <c r="F208" s="911" t="s">
        <v>14</v>
      </c>
      <c r="G208" s="911" t="s">
        <v>15</v>
      </c>
      <c r="H208" s="911" t="s">
        <v>16</v>
      </c>
      <c r="I208" s="911" t="s">
        <v>17</v>
      </c>
      <c r="J208" s="911" t="s">
        <v>18</v>
      </c>
      <c r="K208" s="911" t="s">
        <v>19</v>
      </c>
      <c r="L208" s="911" t="s">
        <v>20</v>
      </c>
      <c r="M208" s="911" t="s">
        <v>21</v>
      </c>
      <c r="N208" s="911" t="s">
        <v>22</v>
      </c>
      <c r="O208" s="911" t="s">
        <v>23</v>
      </c>
      <c r="P208" s="911" t="s">
        <v>24</v>
      </c>
      <c r="Q208" s="911" t="s">
        <v>25</v>
      </c>
      <c r="R208" s="911" t="s">
        <v>26</v>
      </c>
      <c r="S208" s="912" t="s">
        <v>27</v>
      </c>
      <c r="T208" s="919" t="s">
        <v>188</v>
      </c>
      <c r="U208" s="919" t="s">
        <v>189</v>
      </c>
      <c r="V208" s="919" t="s">
        <v>190</v>
      </c>
      <c r="W208" s="920" t="s">
        <v>161</v>
      </c>
      <c r="X208" s="919" t="s">
        <v>162</v>
      </c>
      <c r="Y208" s="4"/>
      <c r="DI208"/>
    </row>
    <row r="209" spans="1:113" x14ac:dyDescent="0.25">
      <c r="A209" s="201" t="s">
        <v>82</v>
      </c>
      <c r="B209" s="229">
        <f>SUM(C209:S209)</f>
        <v>4162</v>
      </c>
      <c r="C209" s="95">
        <v>237</v>
      </c>
      <c r="D209" s="95">
        <v>167</v>
      </c>
      <c r="E209" s="95">
        <v>138</v>
      </c>
      <c r="F209" s="95">
        <v>83</v>
      </c>
      <c r="G209" s="95">
        <v>27</v>
      </c>
      <c r="H209" s="95">
        <v>66</v>
      </c>
      <c r="I209" s="95">
        <v>100</v>
      </c>
      <c r="J209" s="95">
        <v>169</v>
      </c>
      <c r="K209" s="95">
        <v>174</v>
      </c>
      <c r="L209" s="95">
        <v>144</v>
      </c>
      <c r="M209" s="95">
        <v>201</v>
      </c>
      <c r="N209" s="95">
        <v>376</v>
      </c>
      <c r="O209" s="95">
        <v>411</v>
      </c>
      <c r="P209" s="95">
        <v>495</v>
      </c>
      <c r="Q209" s="95">
        <v>496</v>
      </c>
      <c r="R209" s="95">
        <v>387</v>
      </c>
      <c r="S209" s="347">
        <v>491</v>
      </c>
      <c r="T209" s="40">
        <v>1207</v>
      </c>
      <c r="U209" s="352">
        <v>0</v>
      </c>
      <c r="V209" s="352">
        <v>0</v>
      </c>
      <c r="W209" s="352">
        <v>2122</v>
      </c>
      <c r="X209" s="352">
        <v>833</v>
      </c>
      <c r="Y209" s="31" t="str">
        <f>$CA209&amp;CB209</f>
        <v/>
      </c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00"/>
      <c r="CB209" s="234" t="str">
        <f t="shared" ref="CB209:CB212" si="49">IF(T209+U209+V209+W209+X209&lt;&gt;$B209,"* El número de "&amp;T$183&amp;""&amp;" no debe ser distinto del Total. ","")</f>
        <v/>
      </c>
      <c r="CC209" s="32"/>
      <c r="CD209" s="32"/>
      <c r="CE209" s="32"/>
      <c r="CF209" s="32"/>
      <c r="CG209" s="35">
        <f t="shared" ref="CG209:CG212" si="50">IF(T209+U209+V209+W209+X209&lt;&gt;$B209,1,0)</f>
        <v>0</v>
      </c>
      <c r="CH209" s="34"/>
      <c r="CI209" s="34"/>
      <c r="CJ209" s="34"/>
      <c r="CK209" s="34"/>
      <c r="DI209"/>
    </row>
    <row r="210" spans="1:113" x14ac:dyDescent="0.25">
      <c r="A210" s="163" t="s">
        <v>191</v>
      </c>
      <c r="B210" s="235">
        <f>SUM(C210:S210)</f>
        <v>259</v>
      </c>
      <c r="C210" s="95">
        <v>0</v>
      </c>
      <c r="D210" s="95">
        <v>0</v>
      </c>
      <c r="E210" s="95">
        <v>0</v>
      </c>
      <c r="F210" s="95">
        <v>0</v>
      </c>
      <c r="G210" s="95">
        <v>3</v>
      </c>
      <c r="H210" s="95">
        <v>7</v>
      </c>
      <c r="I210" s="95">
        <v>6</v>
      </c>
      <c r="J210" s="95">
        <v>22</v>
      </c>
      <c r="K210" s="95">
        <v>8</v>
      </c>
      <c r="L210" s="95">
        <v>2</v>
      </c>
      <c r="M210" s="95">
        <v>9</v>
      </c>
      <c r="N210" s="95">
        <v>24</v>
      </c>
      <c r="O210" s="95">
        <v>32</v>
      </c>
      <c r="P210" s="95">
        <v>44</v>
      </c>
      <c r="Q210" s="95">
        <v>45</v>
      </c>
      <c r="R210" s="95">
        <v>24</v>
      </c>
      <c r="S210" s="347">
        <v>33</v>
      </c>
      <c r="T210" s="56">
        <v>0</v>
      </c>
      <c r="U210" s="95">
        <v>0</v>
      </c>
      <c r="V210" s="95">
        <v>0</v>
      </c>
      <c r="W210" s="95">
        <v>259</v>
      </c>
      <c r="X210" s="95">
        <v>0</v>
      </c>
      <c r="Y210" s="31" t="str">
        <f>$CA210&amp;CB210</f>
        <v/>
      </c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00"/>
      <c r="CB210" s="234" t="str">
        <f t="shared" si="49"/>
        <v/>
      </c>
      <c r="CC210" s="32"/>
      <c r="CD210" s="32"/>
      <c r="CE210" s="32"/>
      <c r="CF210" s="32"/>
      <c r="CG210" s="35">
        <f t="shared" si="50"/>
        <v>0</v>
      </c>
      <c r="CH210" s="34"/>
      <c r="CI210" s="34"/>
      <c r="CJ210" s="34"/>
      <c r="CK210" s="34"/>
      <c r="DI210"/>
    </row>
    <row r="211" spans="1:113" x14ac:dyDescent="0.25">
      <c r="A211" s="163" t="s">
        <v>192</v>
      </c>
      <c r="B211" s="235">
        <f>SUM(C211:S211)</f>
        <v>141</v>
      </c>
      <c r="C211" s="95">
        <v>0</v>
      </c>
      <c r="D211" s="95">
        <v>0</v>
      </c>
      <c r="E211" s="95">
        <v>0</v>
      </c>
      <c r="F211" s="95">
        <v>0</v>
      </c>
      <c r="G211" s="95">
        <v>1</v>
      </c>
      <c r="H211" s="95">
        <v>2</v>
      </c>
      <c r="I211" s="95">
        <v>1</v>
      </c>
      <c r="J211" s="95">
        <v>2</v>
      </c>
      <c r="K211" s="95">
        <v>2</v>
      </c>
      <c r="L211" s="95">
        <v>0</v>
      </c>
      <c r="M211" s="95">
        <v>2</v>
      </c>
      <c r="N211" s="95">
        <v>4</v>
      </c>
      <c r="O211" s="95">
        <v>30</v>
      </c>
      <c r="P211" s="95">
        <v>33</v>
      </c>
      <c r="Q211" s="95">
        <v>47</v>
      </c>
      <c r="R211" s="95">
        <v>3</v>
      </c>
      <c r="S211" s="347">
        <v>14</v>
      </c>
      <c r="T211" s="56">
        <v>0</v>
      </c>
      <c r="U211" s="95">
        <v>0</v>
      </c>
      <c r="V211" s="95">
        <v>0</v>
      </c>
      <c r="W211" s="95">
        <v>141</v>
      </c>
      <c r="X211" s="95">
        <v>0</v>
      </c>
      <c r="Y211" s="31" t="str">
        <f>$CA211&amp;CB211</f>
        <v/>
      </c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00"/>
      <c r="CB211" s="234" t="str">
        <f t="shared" si="49"/>
        <v/>
      </c>
      <c r="CC211" s="32"/>
      <c r="CD211" s="32"/>
      <c r="CE211" s="32"/>
      <c r="CF211" s="32"/>
      <c r="CG211" s="35">
        <f t="shared" si="50"/>
        <v>0</v>
      </c>
      <c r="CH211" s="34"/>
      <c r="CI211" s="34"/>
      <c r="CJ211" s="34"/>
      <c r="CK211" s="34"/>
      <c r="DI211"/>
    </row>
    <row r="212" spans="1:113" x14ac:dyDescent="0.25">
      <c r="A212" s="348" t="s">
        <v>85</v>
      </c>
      <c r="B212" s="237">
        <f>SUM(C212:S212)</f>
        <v>0</v>
      </c>
      <c r="C212" s="78">
        <v>0</v>
      </c>
      <c r="D212" s="78">
        <v>0</v>
      </c>
      <c r="E212" s="78">
        <v>0</v>
      </c>
      <c r="F212" s="78">
        <v>0</v>
      </c>
      <c r="G212" s="78">
        <v>0</v>
      </c>
      <c r="H212" s="78">
        <v>0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0</v>
      </c>
      <c r="O212" s="78">
        <v>0</v>
      </c>
      <c r="P212" s="78">
        <v>0</v>
      </c>
      <c r="Q212" s="78">
        <v>0</v>
      </c>
      <c r="R212" s="78">
        <v>0</v>
      </c>
      <c r="S212" s="362">
        <v>0</v>
      </c>
      <c r="T212" s="77">
        <v>0</v>
      </c>
      <c r="U212" s="78">
        <v>0</v>
      </c>
      <c r="V212" s="78">
        <v>0</v>
      </c>
      <c r="W212" s="78">
        <v>0</v>
      </c>
      <c r="X212" s="78">
        <v>0</v>
      </c>
      <c r="Y212" s="31" t="str">
        <f>$CA212&amp;CB212</f>
        <v/>
      </c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00"/>
      <c r="CB212" s="234" t="str">
        <f t="shared" si="49"/>
        <v/>
      </c>
      <c r="CC212" s="32"/>
      <c r="CD212" s="32"/>
      <c r="CE212" s="32"/>
      <c r="CF212" s="32"/>
      <c r="CG212" s="35">
        <f t="shared" si="50"/>
        <v>0</v>
      </c>
      <c r="CH212" s="34"/>
      <c r="CI212" s="34"/>
      <c r="CJ212" s="34"/>
      <c r="CK212" s="34"/>
      <c r="DI212"/>
    </row>
    <row r="213" spans="1:113" x14ac:dyDescent="0.25">
      <c r="A213" s="921" t="s">
        <v>5</v>
      </c>
      <c r="B213" s="727">
        <f t="shared" ref="B213:X213" si="51">SUM(B209:B212)</f>
        <v>4562</v>
      </c>
      <c r="C213" s="727">
        <f t="shared" si="51"/>
        <v>237</v>
      </c>
      <c r="D213" s="727">
        <f t="shared" si="51"/>
        <v>167</v>
      </c>
      <c r="E213" s="727">
        <f t="shared" si="51"/>
        <v>138</v>
      </c>
      <c r="F213" s="727">
        <f t="shared" si="51"/>
        <v>83</v>
      </c>
      <c r="G213" s="727">
        <f t="shared" si="51"/>
        <v>31</v>
      </c>
      <c r="H213" s="727">
        <f t="shared" si="51"/>
        <v>75</v>
      </c>
      <c r="I213" s="727">
        <f t="shared" si="51"/>
        <v>107</v>
      </c>
      <c r="J213" s="727">
        <f t="shared" si="51"/>
        <v>193</v>
      </c>
      <c r="K213" s="727">
        <f t="shared" si="51"/>
        <v>184</v>
      </c>
      <c r="L213" s="727">
        <f t="shared" si="51"/>
        <v>146</v>
      </c>
      <c r="M213" s="727">
        <f t="shared" si="51"/>
        <v>212</v>
      </c>
      <c r="N213" s="727">
        <f t="shared" si="51"/>
        <v>404</v>
      </c>
      <c r="O213" s="727">
        <f t="shared" si="51"/>
        <v>473</v>
      </c>
      <c r="P213" s="727">
        <f t="shared" si="51"/>
        <v>572</v>
      </c>
      <c r="Q213" s="727">
        <f t="shared" si="51"/>
        <v>588</v>
      </c>
      <c r="R213" s="727">
        <f t="shared" si="51"/>
        <v>414</v>
      </c>
      <c r="S213" s="693">
        <f t="shared" si="51"/>
        <v>538</v>
      </c>
      <c r="T213" s="67">
        <f t="shared" si="51"/>
        <v>1207</v>
      </c>
      <c r="U213" s="303">
        <f t="shared" si="51"/>
        <v>0</v>
      </c>
      <c r="V213" s="303">
        <f t="shared" si="51"/>
        <v>0</v>
      </c>
      <c r="W213" s="303">
        <f t="shared" si="51"/>
        <v>2522</v>
      </c>
      <c r="X213" s="303">
        <f t="shared" si="51"/>
        <v>833</v>
      </c>
    </row>
    <row r="214" spans="1:113" x14ac:dyDescent="0.25">
      <c r="A214" s="11" t="s">
        <v>198</v>
      </c>
      <c r="B214" s="12"/>
    </row>
    <row r="215" spans="1:113" x14ac:dyDescent="0.25">
      <c r="A215" s="922" t="s">
        <v>199</v>
      </c>
      <c r="B215" s="889" t="s">
        <v>76</v>
      </c>
    </row>
    <row r="216" spans="1:113" x14ac:dyDescent="0.25">
      <c r="A216" s="364" t="s">
        <v>200</v>
      </c>
      <c r="B216" s="352"/>
    </row>
    <row r="217" spans="1:113" x14ac:dyDescent="0.25">
      <c r="A217" s="365" t="s">
        <v>201</v>
      </c>
      <c r="B217" s="95"/>
    </row>
    <row r="218" spans="1:113" x14ac:dyDescent="0.25">
      <c r="A218" s="365" t="s">
        <v>202</v>
      </c>
      <c r="B218" s="95"/>
    </row>
    <row r="219" spans="1:113" x14ac:dyDescent="0.25">
      <c r="A219" s="366" t="s">
        <v>203</v>
      </c>
      <c r="B219" s="78"/>
    </row>
    <row r="220" spans="1:113" x14ac:dyDescent="0.25">
      <c r="A220" s="192" t="s">
        <v>204</v>
      </c>
      <c r="B220" s="12"/>
    </row>
    <row r="221" spans="1:113" x14ac:dyDescent="0.25">
      <c r="A221" s="923" t="s">
        <v>205</v>
      </c>
      <c r="B221" s="889" t="s">
        <v>5</v>
      </c>
    </row>
    <row r="222" spans="1:113" x14ac:dyDescent="0.25">
      <c r="A222" s="365" t="s">
        <v>98</v>
      </c>
      <c r="B222" s="95">
        <v>23</v>
      </c>
    </row>
    <row r="223" spans="1:113" x14ac:dyDescent="0.25">
      <c r="A223" s="365" t="s">
        <v>99</v>
      </c>
      <c r="B223" s="95">
        <v>65</v>
      </c>
    </row>
    <row r="224" spans="1:113" x14ac:dyDescent="0.25">
      <c r="A224" s="365" t="s">
        <v>100</v>
      </c>
      <c r="B224" s="95">
        <v>5379</v>
      </c>
    </row>
    <row r="225" spans="1:2" customFormat="1" ht="22.5" x14ac:dyDescent="0.25">
      <c r="A225" s="368" t="s">
        <v>101</v>
      </c>
      <c r="B225" s="95">
        <v>1157</v>
      </c>
    </row>
    <row r="226" spans="1:2" customFormat="1" x14ac:dyDescent="0.25">
      <c r="A226" s="365" t="s">
        <v>102</v>
      </c>
      <c r="B226" s="95">
        <v>0</v>
      </c>
    </row>
    <row r="227" spans="1:2" customFormat="1" x14ac:dyDescent="0.25">
      <c r="A227" s="365" t="s">
        <v>103</v>
      </c>
      <c r="B227" s="95">
        <v>647</v>
      </c>
    </row>
    <row r="228" spans="1:2" customFormat="1" x14ac:dyDescent="0.25">
      <c r="A228" s="365" t="s">
        <v>104</v>
      </c>
      <c r="B228" s="95">
        <v>0</v>
      </c>
    </row>
    <row r="229" spans="1:2" customFormat="1" x14ac:dyDescent="0.25">
      <c r="A229" s="365" t="s">
        <v>206</v>
      </c>
      <c r="B229" s="95">
        <v>4</v>
      </c>
    </row>
    <row r="230" spans="1:2" customFormat="1" x14ac:dyDescent="0.25">
      <c r="A230" s="365" t="s">
        <v>108</v>
      </c>
      <c r="B230" s="95">
        <v>0</v>
      </c>
    </row>
    <row r="231" spans="1:2" customFormat="1" x14ac:dyDescent="0.25">
      <c r="A231" s="365" t="s">
        <v>105</v>
      </c>
      <c r="B231" s="95">
        <v>0</v>
      </c>
    </row>
    <row r="232" spans="1:2" customFormat="1" x14ac:dyDescent="0.25">
      <c r="A232" s="365" t="s">
        <v>207</v>
      </c>
      <c r="B232" s="95">
        <v>0</v>
      </c>
    </row>
    <row r="233" spans="1:2" customFormat="1" x14ac:dyDescent="0.25">
      <c r="A233" s="365" t="s">
        <v>107</v>
      </c>
      <c r="B233" s="95">
        <v>0</v>
      </c>
    </row>
    <row r="234" spans="1:2" customFormat="1" x14ac:dyDescent="0.25">
      <c r="A234" s="365" t="s">
        <v>208</v>
      </c>
      <c r="B234" s="95">
        <v>0</v>
      </c>
    </row>
    <row r="235" spans="1:2" customFormat="1" x14ac:dyDescent="0.25">
      <c r="A235" s="365" t="s">
        <v>209</v>
      </c>
      <c r="B235" s="95">
        <v>0</v>
      </c>
    </row>
    <row r="236" spans="1:2" customFormat="1" x14ac:dyDescent="0.25">
      <c r="A236" s="365" t="s">
        <v>109</v>
      </c>
      <c r="B236" s="95">
        <v>423</v>
      </c>
    </row>
    <row r="237" spans="1:2" customFormat="1" x14ac:dyDescent="0.25">
      <c r="A237" s="365" t="s">
        <v>110</v>
      </c>
      <c r="B237" s="95">
        <v>0</v>
      </c>
    </row>
    <row r="238" spans="1:2" customFormat="1" x14ac:dyDescent="0.25">
      <c r="A238" s="365" t="s">
        <v>111</v>
      </c>
      <c r="B238" s="95">
        <v>282</v>
      </c>
    </row>
    <row r="239" spans="1:2" customFormat="1" x14ac:dyDescent="0.25">
      <c r="A239" s="365" t="s">
        <v>112</v>
      </c>
      <c r="B239" s="95">
        <v>0</v>
      </c>
    </row>
    <row r="240" spans="1:2" customFormat="1" x14ac:dyDescent="0.25">
      <c r="A240" s="365" t="s">
        <v>210</v>
      </c>
      <c r="B240" s="95">
        <v>54</v>
      </c>
    </row>
    <row r="241" spans="1:19" customFormat="1" x14ac:dyDescent="0.25">
      <c r="A241" s="365" t="s">
        <v>114</v>
      </c>
      <c r="B241" s="95">
        <v>0</v>
      </c>
    </row>
    <row r="242" spans="1:19" customFormat="1" x14ac:dyDescent="0.25">
      <c r="A242" s="365" t="s">
        <v>211</v>
      </c>
      <c r="B242" s="95">
        <v>0</v>
      </c>
    </row>
    <row r="243" spans="1:19" customFormat="1" x14ac:dyDescent="0.25">
      <c r="A243" s="365" t="s">
        <v>212</v>
      </c>
      <c r="B243" s="95">
        <v>0</v>
      </c>
    </row>
    <row r="244" spans="1:19" customFormat="1" x14ac:dyDescent="0.25">
      <c r="A244" s="365" t="s">
        <v>213</v>
      </c>
      <c r="B244" s="95">
        <v>3097</v>
      </c>
    </row>
    <row r="245" spans="1:19" customFormat="1" x14ac:dyDescent="0.25">
      <c r="A245" s="365" t="s">
        <v>214</v>
      </c>
      <c r="B245" s="95">
        <v>0</v>
      </c>
    </row>
    <row r="246" spans="1:19" customFormat="1" x14ac:dyDescent="0.25">
      <c r="A246" s="366" t="s">
        <v>215</v>
      </c>
      <c r="B246" s="78">
        <v>0</v>
      </c>
    </row>
    <row r="247" spans="1:19" customFormat="1" x14ac:dyDescent="0.25">
      <c r="A247" s="731" t="s">
        <v>5</v>
      </c>
      <c r="B247" s="732">
        <f>SUM(B222:B246)</f>
        <v>11131</v>
      </c>
    </row>
    <row r="248" spans="1:19" customFormat="1" x14ac:dyDescent="0.25">
      <c r="A248" s="11" t="s">
        <v>216</v>
      </c>
      <c r="B248" s="11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</row>
    <row r="249" spans="1:19" customFormat="1" x14ac:dyDescent="0.25">
      <c r="A249" s="11" t="s">
        <v>217</v>
      </c>
      <c r="B249" s="257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</row>
    <row r="250" spans="1:19" customFormat="1" x14ac:dyDescent="0.25">
      <c r="A250" s="852" t="s">
        <v>218</v>
      </c>
      <c r="B250" s="924" t="s">
        <v>5</v>
      </c>
      <c r="C250" s="885" t="s">
        <v>186</v>
      </c>
      <c r="D250" s="925"/>
      <c r="E250" s="925"/>
      <c r="F250" s="925"/>
      <c r="G250" s="925"/>
      <c r="H250" s="925"/>
      <c r="I250" s="925"/>
      <c r="J250" s="925"/>
      <c r="K250" s="925"/>
      <c r="L250" s="925"/>
      <c r="M250" s="925"/>
      <c r="N250" s="925"/>
      <c r="O250" s="925"/>
      <c r="P250" s="925"/>
      <c r="Q250" s="925"/>
      <c r="R250" s="925"/>
      <c r="S250" s="884"/>
    </row>
    <row r="251" spans="1:19" customFormat="1" x14ac:dyDescent="0.25">
      <c r="A251" s="734"/>
      <c r="B251" s="735"/>
      <c r="C251" s="926" t="s">
        <v>11</v>
      </c>
      <c r="D251" s="926" t="s">
        <v>12</v>
      </c>
      <c r="E251" s="926" t="s">
        <v>13</v>
      </c>
      <c r="F251" s="926" t="s">
        <v>14</v>
      </c>
      <c r="G251" s="926" t="s">
        <v>15</v>
      </c>
      <c r="H251" s="926" t="s">
        <v>16</v>
      </c>
      <c r="I251" s="926" t="s">
        <v>17</v>
      </c>
      <c r="J251" s="926" t="s">
        <v>18</v>
      </c>
      <c r="K251" s="926" t="s">
        <v>19</v>
      </c>
      <c r="L251" s="926" t="s">
        <v>20</v>
      </c>
      <c r="M251" s="926" t="s">
        <v>21</v>
      </c>
      <c r="N251" s="926" t="s">
        <v>22</v>
      </c>
      <c r="O251" s="926" t="s">
        <v>23</v>
      </c>
      <c r="P251" s="926" t="s">
        <v>24</v>
      </c>
      <c r="Q251" s="926" t="s">
        <v>25</v>
      </c>
      <c r="R251" s="926" t="s">
        <v>26</v>
      </c>
      <c r="S251" s="927" t="s">
        <v>27</v>
      </c>
    </row>
    <row r="252" spans="1:19" customFormat="1" x14ac:dyDescent="0.25">
      <c r="A252" s="820" t="s">
        <v>219</v>
      </c>
      <c r="B252" s="821">
        <f>SUM(C252:S252)</f>
        <v>296</v>
      </c>
      <c r="C252" s="800">
        <v>2</v>
      </c>
      <c r="D252" s="801">
        <v>26</v>
      </c>
      <c r="E252" s="801">
        <v>28</v>
      </c>
      <c r="F252" s="801">
        <v>5</v>
      </c>
      <c r="G252" s="801">
        <v>0</v>
      </c>
      <c r="H252" s="801">
        <v>1</v>
      </c>
      <c r="I252" s="801">
        <v>0</v>
      </c>
      <c r="J252" s="801">
        <v>0</v>
      </c>
      <c r="K252" s="801">
        <v>3</v>
      </c>
      <c r="L252" s="801">
        <v>2</v>
      </c>
      <c r="M252" s="801">
        <v>0</v>
      </c>
      <c r="N252" s="801">
        <v>3</v>
      </c>
      <c r="O252" s="801">
        <v>5</v>
      </c>
      <c r="P252" s="801">
        <v>73</v>
      </c>
      <c r="Q252" s="801">
        <v>53</v>
      </c>
      <c r="R252" s="801">
        <v>46</v>
      </c>
      <c r="S252" s="804">
        <v>49</v>
      </c>
    </row>
    <row r="253" spans="1:19" customFormat="1" x14ac:dyDescent="0.25">
      <c r="A253" s="375" t="s">
        <v>220</v>
      </c>
      <c r="B253" s="376">
        <f>SUM(C253:S253)</f>
        <v>296</v>
      </c>
      <c r="C253" s="51">
        <v>2</v>
      </c>
      <c r="D253" s="55">
        <v>26</v>
      </c>
      <c r="E253" s="55">
        <v>28</v>
      </c>
      <c r="F253" s="55">
        <v>5</v>
      </c>
      <c r="G253" s="55">
        <v>0</v>
      </c>
      <c r="H253" s="55">
        <v>1</v>
      </c>
      <c r="I253" s="55">
        <v>0</v>
      </c>
      <c r="J253" s="55">
        <v>0</v>
      </c>
      <c r="K253" s="55">
        <v>3</v>
      </c>
      <c r="L253" s="55">
        <v>2</v>
      </c>
      <c r="M253" s="55">
        <v>0</v>
      </c>
      <c r="N253" s="55">
        <v>3</v>
      </c>
      <c r="O253" s="55">
        <v>5</v>
      </c>
      <c r="P253" s="55">
        <v>73</v>
      </c>
      <c r="Q253" s="55">
        <v>53</v>
      </c>
      <c r="R253" s="55">
        <v>46</v>
      </c>
      <c r="S253" s="56">
        <v>49</v>
      </c>
    </row>
    <row r="254" spans="1:19" customFormat="1" x14ac:dyDescent="0.25">
      <c r="A254" s="736" t="s">
        <v>221</v>
      </c>
      <c r="B254" s="737">
        <f>SUM(C254:S254)</f>
        <v>296</v>
      </c>
      <c r="C254" s="835">
        <v>2</v>
      </c>
      <c r="D254" s="76">
        <v>26</v>
      </c>
      <c r="E254" s="76">
        <v>28</v>
      </c>
      <c r="F254" s="76">
        <v>5</v>
      </c>
      <c r="G254" s="76">
        <v>0</v>
      </c>
      <c r="H254" s="76">
        <v>1</v>
      </c>
      <c r="I254" s="76">
        <v>0</v>
      </c>
      <c r="J254" s="76">
        <v>0</v>
      </c>
      <c r="K254" s="76">
        <v>3</v>
      </c>
      <c r="L254" s="76">
        <v>2</v>
      </c>
      <c r="M254" s="76">
        <v>0</v>
      </c>
      <c r="N254" s="76">
        <v>3</v>
      </c>
      <c r="O254" s="76">
        <v>5</v>
      </c>
      <c r="P254" s="76">
        <v>73</v>
      </c>
      <c r="Q254" s="76">
        <v>53</v>
      </c>
      <c r="R254" s="76">
        <v>46</v>
      </c>
      <c r="S254" s="638">
        <v>49</v>
      </c>
    </row>
    <row r="255" spans="1:19" customFormat="1" x14ac:dyDescent="0.25">
      <c r="A255" s="11" t="s">
        <v>222</v>
      </c>
      <c r="B255" s="379"/>
      <c r="C255" s="12"/>
      <c r="D255" s="379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</row>
    <row r="256" spans="1:19" customFormat="1" x14ac:dyDescent="0.25">
      <c r="A256" s="852" t="s">
        <v>223</v>
      </c>
      <c r="B256" s="924" t="s">
        <v>224</v>
      </c>
      <c r="C256" s="885" t="s">
        <v>186</v>
      </c>
      <c r="D256" s="925"/>
      <c r="E256" s="925"/>
      <c r="F256" s="925"/>
      <c r="G256" s="925"/>
      <c r="H256" s="925"/>
      <c r="I256" s="925"/>
      <c r="J256" s="925"/>
      <c r="K256" s="925"/>
      <c r="L256" s="925"/>
      <c r="M256" s="925"/>
      <c r="N256" s="925"/>
      <c r="O256" s="925"/>
      <c r="P256" s="925"/>
      <c r="Q256" s="925"/>
      <c r="R256" s="925"/>
      <c r="S256" s="884"/>
    </row>
    <row r="257" spans="1:19" customFormat="1" x14ac:dyDescent="0.25">
      <c r="A257" s="734"/>
      <c r="B257" s="735"/>
      <c r="C257" s="911" t="s">
        <v>11</v>
      </c>
      <c r="D257" s="911" t="s">
        <v>12</v>
      </c>
      <c r="E257" s="911" t="s">
        <v>13</v>
      </c>
      <c r="F257" s="911" t="s">
        <v>14</v>
      </c>
      <c r="G257" s="911" t="s">
        <v>15</v>
      </c>
      <c r="H257" s="911" t="s">
        <v>16</v>
      </c>
      <c r="I257" s="911" t="s">
        <v>17</v>
      </c>
      <c r="J257" s="911" t="s">
        <v>18</v>
      </c>
      <c r="K257" s="911" t="s">
        <v>19</v>
      </c>
      <c r="L257" s="911" t="s">
        <v>20</v>
      </c>
      <c r="M257" s="911" t="s">
        <v>21</v>
      </c>
      <c r="N257" s="911" t="s">
        <v>22</v>
      </c>
      <c r="O257" s="911" t="s">
        <v>23</v>
      </c>
      <c r="P257" s="911" t="s">
        <v>24</v>
      </c>
      <c r="Q257" s="911" t="s">
        <v>25</v>
      </c>
      <c r="R257" s="911" t="s">
        <v>26</v>
      </c>
      <c r="S257" s="911" t="s">
        <v>27</v>
      </c>
    </row>
    <row r="258" spans="1:19" customFormat="1" x14ac:dyDescent="0.25">
      <c r="A258" s="380" t="s">
        <v>225</v>
      </c>
      <c r="B258" s="380">
        <f t="shared" ref="B258:B284" si="52">SUM(C258:S258)</f>
        <v>14</v>
      </c>
      <c r="C258" s="800">
        <v>0</v>
      </c>
      <c r="D258" s="801">
        <v>0</v>
      </c>
      <c r="E258" s="801">
        <v>0</v>
      </c>
      <c r="F258" s="801">
        <v>0</v>
      </c>
      <c r="G258" s="801">
        <v>0</v>
      </c>
      <c r="H258" s="801">
        <v>0</v>
      </c>
      <c r="I258" s="801">
        <v>0</v>
      </c>
      <c r="J258" s="801">
        <v>0</v>
      </c>
      <c r="K258" s="801">
        <v>0</v>
      </c>
      <c r="L258" s="801">
        <v>0</v>
      </c>
      <c r="M258" s="801">
        <v>0</v>
      </c>
      <c r="N258" s="801">
        <v>0</v>
      </c>
      <c r="O258" s="801">
        <v>0</v>
      </c>
      <c r="P258" s="801">
        <v>1</v>
      </c>
      <c r="Q258" s="801">
        <v>5</v>
      </c>
      <c r="R258" s="801">
        <v>3</v>
      </c>
      <c r="S258" s="805">
        <v>5</v>
      </c>
    </row>
    <row r="259" spans="1:19" customFormat="1" x14ac:dyDescent="0.25">
      <c r="A259" s="301" t="s">
        <v>226</v>
      </c>
      <c r="B259" s="301">
        <f t="shared" si="52"/>
        <v>1</v>
      </c>
      <c r="C259" s="51">
        <v>0</v>
      </c>
      <c r="D259" s="55">
        <v>0</v>
      </c>
      <c r="E259" s="55">
        <v>0</v>
      </c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55">
        <v>0</v>
      </c>
      <c r="L259" s="55">
        <v>0</v>
      </c>
      <c r="M259" s="55">
        <v>0</v>
      </c>
      <c r="N259" s="55">
        <v>0</v>
      </c>
      <c r="O259" s="55">
        <v>0</v>
      </c>
      <c r="P259" s="55">
        <v>0</v>
      </c>
      <c r="Q259" s="55">
        <v>0</v>
      </c>
      <c r="R259" s="55">
        <v>0</v>
      </c>
      <c r="S259" s="56">
        <v>1</v>
      </c>
    </row>
    <row r="260" spans="1:19" customFormat="1" x14ac:dyDescent="0.25">
      <c r="A260" s="301" t="s">
        <v>227</v>
      </c>
      <c r="B260" s="301">
        <f t="shared" si="52"/>
        <v>11</v>
      </c>
      <c r="C260" s="51">
        <v>0</v>
      </c>
      <c r="D260" s="55">
        <v>0</v>
      </c>
      <c r="E260" s="55">
        <v>0</v>
      </c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55">
        <v>0</v>
      </c>
      <c r="L260" s="55">
        <v>1</v>
      </c>
      <c r="M260" s="55">
        <v>0</v>
      </c>
      <c r="N260" s="55">
        <v>0</v>
      </c>
      <c r="O260" s="55">
        <v>0</v>
      </c>
      <c r="P260" s="55">
        <v>2</v>
      </c>
      <c r="Q260" s="55">
        <v>2</v>
      </c>
      <c r="R260" s="55">
        <v>4</v>
      </c>
      <c r="S260" s="56">
        <v>2</v>
      </c>
    </row>
    <row r="261" spans="1:19" customFormat="1" x14ac:dyDescent="0.25">
      <c r="A261" s="301" t="s">
        <v>228</v>
      </c>
      <c r="B261" s="301">
        <f t="shared" si="52"/>
        <v>17</v>
      </c>
      <c r="C261" s="51">
        <v>0</v>
      </c>
      <c r="D261" s="55">
        <v>0</v>
      </c>
      <c r="E261" s="55">
        <v>0</v>
      </c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55">
        <v>0</v>
      </c>
      <c r="L261" s="55">
        <v>1</v>
      </c>
      <c r="M261" s="55">
        <v>0</v>
      </c>
      <c r="N261" s="55">
        <v>0</v>
      </c>
      <c r="O261" s="55">
        <v>0</v>
      </c>
      <c r="P261" s="55">
        <v>2</v>
      </c>
      <c r="Q261" s="55">
        <v>3</v>
      </c>
      <c r="R261" s="55">
        <v>5</v>
      </c>
      <c r="S261" s="56">
        <v>6</v>
      </c>
    </row>
    <row r="262" spans="1:19" customFormat="1" x14ac:dyDescent="0.25">
      <c r="A262" s="301" t="s">
        <v>229</v>
      </c>
      <c r="B262" s="301">
        <f t="shared" si="52"/>
        <v>21</v>
      </c>
      <c r="C262" s="51">
        <v>0</v>
      </c>
      <c r="D262" s="55">
        <v>0</v>
      </c>
      <c r="E262" s="55">
        <v>0</v>
      </c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55">
        <v>0</v>
      </c>
      <c r="L262" s="55">
        <v>0</v>
      </c>
      <c r="M262" s="55">
        <v>0</v>
      </c>
      <c r="N262" s="55">
        <v>1</v>
      </c>
      <c r="O262" s="55">
        <v>0</v>
      </c>
      <c r="P262" s="55">
        <v>8</v>
      </c>
      <c r="Q262" s="55">
        <v>2</v>
      </c>
      <c r="R262" s="55">
        <v>3</v>
      </c>
      <c r="S262" s="56">
        <v>7</v>
      </c>
    </row>
    <row r="263" spans="1:19" customFormat="1" x14ac:dyDescent="0.25">
      <c r="A263" s="301" t="s">
        <v>230</v>
      </c>
      <c r="B263" s="301">
        <f t="shared" si="52"/>
        <v>19</v>
      </c>
      <c r="C263" s="51">
        <v>0</v>
      </c>
      <c r="D263" s="55">
        <v>0</v>
      </c>
      <c r="E263" s="55">
        <v>0</v>
      </c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55">
        <v>0</v>
      </c>
      <c r="L263" s="55">
        <v>0</v>
      </c>
      <c r="M263" s="55">
        <v>0</v>
      </c>
      <c r="N263" s="55">
        <v>0</v>
      </c>
      <c r="O263" s="55">
        <v>0</v>
      </c>
      <c r="P263" s="55">
        <v>3</v>
      </c>
      <c r="Q263" s="55">
        <v>5</v>
      </c>
      <c r="R263" s="55">
        <v>0</v>
      </c>
      <c r="S263" s="56">
        <v>11</v>
      </c>
    </row>
    <row r="264" spans="1:19" customFormat="1" x14ac:dyDescent="0.25">
      <c r="A264" s="301" t="s">
        <v>231</v>
      </c>
      <c r="B264" s="301">
        <f t="shared" si="52"/>
        <v>0</v>
      </c>
      <c r="C264" s="51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6"/>
    </row>
    <row r="265" spans="1:19" customFormat="1" x14ac:dyDescent="0.25">
      <c r="A265" s="301" t="s">
        <v>232</v>
      </c>
      <c r="B265" s="301">
        <f t="shared" si="52"/>
        <v>0</v>
      </c>
      <c r="C265" s="51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6"/>
    </row>
    <row r="266" spans="1:19" customFormat="1" x14ac:dyDescent="0.25">
      <c r="A266" s="301" t="s">
        <v>233</v>
      </c>
      <c r="B266" s="301">
        <f t="shared" si="52"/>
        <v>0</v>
      </c>
      <c r="C266" s="51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6"/>
    </row>
    <row r="267" spans="1:19" customFormat="1" x14ac:dyDescent="0.25">
      <c r="A267" s="301" t="s">
        <v>234</v>
      </c>
      <c r="B267" s="301">
        <f t="shared" si="52"/>
        <v>0</v>
      </c>
      <c r="C267" s="51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6"/>
    </row>
    <row r="268" spans="1:19" customFormat="1" ht="22.5" x14ac:dyDescent="0.25">
      <c r="A268" s="381" t="s">
        <v>235</v>
      </c>
      <c r="B268" s="301">
        <f t="shared" si="52"/>
        <v>0</v>
      </c>
      <c r="C268" s="51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6"/>
    </row>
    <row r="269" spans="1:19" customFormat="1" ht="22.5" x14ac:dyDescent="0.25">
      <c r="A269" s="381" t="s">
        <v>236</v>
      </c>
      <c r="B269" s="301">
        <f t="shared" si="52"/>
        <v>0</v>
      </c>
      <c r="C269" s="51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6"/>
    </row>
    <row r="270" spans="1:19" customFormat="1" x14ac:dyDescent="0.25">
      <c r="A270" s="301" t="s">
        <v>237</v>
      </c>
      <c r="B270" s="301">
        <f t="shared" si="52"/>
        <v>0</v>
      </c>
      <c r="C270" s="51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6"/>
    </row>
    <row r="271" spans="1:19" customFormat="1" x14ac:dyDescent="0.25">
      <c r="A271" s="301" t="s">
        <v>238</v>
      </c>
      <c r="B271" s="301">
        <f t="shared" si="52"/>
        <v>0</v>
      </c>
      <c r="C271" s="51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6"/>
    </row>
    <row r="272" spans="1:19" customFormat="1" x14ac:dyDescent="0.25">
      <c r="A272" s="301" t="s">
        <v>239</v>
      </c>
      <c r="B272" s="301">
        <f t="shared" si="52"/>
        <v>0</v>
      </c>
      <c r="C272" s="51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6"/>
    </row>
    <row r="273" spans="1:19" customFormat="1" x14ac:dyDescent="0.25">
      <c r="A273" s="301" t="s">
        <v>240</v>
      </c>
      <c r="B273" s="301">
        <f t="shared" si="52"/>
        <v>0</v>
      </c>
      <c r="C273" s="51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6"/>
    </row>
    <row r="274" spans="1:19" customFormat="1" x14ac:dyDescent="0.25">
      <c r="A274" s="301" t="s">
        <v>241</v>
      </c>
      <c r="B274" s="301">
        <f t="shared" si="52"/>
        <v>0</v>
      </c>
      <c r="C274" s="51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6"/>
    </row>
    <row r="275" spans="1:19" customFormat="1" x14ac:dyDescent="0.25">
      <c r="A275" s="301" t="s">
        <v>242</v>
      </c>
      <c r="B275" s="301">
        <f t="shared" si="52"/>
        <v>30</v>
      </c>
      <c r="C275" s="51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>
        <v>7</v>
      </c>
      <c r="Q275" s="55">
        <v>10</v>
      </c>
      <c r="R275" s="55">
        <v>4</v>
      </c>
      <c r="S275" s="56">
        <v>9</v>
      </c>
    </row>
    <row r="276" spans="1:19" customFormat="1" x14ac:dyDescent="0.25">
      <c r="A276" s="301" t="s">
        <v>243</v>
      </c>
      <c r="B276" s="301">
        <f t="shared" si="52"/>
        <v>362</v>
      </c>
      <c r="C276" s="51">
        <v>2</v>
      </c>
      <c r="D276" s="55">
        <v>26</v>
      </c>
      <c r="E276" s="55">
        <v>28</v>
      </c>
      <c r="F276" s="55">
        <v>5</v>
      </c>
      <c r="G276" s="55">
        <v>0</v>
      </c>
      <c r="H276" s="55">
        <v>1</v>
      </c>
      <c r="I276" s="55">
        <v>0</v>
      </c>
      <c r="J276" s="55">
        <v>0</v>
      </c>
      <c r="K276" s="55">
        <v>3</v>
      </c>
      <c r="L276" s="55">
        <v>2</v>
      </c>
      <c r="M276" s="55">
        <v>0</v>
      </c>
      <c r="N276" s="55">
        <v>4</v>
      </c>
      <c r="O276" s="55">
        <v>10</v>
      </c>
      <c r="P276" s="55">
        <v>114</v>
      </c>
      <c r="Q276" s="55">
        <v>64</v>
      </c>
      <c r="R276" s="55">
        <v>67</v>
      </c>
      <c r="S276" s="56">
        <v>36</v>
      </c>
    </row>
    <row r="277" spans="1:19" customFormat="1" x14ac:dyDescent="0.25">
      <c r="A277" s="301" t="s">
        <v>244</v>
      </c>
      <c r="B277" s="301">
        <f t="shared" si="52"/>
        <v>0</v>
      </c>
      <c r="C277" s="51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6"/>
    </row>
    <row r="278" spans="1:19" customFormat="1" x14ac:dyDescent="0.25">
      <c r="A278" s="301" t="s">
        <v>245</v>
      </c>
      <c r="B278" s="301">
        <f t="shared" si="52"/>
        <v>0</v>
      </c>
      <c r="C278" s="51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6"/>
    </row>
    <row r="279" spans="1:19" customFormat="1" x14ac:dyDescent="0.25">
      <c r="A279" s="382" t="s">
        <v>246</v>
      </c>
      <c r="B279" s="301">
        <f t="shared" si="52"/>
        <v>0</v>
      </c>
      <c r="C279" s="39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0"/>
    </row>
    <row r="280" spans="1:19" customFormat="1" x14ac:dyDescent="0.25">
      <c r="A280" s="382" t="s">
        <v>247</v>
      </c>
      <c r="B280" s="301">
        <f t="shared" si="52"/>
        <v>0</v>
      </c>
      <c r="C280" s="51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6"/>
    </row>
    <row r="281" spans="1:19" customFormat="1" ht="22.5" x14ac:dyDescent="0.25">
      <c r="A281" s="383" t="s">
        <v>248</v>
      </c>
      <c r="B281" s="301">
        <f t="shared" si="52"/>
        <v>0</v>
      </c>
      <c r="C281" s="51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6"/>
    </row>
    <row r="282" spans="1:19" customFormat="1" x14ac:dyDescent="0.25">
      <c r="A282" s="382" t="s">
        <v>249</v>
      </c>
      <c r="B282" s="301">
        <f t="shared" si="52"/>
        <v>0</v>
      </c>
      <c r="C282" s="51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6"/>
    </row>
    <row r="283" spans="1:19" customFormat="1" x14ac:dyDescent="0.25">
      <c r="A283" s="382" t="s">
        <v>250</v>
      </c>
      <c r="B283" s="301">
        <f t="shared" si="52"/>
        <v>0</v>
      </c>
      <c r="C283" s="51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6"/>
    </row>
    <row r="284" spans="1:19" customFormat="1" x14ac:dyDescent="0.25">
      <c r="A284" s="350" t="s">
        <v>251</v>
      </c>
      <c r="B284" s="303">
        <f t="shared" si="52"/>
        <v>0</v>
      </c>
      <c r="C284" s="304"/>
      <c r="D284" s="238"/>
      <c r="E284" s="238"/>
      <c r="F284" s="238"/>
      <c r="G284" s="238"/>
      <c r="H284" s="238"/>
      <c r="I284" s="238"/>
      <c r="J284" s="238"/>
      <c r="K284" s="238"/>
      <c r="L284" s="238"/>
      <c r="M284" s="238"/>
      <c r="N284" s="238"/>
      <c r="O284" s="238"/>
      <c r="P284" s="238"/>
      <c r="Q284" s="238"/>
      <c r="R284" s="238"/>
      <c r="S284" s="77"/>
    </row>
    <row r="285" spans="1:19" customFormat="1" x14ac:dyDescent="0.25">
      <c r="A285" s="257" t="s">
        <v>252</v>
      </c>
      <c r="B285" s="257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</row>
    <row r="286" spans="1:19" customFormat="1" x14ac:dyDescent="0.25">
      <c r="A286" s="852" t="s">
        <v>253</v>
      </c>
      <c r="B286" s="924" t="s">
        <v>5</v>
      </c>
      <c r="C286" s="885" t="s">
        <v>254</v>
      </c>
      <c r="D286" s="925"/>
      <c r="E286" s="925"/>
      <c r="F286" s="925"/>
      <c r="G286" s="925"/>
      <c r="H286" s="925"/>
      <c r="I286" s="925"/>
      <c r="J286" s="925"/>
      <c r="K286" s="925"/>
      <c r="L286" s="925"/>
      <c r="M286" s="925"/>
      <c r="N286" s="925"/>
      <c r="O286" s="925"/>
      <c r="P286" s="925"/>
      <c r="Q286" s="925"/>
      <c r="R286" s="925"/>
      <c r="S286" s="884"/>
    </row>
    <row r="287" spans="1:19" customFormat="1" x14ac:dyDescent="0.25">
      <c r="A287" s="734"/>
      <c r="B287" s="735"/>
      <c r="C287" s="911" t="s">
        <v>11</v>
      </c>
      <c r="D287" s="911" t="s">
        <v>12</v>
      </c>
      <c r="E287" s="911" t="s">
        <v>13</v>
      </c>
      <c r="F287" s="911" t="s">
        <v>14</v>
      </c>
      <c r="G287" s="911" t="s">
        <v>15</v>
      </c>
      <c r="H287" s="911" t="s">
        <v>16</v>
      </c>
      <c r="I287" s="911" t="s">
        <v>17</v>
      </c>
      <c r="J287" s="911" t="s">
        <v>18</v>
      </c>
      <c r="K287" s="911" t="s">
        <v>19</v>
      </c>
      <c r="L287" s="911" t="s">
        <v>20</v>
      </c>
      <c r="M287" s="911" t="s">
        <v>21</v>
      </c>
      <c r="N287" s="911" t="s">
        <v>22</v>
      </c>
      <c r="O287" s="911" t="s">
        <v>23</v>
      </c>
      <c r="P287" s="911" t="s">
        <v>24</v>
      </c>
      <c r="Q287" s="911" t="s">
        <v>25</v>
      </c>
      <c r="R287" s="911" t="s">
        <v>26</v>
      </c>
      <c r="S287" s="911" t="s">
        <v>27</v>
      </c>
    </row>
    <row r="288" spans="1:19" customFormat="1" x14ac:dyDescent="0.25">
      <c r="A288" s="822" t="s">
        <v>61</v>
      </c>
      <c r="B288" s="376">
        <f t="shared" ref="B288:B308" si="53">SUM(C288:S288)</f>
        <v>0</v>
      </c>
      <c r="C288" s="44">
        <v>0</v>
      </c>
      <c r="D288" s="44">
        <v>0</v>
      </c>
      <c r="E288" s="44">
        <v>0</v>
      </c>
      <c r="F288" s="44">
        <v>0</v>
      </c>
      <c r="G288" s="44">
        <v>0</v>
      </c>
      <c r="H288" s="44">
        <v>0</v>
      </c>
      <c r="I288" s="44">
        <v>0</v>
      </c>
      <c r="J288" s="44">
        <v>0</v>
      </c>
      <c r="K288" s="44">
        <v>0</v>
      </c>
      <c r="L288" s="44">
        <v>0</v>
      </c>
      <c r="M288" s="44">
        <v>0</v>
      </c>
      <c r="N288" s="44">
        <v>0</v>
      </c>
      <c r="O288" s="44">
        <v>0</v>
      </c>
      <c r="P288" s="44">
        <v>0</v>
      </c>
      <c r="Q288" s="44">
        <v>0</v>
      </c>
      <c r="R288" s="44">
        <v>0</v>
      </c>
      <c r="S288" s="40">
        <v>0</v>
      </c>
    </row>
    <row r="289" spans="1:19" customFormat="1" x14ac:dyDescent="0.25">
      <c r="A289" s="161" t="s">
        <v>66</v>
      </c>
      <c r="B289" s="376">
        <f t="shared" si="53"/>
        <v>0</v>
      </c>
      <c r="C289" s="55">
        <v>0</v>
      </c>
      <c r="D289" s="55">
        <v>0</v>
      </c>
      <c r="E289" s="55">
        <v>0</v>
      </c>
      <c r="F289" s="55">
        <v>0</v>
      </c>
      <c r="G289" s="55">
        <v>0</v>
      </c>
      <c r="H289" s="55">
        <v>0</v>
      </c>
      <c r="I289" s="55">
        <v>0</v>
      </c>
      <c r="J289" s="55">
        <v>0</v>
      </c>
      <c r="K289" s="55">
        <v>0</v>
      </c>
      <c r="L289" s="55">
        <v>0</v>
      </c>
      <c r="M289" s="55">
        <v>0</v>
      </c>
      <c r="N289" s="55">
        <v>0</v>
      </c>
      <c r="O289" s="55">
        <v>0</v>
      </c>
      <c r="P289" s="55">
        <v>0</v>
      </c>
      <c r="Q289" s="55">
        <v>0</v>
      </c>
      <c r="R289" s="55">
        <v>0</v>
      </c>
      <c r="S289" s="56">
        <v>0</v>
      </c>
    </row>
    <row r="290" spans="1:19" customFormat="1" x14ac:dyDescent="0.25">
      <c r="A290" s="348" t="s">
        <v>62</v>
      </c>
      <c r="B290" s="376">
        <f t="shared" si="53"/>
        <v>0</v>
      </c>
      <c r="C290" s="55">
        <v>0</v>
      </c>
      <c r="D290" s="55">
        <v>0</v>
      </c>
      <c r="E290" s="55">
        <v>0</v>
      </c>
      <c r="F290" s="55">
        <v>0</v>
      </c>
      <c r="G290" s="55">
        <v>0</v>
      </c>
      <c r="H290" s="55">
        <v>0</v>
      </c>
      <c r="I290" s="55">
        <v>0</v>
      </c>
      <c r="J290" s="55">
        <v>0</v>
      </c>
      <c r="K290" s="55">
        <v>0</v>
      </c>
      <c r="L290" s="55">
        <v>0</v>
      </c>
      <c r="M290" s="55">
        <v>0</v>
      </c>
      <c r="N290" s="55">
        <v>0</v>
      </c>
      <c r="O290" s="55">
        <v>0</v>
      </c>
      <c r="P290" s="55">
        <v>0</v>
      </c>
      <c r="Q290" s="55">
        <v>0</v>
      </c>
      <c r="R290" s="55">
        <v>0</v>
      </c>
      <c r="S290" s="56">
        <v>0</v>
      </c>
    </row>
    <row r="291" spans="1:19" customFormat="1" x14ac:dyDescent="0.25">
      <c r="A291" s="348" t="s">
        <v>60</v>
      </c>
      <c r="B291" s="376">
        <f t="shared" si="53"/>
        <v>7</v>
      </c>
      <c r="C291" s="55">
        <v>0</v>
      </c>
      <c r="D291" s="55">
        <v>0</v>
      </c>
      <c r="E291" s="55">
        <v>0</v>
      </c>
      <c r="F291" s="55">
        <v>0</v>
      </c>
      <c r="G291" s="55">
        <v>0</v>
      </c>
      <c r="H291" s="55">
        <v>0</v>
      </c>
      <c r="I291" s="55">
        <v>0</v>
      </c>
      <c r="J291" s="55">
        <v>0</v>
      </c>
      <c r="K291" s="55">
        <v>0</v>
      </c>
      <c r="L291" s="55">
        <v>1</v>
      </c>
      <c r="M291" s="55">
        <v>0</v>
      </c>
      <c r="N291" s="55">
        <v>0</v>
      </c>
      <c r="O291" s="55">
        <v>0</v>
      </c>
      <c r="P291" s="55">
        <v>1</v>
      </c>
      <c r="Q291" s="55">
        <v>1</v>
      </c>
      <c r="R291" s="55">
        <v>2</v>
      </c>
      <c r="S291" s="56">
        <v>2</v>
      </c>
    </row>
    <row r="292" spans="1:19" customFormat="1" x14ac:dyDescent="0.25">
      <c r="A292" s="161" t="s">
        <v>169</v>
      </c>
      <c r="B292" s="376">
        <f t="shared" si="53"/>
        <v>0</v>
      </c>
      <c r="C292" s="55">
        <v>0</v>
      </c>
      <c r="D292" s="55">
        <v>0</v>
      </c>
      <c r="E292" s="55">
        <v>0</v>
      </c>
      <c r="F292" s="55">
        <v>0</v>
      </c>
      <c r="G292" s="55">
        <v>0</v>
      </c>
      <c r="H292" s="55">
        <v>0</v>
      </c>
      <c r="I292" s="55">
        <v>0</v>
      </c>
      <c r="J292" s="55">
        <v>0</v>
      </c>
      <c r="K292" s="55">
        <v>0</v>
      </c>
      <c r="L292" s="55">
        <v>0</v>
      </c>
      <c r="M292" s="55">
        <v>0</v>
      </c>
      <c r="N292" s="55">
        <v>0</v>
      </c>
      <c r="O292" s="55">
        <v>0</v>
      </c>
      <c r="P292" s="55">
        <v>0</v>
      </c>
      <c r="Q292" s="55">
        <v>0</v>
      </c>
      <c r="R292" s="55">
        <v>0</v>
      </c>
      <c r="S292" s="56">
        <v>0</v>
      </c>
    </row>
    <row r="293" spans="1:19" customFormat="1" x14ac:dyDescent="0.25">
      <c r="A293" s="163" t="s">
        <v>63</v>
      </c>
      <c r="B293" s="376">
        <f t="shared" si="53"/>
        <v>0</v>
      </c>
      <c r="C293" s="55">
        <v>0</v>
      </c>
      <c r="D293" s="55">
        <v>0</v>
      </c>
      <c r="E293" s="55">
        <v>0</v>
      </c>
      <c r="F293" s="55">
        <v>0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0</v>
      </c>
      <c r="Q293" s="55">
        <v>0</v>
      </c>
      <c r="R293" s="55">
        <v>0</v>
      </c>
      <c r="S293" s="56">
        <v>0</v>
      </c>
    </row>
    <row r="294" spans="1:19" customFormat="1" x14ac:dyDescent="0.25">
      <c r="A294" s="163" t="s">
        <v>255</v>
      </c>
      <c r="B294" s="376">
        <f t="shared" si="53"/>
        <v>0</v>
      </c>
      <c r="C294" s="55">
        <v>0</v>
      </c>
      <c r="D294" s="55">
        <v>0</v>
      </c>
      <c r="E294" s="55">
        <v>0</v>
      </c>
      <c r="F294" s="55">
        <v>0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0</v>
      </c>
      <c r="Q294" s="55">
        <v>0</v>
      </c>
      <c r="R294" s="55">
        <v>0</v>
      </c>
      <c r="S294" s="56">
        <v>0</v>
      </c>
    </row>
    <row r="295" spans="1:19" customFormat="1" x14ac:dyDescent="0.25">
      <c r="A295" s="163" t="s">
        <v>167</v>
      </c>
      <c r="B295" s="376">
        <f t="shared" si="53"/>
        <v>0</v>
      </c>
      <c r="C295" s="55">
        <v>0</v>
      </c>
      <c r="D295" s="55">
        <v>0</v>
      </c>
      <c r="E295" s="55">
        <v>0</v>
      </c>
      <c r="F295" s="55">
        <v>0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0</v>
      </c>
      <c r="Q295" s="55">
        <v>0</v>
      </c>
      <c r="R295" s="55">
        <v>0</v>
      </c>
      <c r="S295" s="56">
        <v>0</v>
      </c>
    </row>
    <row r="296" spans="1:19" customFormat="1" x14ac:dyDescent="0.25">
      <c r="A296" s="161" t="s">
        <v>174</v>
      </c>
      <c r="B296" s="376">
        <f t="shared" si="53"/>
        <v>0</v>
      </c>
      <c r="C296" s="55">
        <v>0</v>
      </c>
      <c r="D296" s="55">
        <v>0</v>
      </c>
      <c r="E296" s="55">
        <v>0</v>
      </c>
      <c r="F296" s="55">
        <v>0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0</v>
      </c>
      <c r="Q296" s="55">
        <v>0</v>
      </c>
      <c r="R296" s="55">
        <v>0</v>
      </c>
      <c r="S296" s="56">
        <v>0</v>
      </c>
    </row>
    <row r="297" spans="1:19" customFormat="1" x14ac:dyDescent="0.25">
      <c r="A297" s="163" t="s">
        <v>256</v>
      </c>
      <c r="B297" s="376">
        <f t="shared" si="53"/>
        <v>0</v>
      </c>
      <c r="C297" s="55">
        <v>0</v>
      </c>
      <c r="D297" s="55">
        <v>0</v>
      </c>
      <c r="E297" s="55">
        <v>0</v>
      </c>
      <c r="F297" s="55">
        <v>0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0</v>
      </c>
      <c r="Q297" s="55">
        <v>0</v>
      </c>
      <c r="R297" s="55">
        <v>0</v>
      </c>
      <c r="S297" s="56">
        <v>0</v>
      </c>
    </row>
    <row r="298" spans="1:19" customFormat="1" x14ac:dyDescent="0.25">
      <c r="A298" s="161" t="s">
        <v>68</v>
      </c>
      <c r="B298" s="376">
        <f t="shared" si="53"/>
        <v>5</v>
      </c>
      <c r="C298" s="55">
        <v>0</v>
      </c>
      <c r="D298" s="55">
        <v>0</v>
      </c>
      <c r="E298" s="55">
        <v>0</v>
      </c>
      <c r="F298" s="55">
        <v>0</v>
      </c>
      <c r="G298" s="55">
        <v>0</v>
      </c>
      <c r="H298" s="55">
        <v>0</v>
      </c>
      <c r="I298" s="55">
        <v>0</v>
      </c>
      <c r="J298" s="55">
        <v>0</v>
      </c>
      <c r="K298" s="55">
        <v>0</v>
      </c>
      <c r="L298" s="55">
        <v>0</v>
      </c>
      <c r="M298" s="55">
        <v>0</v>
      </c>
      <c r="N298" s="55">
        <v>1</v>
      </c>
      <c r="O298" s="55">
        <v>0</v>
      </c>
      <c r="P298" s="55">
        <v>3</v>
      </c>
      <c r="Q298" s="55">
        <v>0</v>
      </c>
      <c r="R298" s="55">
        <v>0</v>
      </c>
      <c r="S298" s="56">
        <v>1</v>
      </c>
    </row>
    <row r="299" spans="1:19" customFormat="1" x14ac:dyDescent="0.25">
      <c r="A299" s="163" t="s">
        <v>178</v>
      </c>
      <c r="B299" s="376">
        <f t="shared" si="53"/>
        <v>12</v>
      </c>
      <c r="C299" s="55">
        <v>0</v>
      </c>
      <c r="D299" s="55">
        <v>0</v>
      </c>
      <c r="E299" s="55">
        <v>0</v>
      </c>
      <c r="F299" s="55">
        <v>0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1</v>
      </c>
      <c r="Q299" s="55">
        <v>3</v>
      </c>
      <c r="R299" s="55">
        <v>5</v>
      </c>
      <c r="S299" s="56">
        <v>3</v>
      </c>
    </row>
    <row r="300" spans="1:19" customFormat="1" x14ac:dyDescent="0.25">
      <c r="A300" s="161" t="s">
        <v>69</v>
      </c>
      <c r="B300" s="376">
        <f t="shared" si="53"/>
        <v>0</v>
      </c>
      <c r="C300" s="44">
        <v>0</v>
      </c>
      <c r="D300" s="44">
        <v>0</v>
      </c>
      <c r="E300" s="44">
        <v>0</v>
      </c>
      <c r="F300" s="44">
        <v>0</v>
      </c>
      <c r="G300" s="44">
        <v>0</v>
      </c>
      <c r="H300" s="44">
        <v>0</v>
      </c>
      <c r="I300" s="44">
        <v>0</v>
      </c>
      <c r="J300" s="44">
        <v>0</v>
      </c>
      <c r="K300" s="44">
        <v>0</v>
      </c>
      <c r="L300" s="44">
        <v>0</v>
      </c>
      <c r="M300" s="44">
        <v>0</v>
      </c>
      <c r="N300" s="44">
        <v>0</v>
      </c>
      <c r="O300" s="44">
        <v>0</v>
      </c>
      <c r="P300" s="44">
        <v>0</v>
      </c>
      <c r="Q300" s="44">
        <v>0</v>
      </c>
      <c r="R300" s="44">
        <v>0</v>
      </c>
      <c r="S300" s="40">
        <v>0</v>
      </c>
    </row>
    <row r="301" spans="1:19" customFormat="1" x14ac:dyDescent="0.25">
      <c r="A301" s="163" t="s">
        <v>257</v>
      </c>
      <c r="B301" s="376">
        <f t="shared" si="53"/>
        <v>30</v>
      </c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>
        <v>7</v>
      </c>
      <c r="Q301" s="44">
        <v>10</v>
      </c>
      <c r="R301" s="44">
        <v>4</v>
      </c>
      <c r="S301" s="40">
        <v>9</v>
      </c>
    </row>
    <row r="302" spans="1:19" customFormat="1" x14ac:dyDescent="0.25">
      <c r="A302" s="163" t="s">
        <v>258</v>
      </c>
      <c r="B302" s="376">
        <f t="shared" si="53"/>
        <v>362</v>
      </c>
      <c r="C302" s="44">
        <v>2</v>
      </c>
      <c r="D302" s="44">
        <v>26</v>
      </c>
      <c r="E302" s="44">
        <v>28</v>
      </c>
      <c r="F302" s="44">
        <v>5</v>
      </c>
      <c r="G302" s="44">
        <v>0</v>
      </c>
      <c r="H302" s="44">
        <v>1</v>
      </c>
      <c r="I302" s="44">
        <v>0</v>
      </c>
      <c r="J302" s="44">
        <v>0</v>
      </c>
      <c r="K302" s="44">
        <v>3</v>
      </c>
      <c r="L302" s="44">
        <v>2</v>
      </c>
      <c r="M302" s="44">
        <v>0</v>
      </c>
      <c r="N302" s="44">
        <v>4</v>
      </c>
      <c r="O302" s="44">
        <v>10</v>
      </c>
      <c r="P302" s="44">
        <v>114</v>
      </c>
      <c r="Q302" s="44">
        <v>64</v>
      </c>
      <c r="R302" s="44">
        <v>67</v>
      </c>
      <c r="S302" s="40">
        <v>36</v>
      </c>
    </row>
    <row r="303" spans="1:19" customFormat="1" x14ac:dyDescent="0.25">
      <c r="A303" s="161" t="s">
        <v>70</v>
      </c>
      <c r="B303" s="376">
        <f t="shared" si="53"/>
        <v>0</v>
      </c>
      <c r="C303" s="55">
        <v>0</v>
      </c>
      <c r="D303" s="55">
        <v>0</v>
      </c>
      <c r="E303" s="55">
        <v>0</v>
      </c>
      <c r="F303" s="55">
        <v>0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v>0</v>
      </c>
      <c r="R303" s="55">
        <v>0</v>
      </c>
      <c r="S303" s="56">
        <v>0</v>
      </c>
    </row>
    <row r="304" spans="1:19" customFormat="1" x14ac:dyDescent="0.25">
      <c r="A304" s="327" t="s">
        <v>171</v>
      </c>
      <c r="B304" s="376">
        <f t="shared" si="53"/>
        <v>1</v>
      </c>
      <c r="C304" s="55">
        <v>0</v>
      </c>
      <c r="D304" s="55">
        <v>0</v>
      </c>
      <c r="E304" s="55">
        <v>0</v>
      </c>
      <c r="F304" s="55">
        <v>0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0</v>
      </c>
      <c r="Q304" s="55">
        <v>1</v>
      </c>
      <c r="R304" s="55">
        <v>0</v>
      </c>
      <c r="S304" s="56">
        <v>0</v>
      </c>
    </row>
    <row r="305" spans="1:113" x14ac:dyDescent="0.25">
      <c r="A305" s="265" t="s">
        <v>259</v>
      </c>
      <c r="B305" s="376">
        <f t="shared" si="53"/>
        <v>1</v>
      </c>
      <c r="C305" s="55">
        <v>0</v>
      </c>
      <c r="D305" s="55">
        <v>0</v>
      </c>
      <c r="E305" s="55">
        <v>0</v>
      </c>
      <c r="F305" s="55">
        <v>0</v>
      </c>
      <c r="G305" s="55">
        <v>0</v>
      </c>
      <c r="H305" s="55">
        <v>0</v>
      </c>
      <c r="I305" s="55">
        <v>0</v>
      </c>
      <c r="J305" s="55">
        <v>0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0</v>
      </c>
      <c r="Q305" s="55">
        <v>0</v>
      </c>
      <c r="R305" s="55">
        <v>0</v>
      </c>
      <c r="S305" s="56">
        <v>1</v>
      </c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</row>
    <row r="306" spans="1:113" x14ac:dyDescent="0.25">
      <c r="A306" s="265" t="s">
        <v>58</v>
      </c>
      <c r="B306" s="376">
        <f t="shared" si="53"/>
        <v>0</v>
      </c>
      <c r="C306" s="55">
        <v>0</v>
      </c>
      <c r="D306" s="55">
        <v>0</v>
      </c>
      <c r="E306" s="55">
        <v>0</v>
      </c>
      <c r="F306" s="55">
        <v>0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v>0</v>
      </c>
      <c r="R306" s="55">
        <v>0</v>
      </c>
      <c r="S306" s="56">
        <v>0</v>
      </c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</row>
    <row r="307" spans="1:113" x14ac:dyDescent="0.25">
      <c r="A307" s="265" t="s">
        <v>175</v>
      </c>
      <c r="B307" s="385">
        <f t="shared" si="53"/>
        <v>0</v>
      </c>
      <c r="C307" s="93">
        <v>0</v>
      </c>
      <c r="D307" s="93">
        <v>0</v>
      </c>
      <c r="E307" s="93">
        <v>0</v>
      </c>
      <c r="F307" s="93">
        <v>0</v>
      </c>
      <c r="G307" s="93">
        <v>0</v>
      </c>
      <c r="H307" s="93">
        <v>0</v>
      </c>
      <c r="I307" s="93">
        <v>0</v>
      </c>
      <c r="J307" s="93">
        <v>0</v>
      </c>
      <c r="K307" s="93">
        <v>0</v>
      </c>
      <c r="L307" s="93">
        <v>0</v>
      </c>
      <c r="M307" s="93">
        <v>0</v>
      </c>
      <c r="N307" s="93">
        <v>0</v>
      </c>
      <c r="O307" s="93">
        <v>0</v>
      </c>
      <c r="P307" s="93">
        <v>0</v>
      </c>
      <c r="Q307" s="93">
        <v>0</v>
      </c>
      <c r="R307" s="93">
        <v>0</v>
      </c>
      <c r="S307" s="89">
        <v>0</v>
      </c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</row>
    <row r="308" spans="1:113" x14ac:dyDescent="0.25">
      <c r="A308" s="738" t="s">
        <v>260</v>
      </c>
      <c r="B308" s="387">
        <f t="shared" si="53"/>
        <v>28</v>
      </c>
      <c r="C308" s="238">
        <v>0</v>
      </c>
      <c r="D308" s="238">
        <v>0</v>
      </c>
      <c r="E308" s="238">
        <v>0</v>
      </c>
      <c r="F308" s="238">
        <v>0</v>
      </c>
      <c r="G308" s="238">
        <v>0</v>
      </c>
      <c r="H308" s="238">
        <v>0</v>
      </c>
      <c r="I308" s="238">
        <v>0</v>
      </c>
      <c r="J308" s="238">
        <v>0</v>
      </c>
      <c r="K308" s="238">
        <v>0</v>
      </c>
      <c r="L308" s="238">
        <v>0</v>
      </c>
      <c r="M308" s="238">
        <v>0</v>
      </c>
      <c r="N308" s="238">
        <v>0</v>
      </c>
      <c r="O308" s="238">
        <v>0</v>
      </c>
      <c r="P308" s="238">
        <v>4</v>
      </c>
      <c r="Q308" s="238">
        <v>6</v>
      </c>
      <c r="R308" s="238">
        <v>1</v>
      </c>
      <c r="S308" s="77">
        <v>17</v>
      </c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</row>
    <row r="349" spans="1:113" x14ac:dyDescent="0.25">
      <c r="A349" s="388">
        <f>SUM(B13:B24,C29:C50,B59,B67,B75,B95:E95,B103:E103,B111:E111,B115:B116,B120:B122,C126:L141,B147:B175,B176:B181,B193,B204,B213,B216:B219,B247,B252:B254,B258:B284,B288:B308)</f>
        <v>19187</v>
      </c>
      <c r="B349" s="388">
        <f>SUM(CG13:CM212)</f>
        <v>0</v>
      </c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</row>
  </sheetData>
  <mergeCells count="141">
    <mergeCell ref="A286:A287"/>
    <mergeCell ref="B286:B287"/>
    <mergeCell ref="C286:S286"/>
    <mergeCell ref="A250:A251"/>
    <mergeCell ref="B250:B251"/>
    <mergeCell ref="C250:S250"/>
    <mergeCell ref="A256:A257"/>
    <mergeCell ref="B256:B257"/>
    <mergeCell ref="C256:S256"/>
    <mergeCell ref="A206:A208"/>
    <mergeCell ref="B206:B208"/>
    <mergeCell ref="C206:S207"/>
    <mergeCell ref="T206:X206"/>
    <mergeCell ref="T207:V207"/>
    <mergeCell ref="W207:X207"/>
    <mergeCell ref="A195:A197"/>
    <mergeCell ref="B195:B197"/>
    <mergeCell ref="C195:S196"/>
    <mergeCell ref="T195:X195"/>
    <mergeCell ref="T196:V196"/>
    <mergeCell ref="W196:X196"/>
    <mergeCell ref="A183:A185"/>
    <mergeCell ref="B183:B185"/>
    <mergeCell ref="C183:S184"/>
    <mergeCell ref="T183:X183"/>
    <mergeCell ref="T184:V184"/>
    <mergeCell ref="W184:X184"/>
    <mergeCell ref="AC145:AD145"/>
    <mergeCell ref="AE145:AF145"/>
    <mergeCell ref="AG145:AH145"/>
    <mergeCell ref="AM144:AO144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AN145:AO145"/>
    <mergeCell ref="AI145:AJ145"/>
    <mergeCell ref="AK145:AL145"/>
    <mergeCell ref="AM145:AM146"/>
    <mergeCell ref="K124:L124"/>
    <mergeCell ref="A126:A129"/>
    <mergeCell ref="A130:A134"/>
    <mergeCell ref="A135:A140"/>
    <mergeCell ref="A144:A146"/>
    <mergeCell ref="B144:D145"/>
    <mergeCell ref="E144:AL144"/>
    <mergeCell ref="W145:X145"/>
    <mergeCell ref="Y145:Z145"/>
    <mergeCell ref="AA145:AB145"/>
    <mergeCell ref="A124:A125"/>
    <mergeCell ref="B124:B125"/>
    <mergeCell ref="C124:D124"/>
    <mergeCell ref="E124:F124"/>
    <mergeCell ref="G124:H124"/>
    <mergeCell ref="I124:J124"/>
    <mergeCell ref="A113:A114"/>
    <mergeCell ref="B113:B114"/>
    <mergeCell ref="C113:F113"/>
    <mergeCell ref="G113:H113"/>
    <mergeCell ref="A118:A119"/>
    <mergeCell ref="B118:B119"/>
    <mergeCell ref="C118:E118"/>
    <mergeCell ref="F118:F119"/>
    <mergeCell ref="G118:G119"/>
    <mergeCell ref="H118:K118"/>
    <mergeCell ref="A61:A62"/>
    <mergeCell ref="B61:B62"/>
    <mergeCell ref="C61:S61"/>
    <mergeCell ref="T61:W61"/>
    <mergeCell ref="X61:Z61"/>
    <mergeCell ref="A69:A70"/>
    <mergeCell ref="B69:B70"/>
    <mergeCell ref="C69:S69"/>
    <mergeCell ref="T69:W69"/>
    <mergeCell ref="X69:Z69"/>
    <mergeCell ref="A29:B29"/>
    <mergeCell ref="A30:A48"/>
    <mergeCell ref="A52:A53"/>
    <mergeCell ref="B52:B53"/>
    <mergeCell ref="C52:F52"/>
    <mergeCell ref="G52:H52"/>
    <mergeCell ref="AH27:AI27"/>
    <mergeCell ref="AJ27:AK27"/>
    <mergeCell ref="AL27:AM27"/>
    <mergeCell ref="V27:W27"/>
    <mergeCell ref="X27:Y27"/>
    <mergeCell ref="Z27:AA27"/>
    <mergeCell ref="AB27:AC27"/>
    <mergeCell ref="AD27:AE27"/>
    <mergeCell ref="AF27:AG27"/>
    <mergeCell ref="J27:K27"/>
    <mergeCell ref="L27:M27"/>
    <mergeCell ref="N27:O27"/>
    <mergeCell ref="P27:Q27"/>
    <mergeCell ref="R27:S27"/>
    <mergeCell ref="T27:U27"/>
    <mergeCell ref="A26:A28"/>
    <mergeCell ref="B26:B28"/>
    <mergeCell ref="C26:E27"/>
    <mergeCell ref="F26:AM26"/>
    <mergeCell ref="AN26:AQ26"/>
    <mergeCell ref="F27:G27"/>
    <mergeCell ref="H27:I27"/>
    <mergeCell ref="AC11:AD11"/>
    <mergeCell ref="AE11:AF11"/>
    <mergeCell ref="AG11:AH11"/>
    <mergeCell ref="AI11:AJ11"/>
    <mergeCell ref="AK11:AL11"/>
    <mergeCell ref="AM11:AM12"/>
    <mergeCell ref="AQ27:AQ28"/>
    <mergeCell ref="AN27:AN28"/>
    <mergeCell ref="AO27:AO28"/>
    <mergeCell ref="AP27:AP28"/>
    <mergeCell ref="AR10:AR12"/>
    <mergeCell ref="AS10:AS12"/>
    <mergeCell ref="E11:F11"/>
    <mergeCell ref="G11:H11"/>
    <mergeCell ref="I11:J11"/>
    <mergeCell ref="K11:L11"/>
    <mergeCell ref="M11:N11"/>
    <mergeCell ref="O11:P11"/>
    <mergeCell ref="Q11:R11"/>
    <mergeCell ref="S11:T11"/>
    <mergeCell ref="AN11:AN12"/>
    <mergeCell ref="AO11:AO12"/>
    <mergeCell ref="AP11:AP12"/>
    <mergeCell ref="A6:N6"/>
    <mergeCell ref="A10:A12"/>
    <mergeCell ref="B10:D11"/>
    <mergeCell ref="E10:AL10"/>
    <mergeCell ref="AM10:AP10"/>
    <mergeCell ref="AQ10:AQ12"/>
    <mergeCell ref="U11:V11"/>
    <mergeCell ref="W11:X11"/>
    <mergeCell ref="Y11:Z11"/>
    <mergeCell ref="AA11:AB11"/>
  </mergeCells>
  <dataValidations count="5">
    <dataValidation type="whole" allowBlank="1" showInputMessage="1" showErrorMessage="1" error="Valor no Permitido" sqref="CG6:CT6 F60 W61 F68 C177:D181 C144:D175 B142:B175 E146:AL146 CH29:CK51 CG28:CG51">
      <formula1>0</formula1>
      <formula2>1E+30</formula2>
    </dataValidation>
    <dataValidation allowBlank="1" sqref="CA6:CF6 CA29:CF51"/>
    <dataValidation type="whole" operator="greaterThanOrEqual" allowBlank="1" showInputMessage="1" showErrorMessage="1" error="Valor no Permitido" sqref="B13:AS24 C288:S308 C63:Z67 B78:E95 B98:E103 B106:E110 C115:H116 C120:K122 C126:L141 E147:AO181 C186:X193 C198:X204 C209:X212 B216:B219 B222:B246 C252:S254 C258:S284 C29:AQ50">
      <formula1>0</formula1>
    </dataValidation>
    <dataValidation type="whole" operator="greaterThanOrEqual" allowBlank="1" showInputMessage="1" showErrorMessage="1" sqref="C54:H59 C71:Z75">
      <formula1>0</formula1>
    </dataValidation>
    <dataValidation allowBlank="1" showInputMessage="1" showErrorMessage="1" error="Valor no Permitido" sqref="T62 T70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49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9.85546875" customWidth="1"/>
    <col min="2" max="2" width="35.140625" bestFit="1" customWidth="1"/>
    <col min="3" max="3" width="16.28515625" customWidth="1"/>
    <col min="4" max="38" width="19.28515625" customWidth="1"/>
    <col min="39" max="40" width="12.7109375" customWidth="1"/>
    <col min="41" max="41" width="14.42578125" customWidth="1"/>
    <col min="42" max="42" width="12.7109375" customWidth="1"/>
    <col min="43" max="43" width="14.42578125" customWidth="1"/>
    <col min="44" max="44" width="12.42578125" customWidth="1"/>
    <col min="46" max="46" width="13.28515625" customWidth="1"/>
    <col min="48" max="48" width="12.28515625" customWidth="1"/>
    <col min="74" max="77" width="11" customWidth="1"/>
    <col min="78" max="78" width="13.28515625" hidden="1" customWidth="1"/>
    <col min="79" max="97" width="11.42578125" style="2" hidden="1" customWidth="1"/>
    <col min="98" max="105" width="11.42578125" style="2" customWidth="1"/>
    <col min="106" max="113" width="11.42578125" style="2"/>
  </cols>
  <sheetData>
    <row r="1" spans="1:130" x14ac:dyDescent="0.25">
      <c r="A1" s="1" t="s">
        <v>0</v>
      </c>
    </row>
    <row r="2" spans="1:130" x14ac:dyDescent="0.25">
      <c r="A2" s="1" t="str">
        <f>CONCATENATE("COMUNA: ",[8]NOMBRE!B2," - ","( ",[8]NOMBRE!C2,[8]NOMBRE!D2,[8]NOMBRE!E2,[8]NOMBRE!F2,[8]NOMBRE!G2," )")</f>
        <v>COMUNA: LINARES - ( 07401 )</v>
      </c>
    </row>
    <row r="3" spans="1:130" x14ac:dyDescent="0.2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130" x14ac:dyDescent="0.25">
      <c r="A4" s="1" t="str">
        <f>CONCATENATE("MES: ",[8]NOMBRE!B6," - ","( ",[8]NOMBRE!C6,[8]NOMBRE!D6," )")</f>
        <v>MES: JULIO - ( 07 )</v>
      </c>
    </row>
    <row r="5" spans="1:130" x14ac:dyDescent="0.25">
      <c r="A5" s="1" t="str">
        <f>CONCATENATE("AÑO: ",[8]NOMBRE!B7)</f>
        <v>AÑO: 2024</v>
      </c>
    </row>
    <row r="6" spans="1:130" s="10" customFormat="1" ht="18" customHeight="1" x14ac:dyDescent="0.25">
      <c r="A6" s="487" t="s">
        <v>1</v>
      </c>
      <c r="B6" s="487"/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3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6"/>
      <c r="BV6" s="6"/>
      <c r="BW6" s="6"/>
      <c r="BX6" s="6"/>
      <c r="BY6" s="6"/>
      <c r="BZ6" s="6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</row>
    <row r="8" spans="1:130" ht="18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</row>
    <row r="9" spans="1:130" ht="18" customHeight="1" x14ac:dyDescent="0.25">
      <c r="A9" s="13" t="s">
        <v>3</v>
      </c>
      <c r="B9" s="14"/>
      <c r="C9" s="12"/>
      <c r="D9" s="15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</row>
    <row r="10" spans="1:130" x14ac:dyDescent="0.25">
      <c r="A10" s="852" t="s">
        <v>4</v>
      </c>
      <c r="B10" s="877" t="s">
        <v>5</v>
      </c>
      <c r="C10" s="492"/>
      <c r="D10" s="493"/>
      <c r="E10" s="885" t="s">
        <v>6</v>
      </c>
      <c r="F10" s="925"/>
      <c r="G10" s="925"/>
      <c r="H10" s="925"/>
      <c r="I10" s="925"/>
      <c r="J10" s="925"/>
      <c r="K10" s="925"/>
      <c r="L10" s="925"/>
      <c r="M10" s="925"/>
      <c r="N10" s="925"/>
      <c r="O10" s="925"/>
      <c r="P10" s="925"/>
      <c r="Q10" s="925"/>
      <c r="R10" s="925"/>
      <c r="S10" s="925"/>
      <c r="T10" s="925"/>
      <c r="U10" s="925"/>
      <c r="V10" s="925"/>
      <c r="W10" s="925"/>
      <c r="X10" s="925"/>
      <c r="Y10" s="925"/>
      <c r="Z10" s="925"/>
      <c r="AA10" s="925"/>
      <c r="AB10" s="925"/>
      <c r="AC10" s="925"/>
      <c r="AD10" s="925"/>
      <c r="AE10" s="925"/>
      <c r="AF10" s="925"/>
      <c r="AG10" s="925"/>
      <c r="AH10" s="925"/>
      <c r="AI10" s="925"/>
      <c r="AJ10" s="925"/>
      <c r="AK10" s="925"/>
      <c r="AL10" s="928"/>
      <c r="AM10" s="929" t="s">
        <v>7</v>
      </c>
      <c r="AN10" s="925"/>
      <c r="AO10" s="925"/>
      <c r="AP10" s="884"/>
      <c r="AQ10" s="852" t="s">
        <v>8</v>
      </c>
      <c r="AR10" s="852" t="s">
        <v>9</v>
      </c>
      <c r="AS10" s="852" t="s">
        <v>10</v>
      </c>
    </row>
    <row r="11" spans="1:130" x14ac:dyDescent="0.25">
      <c r="A11" s="489"/>
      <c r="B11" s="494"/>
      <c r="C11" s="495"/>
      <c r="D11" s="496"/>
      <c r="E11" s="853" t="s">
        <v>11</v>
      </c>
      <c r="F11" s="854"/>
      <c r="G11" s="853" t="s">
        <v>12</v>
      </c>
      <c r="H11" s="854"/>
      <c r="I11" s="853" t="s">
        <v>13</v>
      </c>
      <c r="J11" s="854"/>
      <c r="K11" s="853" t="s">
        <v>14</v>
      </c>
      <c r="L11" s="854"/>
      <c r="M11" s="853" t="s">
        <v>15</v>
      </c>
      <c r="N11" s="854"/>
      <c r="O11" s="853" t="s">
        <v>16</v>
      </c>
      <c r="P11" s="854"/>
      <c r="Q11" s="853" t="s">
        <v>17</v>
      </c>
      <c r="R11" s="854"/>
      <c r="S11" s="853" t="s">
        <v>18</v>
      </c>
      <c r="T11" s="854"/>
      <c r="U11" s="853" t="s">
        <v>19</v>
      </c>
      <c r="V11" s="854"/>
      <c r="W11" s="853" t="s">
        <v>20</v>
      </c>
      <c r="X11" s="854"/>
      <c r="Y11" s="853" t="s">
        <v>21</v>
      </c>
      <c r="Z11" s="854"/>
      <c r="AA11" s="853" t="s">
        <v>22</v>
      </c>
      <c r="AB11" s="854"/>
      <c r="AC11" s="853" t="s">
        <v>23</v>
      </c>
      <c r="AD11" s="854"/>
      <c r="AE11" s="853" t="s">
        <v>24</v>
      </c>
      <c r="AF11" s="854"/>
      <c r="AG11" s="853" t="s">
        <v>25</v>
      </c>
      <c r="AH11" s="854"/>
      <c r="AI11" s="853" t="s">
        <v>26</v>
      </c>
      <c r="AJ11" s="854"/>
      <c r="AK11" s="885" t="s">
        <v>27</v>
      </c>
      <c r="AL11" s="928"/>
      <c r="AM11" s="930" t="s">
        <v>28</v>
      </c>
      <c r="AN11" s="931" t="s">
        <v>29</v>
      </c>
      <c r="AO11" s="506" t="s">
        <v>30</v>
      </c>
      <c r="AP11" s="495" t="s">
        <v>31</v>
      </c>
      <c r="AQ11" s="489"/>
      <c r="AR11" s="489"/>
      <c r="AS11" s="489"/>
    </row>
    <row r="12" spans="1:130" x14ac:dyDescent="0.25">
      <c r="A12" s="734"/>
      <c r="B12" s="889" t="s">
        <v>32</v>
      </c>
      <c r="C12" s="932" t="s">
        <v>33</v>
      </c>
      <c r="D12" s="860" t="s">
        <v>34</v>
      </c>
      <c r="E12" s="859" t="s">
        <v>33</v>
      </c>
      <c r="F12" s="860" t="s">
        <v>34</v>
      </c>
      <c r="G12" s="859" t="s">
        <v>33</v>
      </c>
      <c r="H12" s="860" t="s">
        <v>34</v>
      </c>
      <c r="I12" s="859" t="s">
        <v>33</v>
      </c>
      <c r="J12" s="860" t="s">
        <v>34</v>
      </c>
      <c r="K12" s="859" t="s">
        <v>33</v>
      </c>
      <c r="L12" s="860" t="s">
        <v>34</v>
      </c>
      <c r="M12" s="859" t="s">
        <v>33</v>
      </c>
      <c r="N12" s="860" t="s">
        <v>34</v>
      </c>
      <c r="O12" s="859" t="s">
        <v>33</v>
      </c>
      <c r="P12" s="860" t="s">
        <v>34</v>
      </c>
      <c r="Q12" s="859" t="s">
        <v>33</v>
      </c>
      <c r="R12" s="860" t="s">
        <v>34</v>
      </c>
      <c r="S12" s="859" t="s">
        <v>33</v>
      </c>
      <c r="T12" s="860" t="s">
        <v>34</v>
      </c>
      <c r="U12" s="859" t="s">
        <v>33</v>
      </c>
      <c r="V12" s="860" t="s">
        <v>34</v>
      </c>
      <c r="W12" s="859" t="s">
        <v>33</v>
      </c>
      <c r="X12" s="860" t="s">
        <v>34</v>
      </c>
      <c r="Y12" s="859" t="s">
        <v>33</v>
      </c>
      <c r="Z12" s="860" t="s">
        <v>34</v>
      </c>
      <c r="AA12" s="859" t="s">
        <v>33</v>
      </c>
      <c r="AB12" s="860" t="s">
        <v>34</v>
      </c>
      <c r="AC12" s="859" t="s">
        <v>33</v>
      </c>
      <c r="AD12" s="860" t="s">
        <v>34</v>
      </c>
      <c r="AE12" s="859" t="s">
        <v>33</v>
      </c>
      <c r="AF12" s="860" t="s">
        <v>34</v>
      </c>
      <c r="AG12" s="859" t="s">
        <v>33</v>
      </c>
      <c r="AH12" s="860" t="s">
        <v>34</v>
      </c>
      <c r="AI12" s="859" t="s">
        <v>33</v>
      </c>
      <c r="AJ12" s="860" t="s">
        <v>34</v>
      </c>
      <c r="AK12" s="859" t="s">
        <v>33</v>
      </c>
      <c r="AL12" s="861" t="s">
        <v>34</v>
      </c>
      <c r="AM12" s="509"/>
      <c r="AN12" s="505"/>
      <c r="AO12" s="505"/>
      <c r="AP12" s="620"/>
      <c r="AQ12" s="734"/>
      <c r="AR12" s="734"/>
      <c r="AS12" s="734"/>
    </row>
    <row r="13" spans="1:130" ht="15" customHeight="1" x14ac:dyDescent="0.25">
      <c r="A13" s="933" t="s">
        <v>35</v>
      </c>
      <c r="B13" s="897">
        <f t="shared" ref="B13:B24" si="0">SUM(C13:D13)</f>
        <v>0</v>
      </c>
      <c r="C13" s="934">
        <f t="shared" ref="C13:D24" si="1">SUM(E13,G13,I13,K13,M13,O13,Q13,S13,U13,W13,Y13,AA13,AC13,AE13,AG13,AI13,AK13)</f>
        <v>0</v>
      </c>
      <c r="D13" s="935">
        <f t="shared" si="1"/>
        <v>0</v>
      </c>
      <c r="E13" s="868"/>
      <c r="F13" s="869"/>
      <c r="G13" s="868"/>
      <c r="H13" s="872"/>
      <c r="I13" s="868"/>
      <c r="J13" s="872"/>
      <c r="K13" s="868"/>
      <c r="L13" s="872"/>
      <c r="M13" s="868"/>
      <c r="N13" s="872"/>
      <c r="O13" s="868"/>
      <c r="P13" s="872"/>
      <c r="Q13" s="868"/>
      <c r="R13" s="872"/>
      <c r="S13" s="868"/>
      <c r="T13" s="872"/>
      <c r="U13" s="868"/>
      <c r="V13" s="872"/>
      <c r="W13" s="868"/>
      <c r="X13" s="872"/>
      <c r="Y13" s="868"/>
      <c r="Z13" s="872"/>
      <c r="AA13" s="868"/>
      <c r="AB13" s="872"/>
      <c r="AC13" s="868"/>
      <c r="AD13" s="872"/>
      <c r="AE13" s="868"/>
      <c r="AF13" s="872"/>
      <c r="AG13" s="868"/>
      <c r="AH13" s="872"/>
      <c r="AI13" s="868"/>
      <c r="AJ13" s="872"/>
      <c r="AK13" s="868"/>
      <c r="AL13" s="438"/>
      <c r="AM13" s="871"/>
      <c r="AN13" s="439"/>
      <c r="AO13" s="439"/>
      <c r="AP13" s="869"/>
      <c r="AQ13" s="872"/>
      <c r="AR13" s="872"/>
      <c r="AS13" s="872"/>
      <c r="AT13" s="31" t="str">
        <f>CA13&amp;CB13&amp;CC13&amp;CD13</f>
        <v/>
      </c>
      <c r="BY13" s="32"/>
      <c r="BZ13" s="32"/>
      <c r="CA13" s="33" t="str">
        <f>IF(AM13+AN13+AO13+AP13&lt;&gt;$B13,"* El número de "&amp;AM$10&amp;""&amp;" no puede ser distinto del Total. ","")</f>
        <v/>
      </c>
      <c r="CB13" s="33" t="str">
        <f>IF(AND($B13&lt;&gt;0,AQ13=""),"* No olvide ingresar la variable Personas con discapacidad (con RND). Si no tiene digite CERO.  ",IF(AQ13&gt;$B13,"* La variable Personas con discapacidad (con RND) no puede superar el Total. ",""))</f>
        <v/>
      </c>
      <c r="CC13" s="33" t="str">
        <f>IF(AND($B13&lt;&gt;0,AR13=""),"* No olvide ingresar la variable Pueblos Originarios (Digite CERO si no tiene). ",IF(AR13&gt;$B13,"* La variable Pueblos Originarios no puede superar el Total. ",""))</f>
        <v/>
      </c>
      <c r="CD13" s="33" t="str">
        <f>IF(AND($B13&lt;&gt;0,AS13=""),"* No olvide ingresar la variable Migrantes. Si no tiene digite CERO.  ",IF(AS13&gt;$B13,"* La variable Migrantes no puede superar el Total. ",""))</f>
        <v/>
      </c>
      <c r="CE13" s="32"/>
      <c r="CF13" s="32"/>
      <c r="CG13" s="34">
        <f>IF(AM13+AN13+AO13+AP13&lt;&gt;$B13,1,0)</f>
        <v>0</v>
      </c>
      <c r="CH13" s="35"/>
      <c r="CI13" s="35"/>
      <c r="CJ13" s="35"/>
      <c r="CK13" s="34">
        <f>IF(AND($B13&lt;&gt;0,AQ13=""),1,IF(AQ13&gt;$B13,1,0))</f>
        <v>0</v>
      </c>
      <c r="CL13" s="34">
        <f t="shared" ref="CK13:CM18" si="2">IF(AND($B13&lt;&gt;0,AR13=""),1,IF(AR13&gt;$B13,1,0))</f>
        <v>0</v>
      </c>
      <c r="CM13" s="34">
        <f>IF(AND($B13&lt;&gt;0,AS13=""),1,IF(AS13&gt;$B13,1,0))</f>
        <v>0</v>
      </c>
      <c r="DJ13" s="2"/>
    </row>
    <row r="14" spans="1:130" ht="15" customHeight="1" x14ac:dyDescent="0.25">
      <c r="A14" s="36" t="s">
        <v>36</v>
      </c>
      <c r="B14" s="36">
        <f t="shared" si="0"/>
        <v>0</v>
      </c>
      <c r="C14" s="37">
        <f t="shared" si="1"/>
        <v>0</v>
      </c>
      <c r="D14" s="38">
        <f t="shared" si="1"/>
        <v>0</v>
      </c>
      <c r="E14" s="39"/>
      <c r="F14" s="40"/>
      <c r="G14" s="39"/>
      <c r="H14" s="41"/>
      <c r="I14" s="39"/>
      <c r="J14" s="41"/>
      <c r="K14" s="39"/>
      <c r="L14" s="41"/>
      <c r="M14" s="39"/>
      <c r="N14" s="41"/>
      <c r="O14" s="39"/>
      <c r="P14" s="41"/>
      <c r="Q14" s="39"/>
      <c r="R14" s="41"/>
      <c r="S14" s="39"/>
      <c r="T14" s="41"/>
      <c r="U14" s="39"/>
      <c r="V14" s="41"/>
      <c r="W14" s="39"/>
      <c r="X14" s="41"/>
      <c r="Y14" s="39"/>
      <c r="Z14" s="41"/>
      <c r="AA14" s="39"/>
      <c r="AB14" s="41"/>
      <c r="AC14" s="39"/>
      <c r="AD14" s="41"/>
      <c r="AE14" s="39"/>
      <c r="AF14" s="41"/>
      <c r="AG14" s="39"/>
      <c r="AH14" s="41"/>
      <c r="AI14" s="39"/>
      <c r="AJ14" s="41"/>
      <c r="AK14" s="39"/>
      <c r="AL14" s="42"/>
      <c r="AM14" s="43"/>
      <c r="AN14" s="44"/>
      <c r="AO14" s="44"/>
      <c r="AP14" s="40"/>
      <c r="AQ14" s="41"/>
      <c r="AR14" s="41"/>
      <c r="AS14" s="41"/>
      <c r="AT14" s="31" t="str">
        <f t="shared" ref="AT14:AT18" si="3">CA14&amp;CB14&amp;CC14&amp;CD14</f>
        <v/>
      </c>
      <c r="BY14" s="32"/>
      <c r="BZ14" s="32"/>
      <c r="CA14" s="33" t="str">
        <f t="shared" ref="CA14:CA18" si="4">IF(AM14+AN14+AO14+AP14&lt;&gt;$B14,"* El número de "&amp;AM$10&amp;""&amp;" no puede ser distinto del Total. ","")</f>
        <v/>
      </c>
      <c r="CB14" s="33" t="str">
        <f t="shared" ref="CB14:CB24" si="5">IF(AND($B14&lt;&gt;0,AQ14=""),"* No olvide ingresar la variable Personas con discapacidad (con RND). Si no tiene digite CERO.  ",IF(AQ14&gt;$B14,"* La variable Personas con discapacidad (con RND) no puede superar el Total. ",""))</f>
        <v/>
      </c>
      <c r="CC14" s="33" t="str">
        <f t="shared" ref="CC14:CC24" si="6">IF(AND($B14&lt;&gt;0,AR14=""),"* No olvide ingresar la variable Pueblos Originarios (Digite CERO si no tiene). ",IF(AR14&gt;$B14,"* La variable Pueblos Originarios no puede superar el Total. ",""))</f>
        <v/>
      </c>
      <c r="CD14" s="33" t="str">
        <f t="shared" ref="CD14:CD24" si="7">IF(AND($B14&lt;&gt;0,AS14=""),"* No olvide ingresar la variable Migrantes. Si no tiene digite CERO.  ",IF(AS14&gt;$B14,"* La variable Migrantes no puede superar el Total. ",""))</f>
        <v/>
      </c>
      <c r="CE14" s="32"/>
      <c r="CF14" s="32"/>
      <c r="CG14" s="34">
        <f t="shared" ref="CG14:CG24" si="8">IF(AM14+AN14+AO14+AP14&lt;&gt;$B14,1,0)</f>
        <v>0</v>
      </c>
      <c r="CH14" s="35"/>
      <c r="CI14" s="35"/>
      <c r="CJ14" s="35"/>
      <c r="CK14" s="34">
        <f t="shared" si="2"/>
        <v>0</v>
      </c>
      <c r="CL14" s="34">
        <f t="shared" si="2"/>
        <v>0</v>
      </c>
      <c r="CM14" s="34">
        <f t="shared" si="2"/>
        <v>0</v>
      </c>
    </row>
    <row r="15" spans="1:130" ht="19.5" customHeight="1" x14ac:dyDescent="0.25">
      <c r="A15" s="45" t="s">
        <v>37</v>
      </c>
      <c r="B15" s="45">
        <f t="shared" si="0"/>
        <v>0</v>
      </c>
      <c r="C15" s="46">
        <f t="shared" si="1"/>
        <v>0</v>
      </c>
      <c r="D15" s="47">
        <f t="shared" si="1"/>
        <v>0</v>
      </c>
      <c r="E15" s="48"/>
      <c r="F15" s="49"/>
      <c r="G15" s="48"/>
      <c r="H15" s="50"/>
      <c r="I15" s="48"/>
      <c r="J15" s="50"/>
      <c r="K15" s="48"/>
      <c r="L15" s="50"/>
      <c r="M15" s="39"/>
      <c r="N15" s="41"/>
      <c r="O15" s="39"/>
      <c r="P15" s="41"/>
      <c r="Q15" s="51"/>
      <c r="R15" s="52"/>
      <c r="S15" s="51"/>
      <c r="T15" s="52"/>
      <c r="U15" s="51"/>
      <c r="V15" s="52"/>
      <c r="W15" s="51"/>
      <c r="X15" s="52"/>
      <c r="Y15" s="51"/>
      <c r="Z15" s="52"/>
      <c r="AA15" s="51"/>
      <c r="AB15" s="52"/>
      <c r="AC15" s="51"/>
      <c r="AD15" s="52"/>
      <c r="AE15" s="51"/>
      <c r="AF15" s="52"/>
      <c r="AG15" s="51"/>
      <c r="AH15" s="52"/>
      <c r="AI15" s="51"/>
      <c r="AJ15" s="52"/>
      <c r="AK15" s="51"/>
      <c r="AL15" s="53"/>
      <c r="AM15" s="54"/>
      <c r="AN15" s="55"/>
      <c r="AO15" s="55"/>
      <c r="AP15" s="56"/>
      <c r="AQ15" s="52"/>
      <c r="AR15" s="52"/>
      <c r="AS15" s="52"/>
      <c r="AT15" s="31" t="str">
        <f>CA15&amp;CB15&amp;CC15&amp;CD15</f>
        <v/>
      </c>
      <c r="BY15" s="32"/>
      <c r="BZ15" s="32"/>
      <c r="CA15" s="33" t="str">
        <f t="shared" si="4"/>
        <v/>
      </c>
      <c r="CB15" s="33" t="str">
        <f t="shared" si="5"/>
        <v/>
      </c>
      <c r="CC15" s="33" t="str">
        <f t="shared" si="6"/>
        <v/>
      </c>
      <c r="CD15" s="33" t="str">
        <f t="shared" si="7"/>
        <v/>
      </c>
      <c r="CE15" s="32"/>
      <c r="CF15" s="32"/>
      <c r="CG15" s="34">
        <f t="shared" si="8"/>
        <v>0</v>
      </c>
      <c r="CH15" s="35"/>
      <c r="CI15" s="35"/>
      <c r="CJ15" s="35"/>
      <c r="CK15" s="34">
        <f t="shared" si="2"/>
        <v>0</v>
      </c>
      <c r="CL15" s="34">
        <f t="shared" si="2"/>
        <v>0</v>
      </c>
      <c r="CM15" s="34">
        <f t="shared" si="2"/>
        <v>0</v>
      </c>
    </row>
    <row r="16" spans="1:130" ht="15" customHeight="1" x14ac:dyDescent="0.25">
      <c r="A16" s="57" t="s">
        <v>38</v>
      </c>
      <c r="B16" s="57">
        <f t="shared" si="0"/>
        <v>0</v>
      </c>
      <c r="C16" s="58">
        <f t="shared" si="1"/>
        <v>0</v>
      </c>
      <c r="D16" s="59">
        <f t="shared" si="1"/>
        <v>0</v>
      </c>
      <c r="E16" s="51"/>
      <c r="F16" s="56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  <c r="S16" s="51"/>
      <c r="T16" s="52"/>
      <c r="U16" s="51"/>
      <c r="V16" s="52"/>
      <c r="W16" s="51"/>
      <c r="X16" s="52"/>
      <c r="Y16" s="51"/>
      <c r="Z16" s="52"/>
      <c r="AA16" s="51"/>
      <c r="AB16" s="52"/>
      <c r="AC16" s="51"/>
      <c r="AD16" s="52"/>
      <c r="AE16" s="51"/>
      <c r="AF16" s="52"/>
      <c r="AG16" s="51"/>
      <c r="AH16" s="52"/>
      <c r="AI16" s="51"/>
      <c r="AJ16" s="52"/>
      <c r="AK16" s="51"/>
      <c r="AL16" s="53"/>
      <c r="AM16" s="54"/>
      <c r="AN16" s="55"/>
      <c r="AO16" s="55"/>
      <c r="AP16" s="56"/>
      <c r="AQ16" s="52"/>
      <c r="AR16" s="52"/>
      <c r="AS16" s="52"/>
      <c r="AT16" s="31" t="str">
        <f t="shared" si="3"/>
        <v/>
      </c>
      <c r="BY16" s="32"/>
      <c r="BZ16" s="32"/>
      <c r="CA16" s="33" t="str">
        <f t="shared" si="4"/>
        <v/>
      </c>
      <c r="CB16" s="33" t="str">
        <f t="shared" si="5"/>
        <v/>
      </c>
      <c r="CC16" s="33" t="str">
        <f t="shared" si="6"/>
        <v/>
      </c>
      <c r="CD16" s="33" t="str">
        <f t="shared" si="7"/>
        <v/>
      </c>
      <c r="CE16" s="32"/>
      <c r="CF16" s="32"/>
      <c r="CG16" s="34">
        <f t="shared" si="8"/>
        <v>0</v>
      </c>
      <c r="CH16" s="35"/>
      <c r="CI16" s="35"/>
      <c r="CJ16" s="35"/>
      <c r="CK16" s="34">
        <f t="shared" si="2"/>
        <v>0</v>
      </c>
      <c r="CL16" s="34">
        <f t="shared" si="2"/>
        <v>0</v>
      </c>
      <c r="CM16" s="34">
        <f t="shared" si="2"/>
        <v>0</v>
      </c>
    </row>
    <row r="17" spans="1:113" x14ac:dyDescent="0.25">
      <c r="A17" s="45" t="s">
        <v>39</v>
      </c>
      <c r="B17" s="60">
        <f t="shared" si="0"/>
        <v>0</v>
      </c>
      <c r="C17" s="61">
        <f t="shared" si="1"/>
        <v>0</v>
      </c>
      <c r="D17" s="59">
        <f t="shared" si="1"/>
        <v>0</v>
      </c>
      <c r="E17" s="62"/>
      <c r="F17" s="52"/>
      <c r="G17" s="51"/>
      <c r="H17" s="52"/>
      <c r="I17" s="51"/>
      <c r="J17" s="52"/>
      <c r="K17" s="51"/>
      <c r="L17" s="52"/>
      <c r="M17" s="51"/>
      <c r="N17" s="52"/>
      <c r="O17" s="51"/>
      <c r="P17" s="52"/>
      <c r="Q17" s="51"/>
      <c r="R17" s="52"/>
      <c r="S17" s="51"/>
      <c r="T17" s="52"/>
      <c r="U17" s="51"/>
      <c r="V17" s="52"/>
      <c r="W17" s="51"/>
      <c r="X17" s="52"/>
      <c r="Y17" s="51"/>
      <c r="Z17" s="52"/>
      <c r="AA17" s="51"/>
      <c r="AB17" s="52"/>
      <c r="AC17" s="51"/>
      <c r="AD17" s="52"/>
      <c r="AE17" s="51"/>
      <c r="AF17" s="52"/>
      <c r="AG17" s="51"/>
      <c r="AH17" s="52"/>
      <c r="AI17" s="51"/>
      <c r="AJ17" s="52"/>
      <c r="AK17" s="51"/>
      <c r="AL17" s="53"/>
      <c r="AM17" s="63"/>
      <c r="AN17" s="55"/>
      <c r="AO17" s="55"/>
      <c r="AP17" s="56"/>
      <c r="AQ17" s="64"/>
      <c r="AR17" s="64"/>
      <c r="AS17" s="64"/>
      <c r="AT17" s="31" t="str">
        <f t="shared" si="3"/>
        <v/>
      </c>
      <c r="BY17" s="32"/>
      <c r="BZ17" s="32"/>
      <c r="CA17" s="33" t="str">
        <f>IF(AM17+AN17+AO17+AP17&lt;&gt;$B17,"* El número de "&amp;AM$10&amp;""&amp;" no puede ser distinto del Total. ","")</f>
        <v/>
      </c>
      <c r="CB17" s="33" t="str">
        <f t="shared" si="5"/>
        <v/>
      </c>
      <c r="CC17" s="33" t="str">
        <f t="shared" si="6"/>
        <v/>
      </c>
      <c r="CD17" s="33" t="str">
        <f t="shared" si="7"/>
        <v/>
      </c>
      <c r="CE17" s="32"/>
      <c r="CF17" s="32"/>
      <c r="CG17" s="34">
        <f t="shared" si="8"/>
        <v>0</v>
      </c>
      <c r="CH17" s="35"/>
      <c r="CI17" s="35"/>
      <c r="CJ17" s="35"/>
      <c r="CK17" s="34">
        <f t="shared" si="2"/>
        <v>0</v>
      </c>
      <c r="CL17" s="34">
        <f t="shared" si="2"/>
        <v>0</v>
      </c>
      <c r="CM17" s="34">
        <f t="shared" si="2"/>
        <v>0</v>
      </c>
    </row>
    <row r="18" spans="1:113" x14ac:dyDescent="0.25">
      <c r="A18" s="45" t="s">
        <v>40</v>
      </c>
      <c r="B18" s="65">
        <f t="shared" si="0"/>
        <v>0</v>
      </c>
      <c r="C18" s="631">
        <f t="shared" si="1"/>
        <v>0</v>
      </c>
      <c r="D18" s="67">
        <f t="shared" si="1"/>
        <v>0</v>
      </c>
      <c r="E18" s="68"/>
      <c r="F18" s="632"/>
      <c r="G18" s="837"/>
      <c r="H18" s="71"/>
      <c r="I18" s="837"/>
      <c r="J18" s="71"/>
      <c r="K18" s="51"/>
      <c r="L18" s="52"/>
      <c r="M18" s="51"/>
      <c r="N18" s="52"/>
      <c r="O18" s="835"/>
      <c r="P18" s="73"/>
      <c r="Q18" s="835"/>
      <c r="R18" s="73"/>
      <c r="S18" s="835"/>
      <c r="T18" s="73"/>
      <c r="U18" s="835"/>
      <c r="V18" s="73"/>
      <c r="W18" s="835"/>
      <c r="X18" s="73"/>
      <c r="Y18" s="835"/>
      <c r="Z18" s="73"/>
      <c r="AA18" s="835"/>
      <c r="AB18" s="73"/>
      <c r="AC18" s="835"/>
      <c r="AD18" s="73"/>
      <c r="AE18" s="835"/>
      <c r="AF18" s="73"/>
      <c r="AG18" s="835"/>
      <c r="AH18" s="73"/>
      <c r="AI18" s="835"/>
      <c r="AJ18" s="73"/>
      <c r="AK18" s="835"/>
      <c r="AL18" s="74"/>
      <c r="AM18" s="75"/>
      <c r="AN18" s="76"/>
      <c r="AO18" s="76"/>
      <c r="AP18" s="77"/>
      <c r="AQ18" s="78"/>
      <c r="AR18" s="78"/>
      <c r="AS18" s="78"/>
      <c r="AT18" s="31" t="str">
        <f t="shared" si="3"/>
        <v/>
      </c>
      <c r="BY18" s="32"/>
      <c r="BZ18" s="32"/>
      <c r="CA18" s="33" t="str">
        <f t="shared" si="4"/>
        <v/>
      </c>
      <c r="CB18" s="33" t="str">
        <f t="shared" si="5"/>
        <v/>
      </c>
      <c r="CC18" s="33" t="str">
        <f t="shared" si="6"/>
        <v/>
      </c>
      <c r="CD18" s="33" t="str">
        <f t="shared" si="7"/>
        <v/>
      </c>
      <c r="CE18" s="32"/>
      <c r="CF18" s="32"/>
      <c r="CG18" s="34">
        <f t="shared" si="8"/>
        <v>0</v>
      </c>
      <c r="CH18" s="35"/>
      <c r="CI18" s="35"/>
      <c r="CJ18" s="35"/>
      <c r="CK18" s="34">
        <f t="shared" si="2"/>
        <v>0</v>
      </c>
      <c r="CL18" s="34">
        <f t="shared" si="2"/>
        <v>0</v>
      </c>
      <c r="CM18" s="34">
        <f t="shared" si="2"/>
        <v>0</v>
      </c>
    </row>
    <row r="19" spans="1:113" x14ac:dyDescent="0.25">
      <c r="A19" s="933" t="s">
        <v>41</v>
      </c>
      <c r="B19" s="65">
        <f t="shared" si="0"/>
        <v>0</v>
      </c>
      <c r="C19" s="79">
        <f t="shared" si="1"/>
        <v>0</v>
      </c>
      <c r="D19" s="935">
        <f t="shared" si="1"/>
        <v>0</v>
      </c>
      <c r="E19" s="896">
        <f t="shared" ref="E19:AS19" si="9">SUM(E20:E24)</f>
        <v>0</v>
      </c>
      <c r="F19" s="935">
        <f t="shared" si="9"/>
        <v>0</v>
      </c>
      <c r="G19" s="896">
        <f t="shared" si="9"/>
        <v>0</v>
      </c>
      <c r="H19" s="902">
        <f t="shared" si="9"/>
        <v>0</v>
      </c>
      <c r="I19" s="896">
        <f t="shared" si="9"/>
        <v>0</v>
      </c>
      <c r="J19" s="902">
        <f t="shared" si="9"/>
        <v>0</v>
      </c>
      <c r="K19" s="896">
        <f t="shared" si="9"/>
        <v>0</v>
      </c>
      <c r="L19" s="902">
        <f t="shared" si="9"/>
        <v>0</v>
      </c>
      <c r="M19" s="896">
        <f t="shared" si="9"/>
        <v>0</v>
      </c>
      <c r="N19" s="902">
        <f t="shared" si="9"/>
        <v>0</v>
      </c>
      <c r="O19" s="896">
        <f t="shared" si="9"/>
        <v>0</v>
      </c>
      <c r="P19" s="902">
        <f t="shared" si="9"/>
        <v>0</v>
      </c>
      <c r="Q19" s="896">
        <f t="shared" si="9"/>
        <v>0</v>
      </c>
      <c r="R19" s="902">
        <f t="shared" si="9"/>
        <v>0</v>
      </c>
      <c r="S19" s="896">
        <f t="shared" si="9"/>
        <v>0</v>
      </c>
      <c r="T19" s="902">
        <f t="shared" si="9"/>
        <v>0</v>
      </c>
      <c r="U19" s="896">
        <f t="shared" si="9"/>
        <v>0</v>
      </c>
      <c r="V19" s="902">
        <f t="shared" si="9"/>
        <v>0</v>
      </c>
      <c r="W19" s="896">
        <f t="shared" si="9"/>
        <v>0</v>
      </c>
      <c r="X19" s="902">
        <f t="shared" si="9"/>
        <v>0</v>
      </c>
      <c r="Y19" s="896">
        <f t="shared" si="9"/>
        <v>0</v>
      </c>
      <c r="Z19" s="902">
        <f t="shared" si="9"/>
        <v>0</v>
      </c>
      <c r="AA19" s="896">
        <f t="shared" si="9"/>
        <v>0</v>
      </c>
      <c r="AB19" s="902">
        <f t="shared" si="9"/>
        <v>0</v>
      </c>
      <c r="AC19" s="896">
        <f t="shared" si="9"/>
        <v>0</v>
      </c>
      <c r="AD19" s="902">
        <f t="shared" si="9"/>
        <v>0</v>
      </c>
      <c r="AE19" s="896">
        <f t="shared" si="9"/>
        <v>0</v>
      </c>
      <c r="AF19" s="902">
        <f t="shared" si="9"/>
        <v>0</v>
      </c>
      <c r="AG19" s="896">
        <f t="shared" si="9"/>
        <v>0</v>
      </c>
      <c r="AH19" s="902">
        <f t="shared" si="9"/>
        <v>0</v>
      </c>
      <c r="AI19" s="896">
        <f t="shared" si="9"/>
        <v>0</v>
      </c>
      <c r="AJ19" s="902">
        <f t="shared" si="9"/>
        <v>0</v>
      </c>
      <c r="AK19" s="896">
        <f t="shared" si="9"/>
        <v>0</v>
      </c>
      <c r="AL19" s="440">
        <f t="shared" si="9"/>
        <v>0</v>
      </c>
      <c r="AM19" s="901">
        <f t="shared" si="9"/>
        <v>0</v>
      </c>
      <c r="AN19" s="419">
        <f t="shared" si="9"/>
        <v>0</v>
      </c>
      <c r="AO19" s="419">
        <f t="shared" si="9"/>
        <v>0</v>
      </c>
      <c r="AP19" s="935">
        <f t="shared" si="9"/>
        <v>0</v>
      </c>
      <c r="AQ19" s="902">
        <f t="shared" si="9"/>
        <v>0</v>
      </c>
      <c r="AR19" s="902">
        <f t="shared" si="9"/>
        <v>0</v>
      </c>
      <c r="AS19" s="902">
        <f t="shared" si="9"/>
        <v>0</v>
      </c>
      <c r="AT19" s="85"/>
      <c r="BY19" s="32"/>
      <c r="BZ19" s="32"/>
      <c r="CA19" s="32"/>
      <c r="CB19" s="32"/>
      <c r="CC19" s="32"/>
      <c r="CD19" s="32"/>
      <c r="CE19" s="32"/>
      <c r="CF19" s="32"/>
      <c r="CG19"/>
      <c r="CH19" s="35"/>
      <c r="CI19" s="35"/>
      <c r="CJ19" s="35"/>
      <c r="CK19"/>
      <c r="CL19"/>
      <c r="CM19"/>
    </row>
    <row r="20" spans="1:113" x14ac:dyDescent="0.25">
      <c r="A20" s="824" t="s">
        <v>42</v>
      </c>
      <c r="B20" s="60">
        <f t="shared" si="0"/>
        <v>0</v>
      </c>
      <c r="C20" s="58">
        <f t="shared" si="1"/>
        <v>0</v>
      </c>
      <c r="D20" s="87">
        <f t="shared" si="1"/>
        <v>0</v>
      </c>
      <c r="E20" s="88"/>
      <c r="F20" s="89"/>
      <c r="G20" s="88"/>
      <c r="H20" s="90"/>
      <c r="I20" s="88"/>
      <c r="J20" s="90"/>
      <c r="K20" s="88"/>
      <c r="L20" s="90"/>
      <c r="M20" s="88"/>
      <c r="N20" s="90"/>
      <c r="O20" s="88"/>
      <c r="P20" s="90"/>
      <c r="Q20" s="88"/>
      <c r="R20" s="90"/>
      <c r="S20" s="88"/>
      <c r="T20" s="90"/>
      <c r="U20" s="88"/>
      <c r="V20" s="90"/>
      <c r="W20" s="88"/>
      <c r="X20" s="90"/>
      <c r="Y20" s="88"/>
      <c r="Z20" s="90"/>
      <c r="AA20" s="88"/>
      <c r="AB20" s="90"/>
      <c r="AC20" s="88"/>
      <c r="AD20" s="90"/>
      <c r="AE20" s="88"/>
      <c r="AF20" s="90"/>
      <c r="AG20" s="88"/>
      <c r="AH20" s="90"/>
      <c r="AI20" s="88"/>
      <c r="AJ20" s="90"/>
      <c r="AK20" s="88"/>
      <c r="AL20" s="91"/>
      <c r="AM20" s="936"/>
      <c r="AN20" s="93"/>
      <c r="AO20" s="93"/>
      <c r="AP20" s="89"/>
      <c r="AQ20" s="937"/>
      <c r="AR20" s="937"/>
      <c r="AS20" s="937"/>
      <c r="AT20" s="31" t="str">
        <f>CA20&amp;CB20&amp;CC20&amp;CD20</f>
        <v/>
      </c>
      <c r="BY20" s="32"/>
      <c r="BZ20" s="32"/>
      <c r="CA20" s="33" t="str">
        <f t="shared" ref="CA20:CA24" si="10">IF(AM20+AN20+AO20+AP20&lt;&gt;$B20,"* El número de "&amp;AM$10&amp;""&amp;" no puede ser distinto del Total. ","")</f>
        <v/>
      </c>
      <c r="CB20" s="33" t="str">
        <f t="shared" si="5"/>
        <v/>
      </c>
      <c r="CC20" s="33" t="str">
        <f t="shared" si="6"/>
        <v/>
      </c>
      <c r="CD20" s="33" t="str">
        <f t="shared" si="7"/>
        <v/>
      </c>
      <c r="CE20" s="32"/>
      <c r="CF20" s="32"/>
      <c r="CG20" s="34">
        <f t="shared" si="8"/>
        <v>0</v>
      </c>
      <c r="CH20" s="35"/>
      <c r="CI20" s="35"/>
      <c r="CJ20" s="35"/>
      <c r="CK20" s="34">
        <f t="shared" ref="CK20:CM24" si="11">IF(AND($B20&lt;&gt;0,AQ20=""),1,IF(AQ20&gt;$B20,1,0))</f>
        <v>0</v>
      </c>
      <c r="CL20" s="34">
        <f t="shared" si="11"/>
        <v>0</v>
      </c>
      <c r="CM20" s="34">
        <f t="shared" si="11"/>
        <v>0</v>
      </c>
    </row>
    <row r="21" spans="1:113" x14ac:dyDescent="0.25">
      <c r="A21" s="45" t="s">
        <v>43</v>
      </c>
      <c r="B21" s="57">
        <f t="shared" si="0"/>
        <v>0</v>
      </c>
      <c r="C21" s="61">
        <f t="shared" si="1"/>
        <v>0</v>
      </c>
      <c r="D21" s="47">
        <f t="shared" si="1"/>
        <v>0</v>
      </c>
      <c r="E21" s="51"/>
      <c r="F21" s="56"/>
      <c r="G21" s="51"/>
      <c r="H21" s="52"/>
      <c r="I21" s="51"/>
      <c r="J21" s="52"/>
      <c r="K21" s="51"/>
      <c r="L21" s="52"/>
      <c r="M21" s="51"/>
      <c r="N21" s="52"/>
      <c r="O21" s="51"/>
      <c r="P21" s="52"/>
      <c r="Q21" s="51"/>
      <c r="R21" s="52"/>
      <c r="S21" s="51"/>
      <c r="T21" s="52"/>
      <c r="U21" s="51"/>
      <c r="V21" s="52"/>
      <c r="W21" s="51"/>
      <c r="X21" s="52"/>
      <c r="Y21" s="51"/>
      <c r="Z21" s="52"/>
      <c r="AA21" s="51"/>
      <c r="AB21" s="52"/>
      <c r="AC21" s="51"/>
      <c r="AD21" s="52"/>
      <c r="AE21" s="51"/>
      <c r="AF21" s="52"/>
      <c r="AG21" s="51"/>
      <c r="AH21" s="52"/>
      <c r="AI21" s="51"/>
      <c r="AJ21" s="52"/>
      <c r="AK21" s="51"/>
      <c r="AL21" s="53"/>
      <c r="AM21" s="54"/>
      <c r="AN21" s="55"/>
      <c r="AO21" s="55"/>
      <c r="AP21" s="56"/>
      <c r="AQ21" s="95"/>
      <c r="AR21" s="95"/>
      <c r="AS21" s="95"/>
      <c r="AT21" s="31" t="str">
        <f>CA21&amp;CB21&amp;CC21&amp;CD21</f>
        <v/>
      </c>
      <c r="BY21" s="32"/>
      <c r="BZ21" s="32"/>
      <c r="CA21" s="33" t="str">
        <f t="shared" si="10"/>
        <v/>
      </c>
      <c r="CB21" s="33" t="str">
        <f t="shared" si="5"/>
        <v/>
      </c>
      <c r="CC21" s="33" t="str">
        <f t="shared" si="6"/>
        <v/>
      </c>
      <c r="CD21" s="33" t="str">
        <f t="shared" si="7"/>
        <v/>
      </c>
      <c r="CE21" s="32"/>
      <c r="CF21" s="32"/>
      <c r="CG21" s="34">
        <f t="shared" si="8"/>
        <v>0</v>
      </c>
      <c r="CH21" s="35"/>
      <c r="CI21" s="35"/>
      <c r="CJ21" s="35"/>
      <c r="CK21" s="34">
        <f t="shared" si="11"/>
        <v>0</v>
      </c>
      <c r="CL21" s="34">
        <f t="shared" si="11"/>
        <v>0</v>
      </c>
      <c r="CM21" s="34">
        <f t="shared" si="11"/>
        <v>0</v>
      </c>
    </row>
    <row r="22" spans="1:113" x14ac:dyDescent="0.25">
      <c r="A22" s="96" t="s">
        <v>44</v>
      </c>
      <c r="B22" s="97">
        <f t="shared" si="0"/>
        <v>0</v>
      </c>
      <c r="C22" s="98">
        <f t="shared" si="1"/>
        <v>0</v>
      </c>
      <c r="D22" s="99">
        <f t="shared" si="1"/>
        <v>0</v>
      </c>
      <c r="E22" s="62"/>
      <c r="F22" s="100"/>
      <c r="G22" s="62"/>
      <c r="H22" s="101"/>
      <c r="I22" s="62"/>
      <c r="J22" s="101"/>
      <c r="K22" s="62"/>
      <c r="L22" s="101"/>
      <c r="M22" s="62"/>
      <c r="N22" s="101"/>
      <c r="O22" s="62"/>
      <c r="P22" s="101"/>
      <c r="Q22" s="62"/>
      <c r="R22" s="101"/>
      <c r="S22" s="62"/>
      <c r="T22" s="101"/>
      <c r="U22" s="62"/>
      <c r="V22" s="101"/>
      <c r="W22" s="62"/>
      <c r="X22" s="101"/>
      <c r="Y22" s="62"/>
      <c r="Z22" s="101"/>
      <c r="AA22" s="62"/>
      <c r="AB22" s="101"/>
      <c r="AC22" s="62"/>
      <c r="AD22" s="101"/>
      <c r="AE22" s="62"/>
      <c r="AF22" s="101"/>
      <c r="AG22" s="62"/>
      <c r="AH22" s="101"/>
      <c r="AI22" s="62"/>
      <c r="AJ22" s="101"/>
      <c r="AK22" s="62"/>
      <c r="AL22" s="102"/>
      <c r="AM22" s="103"/>
      <c r="AN22" s="104"/>
      <c r="AO22" s="104"/>
      <c r="AP22" s="100"/>
      <c r="AQ22" s="105"/>
      <c r="AR22" s="105"/>
      <c r="AS22" s="105"/>
      <c r="AT22" s="31" t="str">
        <f>CA22&amp;CB22&amp;CC22&amp;CD22</f>
        <v/>
      </c>
      <c r="BY22" s="32"/>
      <c r="BZ22" s="32"/>
      <c r="CA22" s="33" t="str">
        <f t="shared" si="10"/>
        <v/>
      </c>
      <c r="CB22" s="33" t="str">
        <f t="shared" si="5"/>
        <v/>
      </c>
      <c r="CC22" s="33" t="str">
        <f t="shared" si="6"/>
        <v/>
      </c>
      <c r="CD22" s="33" t="str">
        <f t="shared" si="7"/>
        <v/>
      </c>
      <c r="CE22" s="32"/>
      <c r="CF22" s="32"/>
      <c r="CG22" s="34">
        <f t="shared" si="8"/>
        <v>0</v>
      </c>
      <c r="CH22" s="35"/>
      <c r="CI22" s="35"/>
      <c r="CJ22" s="35"/>
      <c r="CK22" s="34">
        <f t="shared" si="11"/>
        <v>0</v>
      </c>
      <c r="CL22" s="34">
        <f t="shared" si="11"/>
        <v>0</v>
      </c>
      <c r="CM22" s="34">
        <f t="shared" si="11"/>
        <v>0</v>
      </c>
    </row>
    <row r="23" spans="1:113" x14ac:dyDescent="0.25">
      <c r="A23" s="106" t="s">
        <v>45</v>
      </c>
      <c r="B23" s="57">
        <f t="shared" si="0"/>
        <v>0</v>
      </c>
      <c r="C23" s="61">
        <f t="shared" si="1"/>
        <v>0</v>
      </c>
      <c r="D23" s="47">
        <f t="shared" si="1"/>
        <v>0</v>
      </c>
      <c r="E23" s="51"/>
      <c r="F23" s="56"/>
      <c r="G23" s="51"/>
      <c r="H23" s="52"/>
      <c r="I23" s="51"/>
      <c r="J23" s="52"/>
      <c r="K23" s="51"/>
      <c r="L23" s="52"/>
      <c r="M23" s="51"/>
      <c r="N23" s="52"/>
      <c r="O23" s="51"/>
      <c r="P23" s="52"/>
      <c r="Q23" s="51"/>
      <c r="R23" s="52"/>
      <c r="S23" s="51"/>
      <c r="T23" s="52"/>
      <c r="U23" s="51"/>
      <c r="V23" s="52"/>
      <c r="W23" s="51"/>
      <c r="X23" s="52"/>
      <c r="Y23" s="51"/>
      <c r="Z23" s="52"/>
      <c r="AA23" s="51"/>
      <c r="AB23" s="52"/>
      <c r="AC23" s="51"/>
      <c r="AD23" s="52"/>
      <c r="AE23" s="51"/>
      <c r="AF23" s="52"/>
      <c r="AG23" s="51"/>
      <c r="AH23" s="52"/>
      <c r="AI23" s="51"/>
      <c r="AJ23" s="52"/>
      <c r="AK23" s="51"/>
      <c r="AL23" s="53"/>
      <c r="AM23" s="54"/>
      <c r="AN23" s="55"/>
      <c r="AO23" s="55"/>
      <c r="AP23" s="56"/>
      <c r="AQ23" s="95"/>
      <c r="AR23" s="95"/>
      <c r="AS23" s="95"/>
      <c r="AT23" s="31" t="str">
        <f>CA23&amp;CB23&amp;CC23&amp;CD23</f>
        <v/>
      </c>
      <c r="BY23" s="32"/>
      <c r="BZ23" s="32"/>
      <c r="CA23" s="33" t="str">
        <f t="shared" si="10"/>
        <v/>
      </c>
      <c r="CB23" s="33" t="str">
        <f t="shared" si="5"/>
        <v/>
      </c>
      <c r="CC23" s="33" t="str">
        <f t="shared" si="6"/>
        <v/>
      </c>
      <c r="CD23" s="33" t="str">
        <f t="shared" si="7"/>
        <v/>
      </c>
      <c r="CE23" s="32"/>
      <c r="CF23" s="32"/>
      <c r="CG23" s="34">
        <f t="shared" si="8"/>
        <v>0</v>
      </c>
      <c r="CH23" s="35"/>
      <c r="CI23" s="35"/>
      <c r="CJ23" s="35"/>
      <c r="CK23" s="34">
        <f t="shared" si="11"/>
        <v>0</v>
      </c>
      <c r="CL23" s="34">
        <f t="shared" si="11"/>
        <v>0</v>
      </c>
      <c r="CM23" s="34">
        <f t="shared" si="11"/>
        <v>0</v>
      </c>
    </row>
    <row r="24" spans="1:113" x14ac:dyDescent="0.25">
      <c r="A24" s="107" t="s">
        <v>46</v>
      </c>
      <c r="B24" s="65">
        <f t="shared" si="0"/>
        <v>0</v>
      </c>
      <c r="C24" s="79">
        <f t="shared" si="1"/>
        <v>0</v>
      </c>
      <c r="D24" s="637">
        <f t="shared" si="1"/>
        <v>0</v>
      </c>
      <c r="E24" s="835"/>
      <c r="F24" s="638"/>
      <c r="G24" s="835"/>
      <c r="H24" s="73"/>
      <c r="I24" s="835"/>
      <c r="J24" s="73"/>
      <c r="K24" s="835"/>
      <c r="L24" s="73"/>
      <c r="M24" s="835"/>
      <c r="N24" s="73"/>
      <c r="O24" s="835"/>
      <c r="P24" s="73"/>
      <c r="Q24" s="835"/>
      <c r="R24" s="73"/>
      <c r="S24" s="835"/>
      <c r="T24" s="73"/>
      <c r="U24" s="835"/>
      <c r="V24" s="73"/>
      <c r="W24" s="835"/>
      <c r="X24" s="73"/>
      <c r="Y24" s="835"/>
      <c r="Z24" s="73"/>
      <c r="AA24" s="835"/>
      <c r="AB24" s="73"/>
      <c r="AC24" s="835"/>
      <c r="AD24" s="73"/>
      <c r="AE24" s="835"/>
      <c r="AF24" s="73"/>
      <c r="AG24" s="835"/>
      <c r="AH24" s="73"/>
      <c r="AI24" s="835"/>
      <c r="AJ24" s="73"/>
      <c r="AK24" s="835"/>
      <c r="AL24" s="74"/>
      <c r="AM24" s="110"/>
      <c r="AN24" s="76"/>
      <c r="AO24" s="76"/>
      <c r="AP24" s="638"/>
      <c r="AQ24" s="73"/>
      <c r="AR24" s="73"/>
      <c r="AS24" s="73"/>
      <c r="AT24" s="31" t="str">
        <f>CA24&amp;CB24&amp;CC24&amp;CD24</f>
        <v/>
      </c>
      <c r="BY24" s="32"/>
      <c r="BZ24" s="32"/>
      <c r="CA24" s="33" t="str">
        <f t="shared" si="10"/>
        <v/>
      </c>
      <c r="CB24" s="33" t="str">
        <f t="shared" si="5"/>
        <v/>
      </c>
      <c r="CC24" s="33" t="str">
        <f t="shared" si="6"/>
        <v/>
      </c>
      <c r="CD24" s="33" t="str">
        <f t="shared" si="7"/>
        <v/>
      </c>
      <c r="CE24" s="32"/>
      <c r="CF24" s="32"/>
      <c r="CG24" s="34">
        <f t="shared" si="8"/>
        <v>0</v>
      </c>
      <c r="CH24" s="35"/>
      <c r="CI24" s="35"/>
      <c r="CJ24" s="35"/>
      <c r="CK24" s="34">
        <f t="shared" si="11"/>
        <v>0</v>
      </c>
      <c r="CL24" s="34">
        <f t="shared" si="11"/>
        <v>0</v>
      </c>
      <c r="CM24" s="34">
        <f t="shared" si="11"/>
        <v>0</v>
      </c>
    </row>
    <row r="25" spans="1:113" x14ac:dyDescent="0.25">
      <c r="A25" s="13" t="s">
        <v>47</v>
      </c>
      <c r="B25" s="14"/>
      <c r="C25" s="12"/>
      <c r="D25" s="15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</row>
    <row r="26" spans="1:113" x14ac:dyDescent="0.25">
      <c r="A26" s="521" t="s">
        <v>48</v>
      </c>
      <c r="B26" s="852" t="s">
        <v>49</v>
      </c>
      <c r="C26" s="877" t="s">
        <v>5</v>
      </c>
      <c r="D26" s="492"/>
      <c r="E26" s="493"/>
      <c r="F26" s="885" t="s">
        <v>6</v>
      </c>
      <c r="G26" s="925"/>
      <c r="H26" s="925"/>
      <c r="I26" s="925"/>
      <c r="J26" s="925"/>
      <c r="K26" s="925"/>
      <c r="L26" s="925"/>
      <c r="M26" s="925"/>
      <c r="N26" s="925"/>
      <c r="O26" s="925"/>
      <c r="P26" s="925"/>
      <c r="Q26" s="925"/>
      <c r="R26" s="925"/>
      <c r="S26" s="925"/>
      <c r="T26" s="925"/>
      <c r="U26" s="925"/>
      <c r="V26" s="925"/>
      <c r="W26" s="925"/>
      <c r="X26" s="925"/>
      <c r="Y26" s="925"/>
      <c r="Z26" s="925"/>
      <c r="AA26" s="925"/>
      <c r="AB26" s="925"/>
      <c r="AC26" s="925"/>
      <c r="AD26" s="925"/>
      <c r="AE26" s="925"/>
      <c r="AF26" s="925"/>
      <c r="AG26" s="925"/>
      <c r="AH26" s="925"/>
      <c r="AI26" s="925"/>
      <c r="AJ26" s="925"/>
      <c r="AK26" s="925"/>
      <c r="AL26" s="925"/>
      <c r="AM26" s="928"/>
      <c r="AN26" s="929" t="s">
        <v>7</v>
      </c>
      <c r="AO26" s="925"/>
      <c r="AP26" s="925"/>
      <c r="AQ26" s="884"/>
    </row>
    <row r="27" spans="1:113" ht="15" customHeight="1" x14ac:dyDescent="0.25">
      <c r="A27" s="522"/>
      <c r="B27" s="489"/>
      <c r="C27" s="712"/>
      <c r="D27" s="620"/>
      <c r="E27" s="641"/>
      <c r="F27" s="853" t="s">
        <v>11</v>
      </c>
      <c r="G27" s="854"/>
      <c r="H27" s="853" t="s">
        <v>12</v>
      </c>
      <c r="I27" s="854"/>
      <c r="J27" s="853" t="s">
        <v>13</v>
      </c>
      <c r="K27" s="854"/>
      <c r="L27" s="853" t="s">
        <v>14</v>
      </c>
      <c r="M27" s="854"/>
      <c r="N27" s="853" t="s">
        <v>15</v>
      </c>
      <c r="O27" s="854"/>
      <c r="P27" s="853" t="s">
        <v>16</v>
      </c>
      <c r="Q27" s="854"/>
      <c r="R27" s="853" t="s">
        <v>17</v>
      </c>
      <c r="S27" s="854"/>
      <c r="T27" s="853" t="s">
        <v>18</v>
      </c>
      <c r="U27" s="854"/>
      <c r="V27" s="853" t="s">
        <v>19</v>
      </c>
      <c r="W27" s="854"/>
      <c r="X27" s="853" t="s">
        <v>20</v>
      </c>
      <c r="Y27" s="854"/>
      <c r="Z27" s="853" t="s">
        <v>21</v>
      </c>
      <c r="AA27" s="854"/>
      <c r="AB27" s="853" t="s">
        <v>22</v>
      </c>
      <c r="AC27" s="854"/>
      <c r="AD27" s="853" t="s">
        <v>23</v>
      </c>
      <c r="AE27" s="854"/>
      <c r="AF27" s="853" t="s">
        <v>24</v>
      </c>
      <c r="AG27" s="854"/>
      <c r="AH27" s="853" t="s">
        <v>25</v>
      </c>
      <c r="AI27" s="854"/>
      <c r="AJ27" s="853" t="s">
        <v>26</v>
      </c>
      <c r="AK27" s="854"/>
      <c r="AL27" s="885" t="s">
        <v>27</v>
      </c>
      <c r="AM27" s="928"/>
      <c r="AN27" s="930" t="s">
        <v>50</v>
      </c>
      <c r="AO27" s="931" t="s">
        <v>29</v>
      </c>
      <c r="AP27" s="506" t="s">
        <v>30</v>
      </c>
      <c r="AQ27" s="510" t="s">
        <v>31</v>
      </c>
    </row>
    <row r="28" spans="1:113" x14ac:dyDescent="0.25">
      <c r="A28" s="644"/>
      <c r="B28" s="734"/>
      <c r="C28" s="889" t="s">
        <v>32</v>
      </c>
      <c r="D28" s="859" t="s">
        <v>33</v>
      </c>
      <c r="E28" s="860" t="s">
        <v>34</v>
      </c>
      <c r="F28" s="859" t="s">
        <v>33</v>
      </c>
      <c r="G28" s="860" t="s">
        <v>34</v>
      </c>
      <c r="H28" s="859" t="s">
        <v>33</v>
      </c>
      <c r="I28" s="860" t="s">
        <v>34</v>
      </c>
      <c r="J28" s="859" t="s">
        <v>33</v>
      </c>
      <c r="K28" s="860" t="s">
        <v>34</v>
      </c>
      <c r="L28" s="859" t="s">
        <v>33</v>
      </c>
      <c r="M28" s="860" t="s">
        <v>34</v>
      </c>
      <c r="N28" s="932" t="s">
        <v>33</v>
      </c>
      <c r="O28" s="860" t="s">
        <v>34</v>
      </c>
      <c r="P28" s="859" t="s">
        <v>33</v>
      </c>
      <c r="Q28" s="860" t="s">
        <v>34</v>
      </c>
      <c r="R28" s="859" t="s">
        <v>33</v>
      </c>
      <c r="S28" s="860" t="s">
        <v>34</v>
      </c>
      <c r="T28" s="859" t="s">
        <v>33</v>
      </c>
      <c r="U28" s="860" t="s">
        <v>34</v>
      </c>
      <c r="V28" s="859" t="s">
        <v>33</v>
      </c>
      <c r="W28" s="860" t="s">
        <v>34</v>
      </c>
      <c r="X28" s="859" t="s">
        <v>33</v>
      </c>
      <c r="Y28" s="860" t="s">
        <v>34</v>
      </c>
      <c r="Z28" s="859" t="s">
        <v>33</v>
      </c>
      <c r="AA28" s="860" t="s">
        <v>34</v>
      </c>
      <c r="AB28" s="859" t="s">
        <v>33</v>
      </c>
      <c r="AC28" s="860" t="s">
        <v>34</v>
      </c>
      <c r="AD28" s="859" t="s">
        <v>33</v>
      </c>
      <c r="AE28" s="860" t="s">
        <v>34</v>
      </c>
      <c r="AF28" s="859" t="s">
        <v>33</v>
      </c>
      <c r="AG28" s="860" t="s">
        <v>34</v>
      </c>
      <c r="AH28" s="859" t="s">
        <v>33</v>
      </c>
      <c r="AI28" s="860" t="s">
        <v>34</v>
      </c>
      <c r="AJ28" s="859" t="s">
        <v>33</v>
      </c>
      <c r="AK28" s="860" t="s">
        <v>34</v>
      </c>
      <c r="AL28" s="859" t="s">
        <v>33</v>
      </c>
      <c r="AM28" s="938" t="s">
        <v>34</v>
      </c>
      <c r="AN28" s="509"/>
      <c r="AO28" s="505"/>
      <c r="AP28" s="505"/>
      <c r="AQ28" s="511"/>
      <c r="CG28" s="112">
        <f>IF(C29&lt;&gt;SUM(C30:C48),1,0)</f>
        <v>0</v>
      </c>
    </row>
    <row r="29" spans="1:113" x14ac:dyDescent="0.25">
      <c r="A29" s="939" t="s">
        <v>51</v>
      </c>
      <c r="B29" s="940"/>
      <c r="C29" s="941">
        <f t="shared" ref="C29:C50" si="12">SUM(D29:E29)</f>
        <v>0</v>
      </c>
      <c r="D29" s="942">
        <f t="shared" ref="D29:E50" si="13">+F29+H29+J29+L29+N29+P29+R29+T29+V29+X29+Z29+AB29+AD29+AF29+AH29+AJ29+AL29</f>
        <v>0</v>
      </c>
      <c r="E29" s="115">
        <f t="shared" si="13"/>
        <v>0</v>
      </c>
      <c r="F29" s="943"/>
      <c r="G29" s="944"/>
      <c r="H29" s="943"/>
      <c r="I29" s="945"/>
      <c r="J29" s="943"/>
      <c r="K29" s="945"/>
      <c r="L29" s="943"/>
      <c r="M29" s="944"/>
      <c r="N29" s="946"/>
      <c r="O29" s="945"/>
      <c r="P29" s="946"/>
      <c r="Q29" s="945"/>
      <c r="R29" s="946"/>
      <c r="S29" s="945"/>
      <c r="T29" s="946"/>
      <c r="U29" s="945"/>
      <c r="V29" s="946"/>
      <c r="W29" s="945"/>
      <c r="X29" s="946"/>
      <c r="Y29" s="945"/>
      <c r="Z29" s="946"/>
      <c r="AA29" s="945"/>
      <c r="AB29" s="946"/>
      <c r="AC29" s="945"/>
      <c r="AD29" s="946"/>
      <c r="AE29" s="945"/>
      <c r="AF29" s="946"/>
      <c r="AG29" s="945"/>
      <c r="AH29" s="946"/>
      <c r="AI29" s="945"/>
      <c r="AJ29" s="946"/>
      <c r="AK29" s="945"/>
      <c r="AL29" s="946"/>
      <c r="AM29" s="947"/>
      <c r="AN29" s="948"/>
      <c r="AO29" s="448"/>
      <c r="AP29" s="946"/>
      <c r="AQ29" s="945"/>
      <c r="AR29" s="31" t="str">
        <f>CA29&amp;CB29&amp;CC29&amp;CD29&amp;CE29&amp;CF29</f>
        <v/>
      </c>
      <c r="BW29" s="32"/>
      <c r="BX29" s="32"/>
      <c r="BY29" s="32"/>
      <c r="BZ29" s="32"/>
      <c r="CA29" s="123" t="str">
        <f>IF(CG29=1," * El total de Ingresos debe ser igual a la suma de los Tipos de Estrategia. ","")</f>
        <v/>
      </c>
      <c r="CB29" s="123" t="str">
        <f>IF(CG28=1,"* Existen patologías que son mayores al Total de Ingresos-Persona. ","")</f>
        <v/>
      </c>
      <c r="CC29" s="124"/>
      <c r="CD29" s="124"/>
      <c r="CE29" s="124"/>
      <c r="CF29" s="124"/>
      <c r="CG29" s="112">
        <f>IF(SUM(AN29:AQ29)=C29,0,1)</f>
        <v>0</v>
      </c>
      <c r="CH29" s="125"/>
      <c r="CI29" s="125"/>
      <c r="CJ29" s="125"/>
      <c r="CK29" s="125"/>
      <c r="DH29"/>
      <c r="DI29"/>
    </row>
    <row r="30" spans="1:113" x14ac:dyDescent="0.25">
      <c r="A30" s="949" t="s">
        <v>52</v>
      </c>
      <c r="B30" s="126" t="s">
        <v>53</v>
      </c>
      <c r="C30" s="127">
        <f t="shared" si="12"/>
        <v>0</v>
      </c>
      <c r="D30" s="825">
        <f t="shared" si="13"/>
        <v>0</v>
      </c>
      <c r="E30" s="826">
        <f t="shared" si="13"/>
        <v>0</v>
      </c>
      <c r="F30" s="130"/>
      <c r="G30" s="131"/>
      <c r="H30" s="130"/>
      <c r="I30" s="132"/>
      <c r="J30" s="130"/>
      <c r="K30" s="132"/>
      <c r="L30" s="130"/>
      <c r="M30" s="131"/>
      <c r="N30" s="133"/>
      <c r="O30" s="132"/>
      <c r="P30" s="133"/>
      <c r="Q30" s="132"/>
      <c r="R30" s="133"/>
      <c r="S30" s="132"/>
      <c r="T30" s="133"/>
      <c r="U30" s="132"/>
      <c r="V30" s="133"/>
      <c r="W30" s="132"/>
      <c r="X30" s="133"/>
      <c r="Y30" s="132"/>
      <c r="Z30" s="133"/>
      <c r="AA30" s="132"/>
      <c r="AB30" s="133"/>
      <c r="AC30" s="132"/>
      <c r="AD30" s="133"/>
      <c r="AE30" s="132"/>
      <c r="AF30" s="133"/>
      <c r="AG30" s="132"/>
      <c r="AH30" s="133"/>
      <c r="AI30" s="132"/>
      <c r="AJ30" s="133"/>
      <c r="AK30" s="132"/>
      <c r="AL30" s="133"/>
      <c r="AM30" s="134"/>
      <c r="AN30" s="135"/>
      <c r="AO30" s="136"/>
      <c r="AP30" s="133"/>
      <c r="AQ30" s="132"/>
      <c r="AR30" s="31" t="str">
        <f>CA30&amp;CB30&amp;CC30&amp;CD30&amp;CE30&amp;CF30</f>
        <v/>
      </c>
      <c r="BW30" s="32"/>
      <c r="BX30" s="32"/>
      <c r="BY30" s="32"/>
      <c r="BZ30" s="32"/>
      <c r="CA30" s="123" t="str">
        <f>IF(CG30=1," * El total de Ingresos debe ser igual a la suma de los Tipos de Estrategia. ","")</f>
        <v/>
      </c>
      <c r="CB30" s="123" t="str">
        <f>IF(CH30=1,"* EN Rehabilitación Infantil Existen Patologías que son Mayores a los Ingresos-Personas. ","")</f>
        <v/>
      </c>
      <c r="CC30" s="123" t="str">
        <f>IF(CI30=1,"* En RBC existen Patologías que son mayores a los Ingresos-Personas. ","")</f>
        <v/>
      </c>
      <c r="CD30" s="123" t="str">
        <f>IF(CJ30=1,"* En RI Existen Patologías que son mayores a los Ingresos-Personas. ","")</f>
        <v/>
      </c>
      <c r="CE30" s="123" t="str">
        <f>IF(CK30=1,"* En RR existen patologías que son mayores a los Ingresos-Persona. ","")</f>
        <v/>
      </c>
      <c r="CF30" s="123"/>
      <c r="CG30" s="112">
        <f>IF(SUM(AN30:AQ30)=C30,0,1)</f>
        <v>0</v>
      </c>
      <c r="CH30" s="112">
        <f>IF(AN29&lt;MAX(AN30:AN48),1,0)</f>
        <v>0</v>
      </c>
      <c r="CI30" s="112">
        <f>IF(AO29&lt;MAX(AO30:AO48),1,0)</f>
        <v>0</v>
      </c>
      <c r="CJ30" s="112">
        <f>IF(AP29&lt;MAX(AP30:AP48),1,0)</f>
        <v>0</v>
      </c>
      <c r="CK30" s="112">
        <f>IF(AQ29&lt;MAX(AQ30:AQ48),1,0)</f>
        <v>0</v>
      </c>
      <c r="DI30"/>
    </row>
    <row r="31" spans="1:113" x14ac:dyDescent="0.25">
      <c r="A31" s="515"/>
      <c r="B31" s="126" t="s">
        <v>54</v>
      </c>
      <c r="C31" s="137">
        <f t="shared" si="12"/>
        <v>0</v>
      </c>
      <c r="D31" s="138">
        <f t="shared" si="13"/>
        <v>0</v>
      </c>
      <c r="E31" s="139">
        <f t="shared" si="13"/>
        <v>0</v>
      </c>
      <c r="F31" s="140"/>
      <c r="G31" s="141"/>
      <c r="H31" s="140"/>
      <c r="I31" s="142"/>
      <c r="J31" s="140"/>
      <c r="K31" s="142"/>
      <c r="L31" s="140"/>
      <c r="M31" s="141"/>
      <c r="N31" s="143"/>
      <c r="O31" s="142"/>
      <c r="P31" s="143"/>
      <c r="Q31" s="142"/>
      <c r="R31" s="143"/>
      <c r="S31" s="142"/>
      <c r="T31" s="143"/>
      <c r="U31" s="142"/>
      <c r="V31" s="143"/>
      <c r="W31" s="142"/>
      <c r="X31" s="143"/>
      <c r="Y31" s="142"/>
      <c r="Z31" s="143"/>
      <c r="AA31" s="142"/>
      <c r="AB31" s="143"/>
      <c r="AC31" s="142"/>
      <c r="AD31" s="143"/>
      <c r="AE31" s="142"/>
      <c r="AF31" s="143"/>
      <c r="AG31" s="142"/>
      <c r="AH31" s="143"/>
      <c r="AI31" s="142"/>
      <c r="AJ31" s="143"/>
      <c r="AK31" s="142"/>
      <c r="AL31" s="143"/>
      <c r="AM31" s="144"/>
      <c r="AN31" s="145"/>
      <c r="AO31" s="146"/>
      <c r="AP31" s="143"/>
      <c r="AQ31" s="142"/>
      <c r="AR31" s="31" t="str">
        <f t="shared" ref="AR31:AR50" si="14">CA31&amp;CB31</f>
        <v/>
      </c>
      <c r="BW31" s="32"/>
      <c r="BX31" s="32"/>
      <c r="BY31" s="32"/>
      <c r="BZ31" s="32"/>
      <c r="CA31" s="123" t="str">
        <f>IF(CG31=1," * El total de Ingresos debe ser igual a la suma de los Tipos de Estrategia. ","")</f>
        <v/>
      </c>
      <c r="CB31" s="124"/>
      <c r="CC31" s="124"/>
      <c r="CD31" s="124"/>
      <c r="CE31" s="124"/>
      <c r="CF31" s="124"/>
      <c r="CG31" s="112">
        <f>IF(SUM(AN31:AQ31)=C31,0,1)</f>
        <v>0</v>
      </c>
      <c r="CH31" s="125"/>
      <c r="CI31" s="125"/>
      <c r="CJ31" s="125"/>
      <c r="CK31" s="125"/>
    </row>
    <row r="32" spans="1:113" x14ac:dyDescent="0.25">
      <c r="A32" s="515"/>
      <c r="B32" s="147" t="s">
        <v>55</v>
      </c>
      <c r="C32" s="148">
        <f t="shared" si="12"/>
        <v>0</v>
      </c>
      <c r="D32" s="138">
        <f t="shared" si="13"/>
        <v>0</v>
      </c>
      <c r="E32" s="139">
        <f t="shared" si="13"/>
        <v>0</v>
      </c>
      <c r="F32" s="140"/>
      <c r="G32" s="141"/>
      <c r="H32" s="140"/>
      <c r="I32" s="142"/>
      <c r="J32" s="140"/>
      <c r="K32" s="142"/>
      <c r="L32" s="140"/>
      <c r="M32" s="141"/>
      <c r="N32" s="143"/>
      <c r="O32" s="142"/>
      <c r="P32" s="143"/>
      <c r="Q32" s="142"/>
      <c r="R32" s="143"/>
      <c r="S32" s="142"/>
      <c r="T32" s="143"/>
      <c r="U32" s="142"/>
      <c r="V32" s="143"/>
      <c r="W32" s="142"/>
      <c r="X32" s="143"/>
      <c r="Y32" s="142"/>
      <c r="Z32" s="143"/>
      <c r="AA32" s="142"/>
      <c r="AB32" s="143"/>
      <c r="AC32" s="142"/>
      <c r="AD32" s="143"/>
      <c r="AE32" s="142"/>
      <c r="AF32" s="143"/>
      <c r="AG32" s="142"/>
      <c r="AH32" s="143"/>
      <c r="AI32" s="142"/>
      <c r="AJ32" s="143"/>
      <c r="AK32" s="142"/>
      <c r="AL32" s="143"/>
      <c r="AM32" s="144"/>
      <c r="AN32" s="145"/>
      <c r="AO32" s="146"/>
      <c r="AP32" s="143"/>
      <c r="AQ32" s="142"/>
      <c r="AR32" s="31" t="str">
        <f t="shared" si="14"/>
        <v/>
      </c>
      <c r="BW32" s="32"/>
      <c r="BX32" s="32"/>
      <c r="BY32" s="32"/>
      <c r="BZ32" s="32"/>
      <c r="CA32" s="123" t="str">
        <f t="shared" ref="CA32:CA50" si="15">IF(CG32=1," * El total de Ingresos debe ser igual a la suma de los Tipos de Estrategia. ","")</f>
        <v/>
      </c>
      <c r="CB32" s="124"/>
      <c r="CC32" s="124"/>
      <c r="CD32" s="124"/>
      <c r="CE32" s="124"/>
      <c r="CF32" s="124"/>
      <c r="CG32" s="112">
        <f t="shared" ref="CG32:CG48" si="16">IF(SUM(AN32:AQ32)=C32,0,1)</f>
        <v>0</v>
      </c>
      <c r="CH32" s="125"/>
      <c r="CI32" s="125"/>
      <c r="CJ32" s="125"/>
      <c r="CK32" s="125"/>
    </row>
    <row r="33" spans="1:89" customFormat="1" x14ac:dyDescent="0.25">
      <c r="A33" s="515"/>
      <c r="B33" s="147" t="s">
        <v>56</v>
      </c>
      <c r="C33" s="148">
        <f t="shared" si="12"/>
        <v>0</v>
      </c>
      <c r="D33" s="138">
        <f t="shared" si="13"/>
        <v>0</v>
      </c>
      <c r="E33" s="139">
        <f t="shared" si="13"/>
        <v>0</v>
      </c>
      <c r="F33" s="140"/>
      <c r="G33" s="141"/>
      <c r="H33" s="140"/>
      <c r="I33" s="142"/>
      <c r="J33" s="140"/>
      <c r="K33" s="142"/>
      <c r="L33" s="140"/>
      <c r="M33" s="141"/>
      <c r="N33" s="143"/>
      <c r="O33" s="142"/>
      <c r="P33" s="143"/>
      <c r="Q33" s="142"/>
      <c r="R33" s="143"/>
      <c r="S33" s="142"/>
      <c r="T33" s="143"/>
      <c r="U33" s="142"/>
      <c r="V33" s="143"/>
      <c r="W33" s="142"/>
      <c r="X33" s="143"/>
      <c r="Y33" s="142"/>
      <c r="Z33" s="143"/>
      <c r="AA33" s="142"/>
      <c r="AB33" s="143"/>
      <c r="AC33" s="142"/>
      <c r="AD33" s="143"/>
      <c r="AE33" s="142"/>
      <c r="AF33" s="143"/>
      <c r="AG33" s="142"/>
      <c r="AH33" s="143"/>
      <c r="AI33" s="142"/>
      <c r="AJ33" s="143"/>
      <c r="AK33" s="142"/>
      <c r="AL33" s="143"/>
      <c r="AM33" s="144"/>
      <c r="AN33" s="145"/>
      <c r="AO33" s="146"/>
      <c r="AP33" s="143"/>
      <c r="AQ33" s="142"/>
      <c r="AR33" s="31" t="str">
        <f t="shared" si="14"/>
        <v/>
      </c>
      <c r="BW33" s="32"/>
      <c r="BX33" s="32"/>
      <c r="BY33" s="32"/>
      <c r="BZ33" s="32"/>
      <c r="CA33" s="123" t="str">
        <f t="shared" si="15"/>
        <v/>
      </c>
      <c r="CB33" s="124"/>
      <c r="CC33" s="124"/>
      <c r="CD33" s="124"/>
      <c r="CE33" s="124"/>
      <c r="CF33" s="124"/>
      <c r="CG33" s="112">
        <f t="shared" si="16"/>
        <v>0</v>
      </c>
      <c r="CH33" s="125"/>
      <c r="CI33" s="125"/>
      <c r="CJ33" s="125"/>
      <c r="CK33" s="125"/>
    </row>
    <row r="34" spans="1:89" customFormat="1" x14ac:dyDescent="0.25">
      <c r="A34" s="515"/>
      <c r="B34" s="147" t="s">
        <v>57</v>
      </c>
      <c r="C34" s="148">
        <f t="shared" si="12"/>
        <v>0</v>
      </c>
      <c r="D34" s="138">
        <f t="shared" si="13"/>
        <v>0</v>
      </c>
      <c r="E34" s="139">
        <f t="shared" si="13"/>
        <v>0</v>
      </c>
      <c r="F34" s="140"/>
      <c r="G34" s="141"/>
      <c r="H34" s="140"/>
      <c r="I34" s="142"/>
      <c r="J34" s="140"/>
      <c r="K34" s="142"/>
      <c r="L34" s="140"/>
      <c r="M34" s="141"/>
      <c r="N34" s="143"/>
      <c r="O34" s="142"/>
      <c r="P34" s="143"/>
      <c r="Q34" s="142"/>
      <c r="R34" s="143"/>
      <c r="S34" s="142"/>
      <c r="T34" s="143"/>
      <c r="U34" s="142"/>
      <c r="V34" s="143"/>
      <c r="W34" s="142"/>
      <c r="X34" s="143"/>
      <c r="Y34" s="142"/>
      <c r="Z34" s="143"/>
      <c r="AA34" s="142"/>
      <c r="AB34" s="143"/>
      <c r="AC34" s="142"/>
      <c r="AD34" s="143"/>
      <c r="AE34" s="142"/>
      <c r="AF34" s="143"/>
      <c r="AG34" s="142"/>
      <c r="AH34" s="143"/>
      <c r="AI34" s="142"/>
      <c r="AJ34" s="143"/>
      <c r="AK34" s="142"/>
      <c r="AL34" s="143"/>
      <c r="AM34" s="144"/>
      <c r="AN34" s="145"/>
      <c r="AO34" s="146"/>
      <c r="AP34" s="143"/>
      <c r="AQ34" s="142"/>
      <c r="AR34" s="31" t="str">
        <f t="shared" si="14"/>
        <v/>
      </c>
      <c r="BW34" s="32"/>
      <c r="BX34" s="32"/>
      <c r="BY34" s="32"/>
      <c r="BZ34" s="32"/>
      <c r="CA34" s="123" t="str">
        <f t="shared" si="15"/>
        <v/>
      </c>
      <c r="CB34" s="124"/>
      <c r="CC34" s="124"/>
      <c r="CD34" s="124"/>
      <c r="CE34" s="124"/>
      <c r="CF34" s="124"/>
      <c r="CG34" s="112">
        <f t="shared" si="16"/>
        <v>0</v>
      </c>
      <c r="CH34" s="125"/>
      <c r="CI34" s="125"/>
      <c r="CJ34" s="125"/>
      <c r="CK34" s="125"/>
    </row>
    <row r="35" spans="1:89" customFormat="1" x14ac:dyDescent="0.25">
      <c r="A35" s="515"/>
      <c r="B35" s="147" t="s">
        <v>58</v>
      </c>
      <c r="C35" s="148">
        <f t="shared" si="12"/>
        <v>0</v>
      </c>
      <c r="D35" s="138">
        <f t="shared" si="13"/>
        <v>0</v>
      </c>
      <c r="E35" s="139">
        <f t="shared" si="13"/>
        <v>0</v>
      </c>
      <c r="F35" s="140"/>
      <c r="G35" s="141"/>
      <c r="H35" s="140"/>
      <c r="I35" s="142"/>
      <c r="J35" s="140"/>
      <c r="K35" s="142"/>
      <c r="L35" s="140"/>
      <c r="M35" s="141"/>
      <c r="N35" s="143"/>
      <c r="O35" s="142"/>
      <c r="P35" s="143"/>
      <c r="Q35" s="142"/>
      <c r="R35" s="143"/>
      <c r="S35" s="142"/>
      <c r="T35" s="143"/>
      <c r="U35" s="142"/>
      <c r="V35" s="143"/>
      <c r="W35" s="142"/>
      <c r="X35" s="143"/>
      <c r="Y35" s="142"/>
      <c r="Z35" s="143"/>
      <c r="AA35" s="142"/>
      <c r="AB35" s="143"/>
      <c r="AC35" s="142"/>
      <c r="AD35" s="143"/>
      <c r="AE35" s="142"/>
      <c r="AF35" s="143"/>
      <c r="AG35" s="142"/>
      <c r="AH35" s="143"/>
      <c r="AI35" s="142"/>
      <c r="AJ35" s="143"/>
      <c r="AK35" s="142"/>
      <c r="AL35" s="143"/>
      <c r="AM35" s="144"/>
      <c r="AN35" s="145"/>
      <c r="AO35" s="146"/>
      <c r="AP35" s="143"/>
      <c r="AQ35" s="142"/>
      <c r="AR35" s="31" t="str">
        <f t="shared" si="14"/>
        <v/>
      </c>
      <c r="BW35" s="32"/>
      <c r="BX35" s="32"/>
      <c r="BY35" s="32"/>
      <c r="BZ35" s="32"/>
      <c r="CA35" s="123" t="str">
        <f t="shared" si="15"/>
        <v/>
      </c>
      <c r="CB35" s="124"/>
      <c r="CC35" s="124"/>
      <c r="CD35" s="124"/>
      <c r="CE35" s="124"/>
      <c r="CF35" s="124"/>
      <c r="CG35" s="112">
        <f t="shared" si="16"/>
        <v>0</v>
      </c>
      <c r="CH35" s="125"/>
      <c r="CI35" s="125"/>
      <c r="CJ35" s="125"/>
      <c r="CK35" s="125"/>
    </row>
    <row r="36" spans="1:89" customFormat="1" x14ac:dyDescent="0.25">
      <c r="A36" s="515"/>
      <c r="B36" s="149" t="s">
        <v>59</v>
      </c>
      <c r="C36" s="150">
        <f t="shared" si="12"/>
        <v>0</v>
      </c>
      <c r="D36" s="138">
        <f t="shared" si="13"/>
        <v>0</v>
      </c>
      <c r="E36" s="139">
        <f t="shared" si="13"/>
        <v>0</v>
      </c>
      <c r="F36" s="140"/>
      <c r="G36" s="141"/>
      <c r="H36" s="140"/>
      <c r="I36" s="142"/>
      <c r="J36" s="140"/>
      <c r="K36" s="142"/>
      <c r="L36" s="140"/>
      <c r="M36" s="141"/>
      <c r="N36" s="143"/>
      <c r="O36" s="142"/>
      <c r="P36" s="143"/>
      <c r="Q36" s="142"/>
      <c r="R36" s="143"/>
      <c r="S36" s="142"/>
      <c r="T36" s="143"/>
      <c r="U36" s="142"/>
      <c r="V36" s="143"/>
      <c r="W36" s="142"/>
      <c r="X36" s="143"/>
      <c r="Y36" s="142"/>
      <c r="Z36" s="143"/>
      <c r="AA36" s="142"/>
      <c r="AB36" s="143"/>
      <c r="AC36" s="142"/>
      <c r="AD36" s="143"/>
      <c r="AE36" s="142"/>
      <c r="AF36" s="143"/>
      <c r="AG36" s="142"/>
      <c r="AH36" s="143"/>
      <c r="AI36" s="142"/>
      <c r="AJ36" s="143"/>
      <c r="AK36" s="142"/>
      <c r="AL36" s="143"/>
      <c r="AM36" s="144"/>
      <c r="AN36" s="145"/>
      <c r="AO36" s="146"/>
      <c r="AP36" s="143"/>
      <c r="AQ36" s="142"/>
      <c r="AR36" s="31" t="str">
        <f t="shared" si="14"/>
        <v/>
      </c>
      <c r="BW36" s="32"/>
      <c r="BX36" s="32"/>
      <c r="BY36" s="32"/>
      <c r="BZ36" s="32"/>
      <c r="CA36" s="123" t="str">
        <f t="shared" si="15"/>
        <v/>
      </c>
      <c r="CB36" s="124"/>
      <c r="CC36" s="124"/>
      <c r="CD36" s="124"/>
      <c r="CE36" s="124"/>
      <c r="CF36" s="124"/>
      <c r="CG36" s="112">
        <f t="shared" si="16"/>
        <v>0</v>
      </c>
      <c r="CH36" s="125"/>
      <c r="CI36" s="125"/>
      <c r="CJ36" s="125"/>
      <c r="CK36" s="125"/>
    </row>
    <row r="37" spans="1:89" customFormat="1" x14ac:dyDescent="0.25">
      <c r="A37" s="515"/>
      <c r="B37" s="151" t="s">
        <v>60</v>
      </c>
      <c r="C37" s="152">
        <f t="shared" si="12"/>
        <v>0</v>
      </c>
      <c r="D37" s="138">
        <f t="shared" si="13"/>
        <v>0</v>
      </c>
      <c r="E37" s="139">
        <f t="shared" si="13"/>
        <v>0</v>
      </c>
      <c r="F37" s="140"/>
      <c r="G37" s="141"/>
      <c r="H37" s="140"/>
      <c r="I37" s="142"/>
      <c r="J37" s="140"/>
      <c r="K37" s="142"/>
      <c r="L37" s="140"/>
      <c r="M37" s="141"/>
      <c r="N37" s="143"/>
      <c r="O37" s="142"/>
      <c r="P37" s="143"/>
      <c r="Q37" s="142"/>
      <c r="R37" s="143"/>
      <c r="S37" s="142"/>
      <c r="T37" s="143"/>
      <c r="U37" s="142"/>
      <c r="V37" s="143"/>
      <c r="W37" s="142"/>
      <c r="X37" s="143"/>
      <c r="Y37" s="142"/>
      <c r="Z37" s="143"/>
      <c r="AA37" s="142"/>
      <c r="AB37" s="143"/>
      <c r="AC37" s="142"/>
      <c r="AD37" s="143"/>
      <c r="AE37" s="142"/>
      <c r="AF37" s="143"/>
      <c r="AG37" s="142"/>
      <c r="AH37" s="143"/>
      <c r="AI37" s="142"/>
      <c r="AJ37" s="143"/>
      <c r="AK37" s="142"/>
      <c r="AL37" s="143"/>
      <c r="AM37" s="144"/>
      <c r="AN37" s="145"/>
      <c r="AO37" s="146"/>
      <c r="AP37" s="143"/>
      <c r="AQ37" s="142"/>
      <c r="AR37" s="31" t="str">
        <f t="shared" si="14"/>
        <v/>
      </c>
      <c r="BW37" s="32"/>
      <c r="BX37" s="32"/>
      <c r="BY37" s="32"/>
      <c r="BZ37" s="32"/>
      <c r="CA37" s="123" t="str">
        <f t="shared" si="15"/>
        <v/>
      </c>
      <c r="CB37" s="124"/>
      <c r="CC37" s="124"/>
      <c r="CD37" s="124"/>
      <c r="CE37" s="124"/>
      <c r="CF37" s="124"/>
      <c r="CG37" s="112">
        <f t="shared" si="16"/>
        <v>0</v>
      </c>
      <c r="CH37" s="125"/>
      <c r="CI37" s="125"/>
      <c r="CJ37" s="125"/>
      <c r="CK37" s="125"/>
    </row>
    <row r="38" spans="1:89" customFormat="1" x14ac:dyDescent="0.25">
      <c r="A38" s="515"/>
      <c r="B38" s="153" t="s">
        <v>61</v>
      </c>
      <c r="C38" s="154">
        <f t="shared" si="12"/>
        <v>0</v>
      </c>
      <c r="D38" s="138">
        <f t="shared" si="13"/>
        <v>0</v>
      </c>
      <c r="E38" s="139">
        <f t="shared" si="13"/>
        <v>0</v>
      </c>
      <c r="F38" s="140"/>
      <c r="G38" s="141"/>
      <c r="H38" s="140"/>
      <c r="I38" s="142"/>
      <c r="J38" s="140"/>
      <c r="K38" s="142"/>
      <c r="L38" s="140"/>
      <c r="M38" s="141"/>
      <c r="N38" s="143"/>
      <c r="O38" s="142"/>
      <c r="P38" s="143"/>
      <c r="Q38" s="142"/>
      <c r="R38" s="143"/>
      <c r="S38" s="142"/>
      <c r="T38" s="143"/>
      <c r="U38" s="142"/>
      <c r="V38" s="143"/>
      <c r="W38" s="142"/>
      <c r="X38" s="143"/>
      <c r="Y38" s="142"/>
      <c r="Z38" s="143"/>
      <c r="AA38" s="142"/>
      <c r="AB38" s="143"/>
      <c r="AC38" s="142"/>
      <c r="AD38" s="143"/>
      <c r="AE38" s="142"/>
      <c r="AF38" s="143"/>
      <c r="AG38" s="142"/>
      <c r="AH38" s="143"/>
      <c r="AI38" s="142"/>
      <c r="AJ38" s="143"/>
      <c r="AK38" s="142"/>
      <c r="AL38" s="143"/>
      <c r="AM38" s="144"/>
      <c r="AN38" s="145"/>
      <c r="AO38" s="146"/>
      <c r="AP38" s="143"/>
      <c r="AQ38" s="142"/>
      <c r="AR38" s="31" t="str">
        <f t="shared" si="14"/>
        <v/>
      </c>
      <c r="BW38" s="32"/>
      <c r="BX38" s="32"/>
      <c r="BY38" s="32"/>
      <c r="BZ38" s="32"/>
      <c r="CA38" s="123" t="str">
        <f t="shared" si="15"/>
        <v/>
      </c>
      <c r="CB38" s="124"/>
      <c r="CC38" s="124"/>
      <c r="CD38" s="124"/>
      <c r="CE38" s="124"/>
      <c r="CF38" s="124"/>
      <c r="CG38" s="112">
        <f t="shared" si="16"/>
        <v>0</v>
      </c>
      <c r="CH38" s="125"/>
      <c r="CI38" s="125"/>
      <c r="CJ38" s="125"/>
      <c r="CK38" s="125"/>
    </row>
    <row r="39" spans="1:89" customFormat="1" x14ac:dyDescent="0.25">
      <c r="A39" s="515"/>
      <c r="B39" s="151" t="s">
        <v>62</v>
      </c>
      <c r="C39" s="152">
        <f t="shared" si="12"/>
        <v>0</v>
      </c>
      <c r="D39" s="138">
        <f t="shared" si="13"/>
        <v>0</v>
      </c>
      <c r="E39" s="139">
        <f t="shared" si="13"/>
        <v>0</v>
      </c>
      <c r="F39" s="140"/>
      <c r="G39" s="141"/>
      <c r="H39" s="140"/>
      <c r="I39" s="142"/>
      <c r="J39" s="140"/>
      <c r="K39" s="142"/>
      <c r="L39" s="140"/>
      <c r="M39" s="141"/>
      <c r="N39" s="143"/>
      <c r="O39" s="142"/>
      <c r="P39" s="143"/>
      <c r="Q39" s="142"/>
      <c r="R39" s="143"/>
      <c r="S39" s="142"/>
      <c r="T39" s="143"/>
      <c r="U39" s="142"/>
      <c r="V39" s="143"/>
      <c r="W39" s="142"/>
      <c r="X39" s="143"/>
      <c r="Y39" s="142"/>
      <c r="Z39" s="143"/>
      <c r="AA39" s="142"/>
      <c r="AB39" s="143"/>
      <c r="AC39" s="142"/>
      <c r="AD39" s="143"/>
      <c r="AE39" s="142"/>
      <c r="AF39" s="143"/>
      <c r="AG39" s="142"/>
      <c r="AH39" s="143"/>
      <c r="AI39" s="142"/>
      <c r="AJ39" s="143"/>
      <c r="AK39" s="142"/>
      <c r="AL39" s="143"/>
      <c r="AM39" s="144"/>
      <c r="AN39" s="145"/>
      <c r="AO39" s="146"/>
      <c r="AP39" s="143"/>
      <c r="AQ39" s="142"/>
      <c r="AR39" s="31" t="str">
        <f t="shared" si="14"/>
        <v/>
      </c>
      <c r="BW39" s="32"/>
      <c r="BX39" s="32"/>
      <c r="BY39" s="32"/>
      <c r="BZ39" s="32"/>
      <c r="CA39" s="123" t="str">
        <f t="shared" si="15"/>
        <v/>
      </c>
      <c r="CB39" s="124"/>
      <c r="CC39" s="124"/>
      <c r="CD39" s="124"/>
      <c r="CE39" s="124"/>
      <c r="CF39" s="124"/>
      <c r="CG39" s="112">
        <f t="shared" si="16"/>
        <v>0</v>
      </c>
      <c r="CH39" s="125"/>
      <c r="CI39" s="125"/>
      <c r="CJ39" s="125"/>
      <c r="CK39" s="125"/>
    </row>
    <row r="40" spans="1:89" customFormat="1" x14ac:dyDescent="0.25">
      <c r="A40" s="515"/>
      <c r="B40" s="151" t="s">
        <v>63</v>
      </c>
      <c r="C40" s="152">
        <f t="shared" si="12"/>
        <v>0</v>
      </c>
      <c r="D40" s="138">
        <f t="shared" si="13"/>
        <v>0</v>
      </c>
      <c r="E40" s="139">
        <f t="shared" si="13"/>
        <v>0</v>
      </c>
      <c r="F40" s="140"/>
      <c r="G40" s="141"/>
      <c r="H40" s="140"/>
      <c r="I40" s="142"/>
      <c r="J40" s="140"/>
      <c r="K40" s="142"/>
      <c r="L40" s="140"/>
      <c r="M40" s="141"/>
      <c r="N40" s="143"/>
      <c r="O40" s="142"/>
      <c r="P40" s="143"/>
      <c r="Q40" s="142"/>
      <c r="R40" s="143"/>
      <c r="S40" s="142"/>
      <c r="T40" s="143"/>
      <c r="U40" s="142"/>
      <c r="V40" s="143"/>
      <c r="W40" s="142"/>
      <c r="X40" s="143"/>
      <c r="Y40" s="142"/>
      <c r="Z40" s="143"/>
      <c r="AA40" s="142"/>
      <c r="AB40" s="143"/>
      <c r="AC40" s="142"/>
      <c r="AD40" s="143"/>
      <c r="AE40" s="142"/>
      <c r="AF40" s="143"/>
      <c r="AG40" s="142"/>
      <c r="AH40" s="143"/>
      <c r="AI40" s="142"/>
      <c r="AJ40" s="143"/>
      <c r="AK40" s="142"/>
      <c r="AL40" s="143"/>
      <c r="AM40" s="144"/>
      <c r="AN40" s="145"/>
      <c r="AO40" s="146"/>
      <c r="AP40" s="143"/>
      <c r="AQ40" s="142"/>
      <c r="AR40" s="31" t="str">
        <f t="shared" si="14"/>
        <v/>
      </c>
      <c r="BW40" s="32"/>
      <c r="BX40" s="32"/>
      <c r="BY40" s="32"/>
      <c r="BZ40" s="32"/>
      <c r="CA40" s="123" t="str">
        <f t="shared" si="15"/>
        <v/>
      </c>
      <c r="CB40" s="124"/>
      <c r="CC40" s="124"/>
      <c r="CD40" s="124"/>
      <c r="CE40" s="124"/>
      <c r="CF40" s="124"/>
      <c r="CG40" s="112">
        <f t="shared" si="16"/>
        <v>0</v>
      </c>
      <c r="CH40" s="125"/>
      <c r="CI40" s="125"/>
      <c r="CJ40" s="125"/>
      <c r="CK40" s="125"/>
    </row>
    <row r="41" spans="1:89" customFormat="1" x14ac:dyDescent="0.25">
      <c r="A41" s="515"/>
      <c r="B41" s="155" t="s">
        <v>64</v>
      </c>
      <c r="C41" s="156">
        <f t="shared" si="12"/>
        <v>0</v>
      </c>
      <c r="D41" s="138">
        <f t="shared" si="13"/>
        <v>0</v>
      </c>
      <c r="E41" s="139">
        <f t="shared" si="13"/>
        <v>0</v>
      </c>
      <c r="F41" s="140"/>
      <c r="G41" s="141"/>
      <c r="H41" s="140"/>
      <c r="I41" s="142"/>
      <c r="J41" s="140"/>
      <c r="K41" s="142"/>
      <c r="L41" s="140"/>
      <c r="M41" s="141"/>
      <c r="N41" s="143"/>
      <c r="O41" s="142"/>
      <c r="P41" s="143"/>
      <c r="Q41" s="142"/>
      <c r="R41" s="143"/>
      <c r="S41" s="142"/>
      <c r="T41" s="143"/>
      <c r="U41" s="142"/>
      <c r="V41" s="143"/>
      <c r="W41" s="142"/>
      <c r="X41" s="143"/>
      <c r="Y41" s="142"/>
      <c r="Z41" s="143"/>
      <c r="AA41" s="142"/>
      <c r="AB41" s="143"/>
      <c r="AC41" s="142"/>
      <c r="AD41" s="143"/>
      <c r="AE41" s="142"/>
      <c r="AF41" s="143"/>
      <c r="AG41" s="142"/>
      <c r="AH41" s="143"/>
      <c r="AI41" s="142"/>
      <c r="AJ41" s="143"/>
      <c r="AK41" s="142"/>
      <c r="AL41" s="143"/>
      <c r="AM41" s="144"/>
      <c r="AN41" s="145"/>
      <c r="AO41" s="146"/>
      <c r="AP41" s="143"/>
      <c r="AQ41" s="142"/>
      <c r="AR41" s="31" t="str">
        <f t="shared" si="14"/>
        <v/>
      </c>
      <c r="BW41" s="32"/>
      <c r="BX41" s="32"/>
      <c r="BY41" s="32"/>
      <c r="BZ41" s="32"/>
      <c r="CA41" s="123" t="str">
        <f t="shared" si="15"/>
        <v/>
      </c>
      <c r="CB41" s="124"/>
      <c r="CC41" s="124"/>
      <c r="CD41" s="124"/>
      <c r="CE41" s="124"/>
      <c r="CF41" s="124"/>
      <c r="CG41" s="112">
        <f t="shared" si="16"/>
        <v>0</v>
      </c>
      <c r="CH41" s="125"/>
      <c r="CI41" s="125"/>
      <c r="CJ41" s="125"/>
      <c r="CK41" s="125"/>
    </row>
    <row r="42" spans="1:89" customFormat="1" x14ac:dyDescent="0.25">
      <c r="A42" s="515"/>
      <c r="B42" s="149" t="s">
        <v>65</v>
      </c>
      <c r="C42" s="157">
        <f t="shared" si="12"/>
        <v>0</v>
      </c>
      <c r="D42" s="158">
        <f t="shared" si="13"/>
        <v>0</v>
      </c>
      <c r="E42" s="159">
        <f t="shared" si="13"/>
        <v>0</v>
      </c>
      <c r="F42" s="140"/>
      <c r="G42" s="141"/>
      <c r="H42" s="140"/>
      <c r="I42" s="141"/>
      <c r="J42" s="140"/>
      <c r="K42" s="142"/>
      <c r="L42" s="140"/>
      <c r="M42" s="141"/>
      <c r="N42" s="143"/>
      <c r="O42" s="141"/>
      <c r="P42" s="146"/>
      <c r="Q42" s="141"/>
      <c r="R42" s="146"/>
      <c r="S42" s="141"/>
      <c r="T42" s="146"/>
      <c r="U42" s="141"/>
      <c r="V42" s="146"/>
      <c r="W42" s="141"/>
      <c r="X42" s="146"/>
      <c r="Y42" s="141"/>
      <c r="Z42" s="146"/>
      <c r="AA42" s="141"/>
      <c r="AB42" s="146"/>
      <c r="AC42" s="141"/>
      <c r="AD42" s="146"/>
      <c r="AE42" s="141"/>
      <c r="AF42" s="146"/>
      <c r="AG42" s="141"/>
      <c r="AH42" s="146"/>
      <c r="AI42" s="141"/>
      <c r="AJ42" s="146"/>
      <c r="AK42" s="141"/>
      <c r="AL42" s="146"/>
      <c r="AM42" s="160"/>
      <c r="AN42" s="145"/>
      <c r="AO42" s="146"/>
      <c r="AP42" s="146"/>
      <c r="AQ42" s="141"/>
      <c r="AR42" s="31" t="str">
        <f t="shared" si="14"/>
        <v/>
      </c>
      <c r="BW42" s="32"/>
      <c r="BX42" s="32"/>
      <c r="BY42" s="32"/>
      <c r="BZ42" s="32"/>
      <c r="CA42" s="123" t="str">
        <f t="shared" si="15"/>
        <v/>
      </c>
      <c r="CB42" s="124"/>
      <c r="CC42" s="124"/>
      <c r="CD42" s="124"/>
      <c r="CE42" s="124"/>
      <c r="CF42" s="124"/>
      <c r="CG42" s="112">
        <f t="shared" si="16"/>
        <v>0</v>
      </c>
      <c r="CH42" s="125"/>
      <c r="CI42" s="125"/>
      <c r="CJ42" s="125"/>
      <c r="CK42" s="125"/>
    </row>
    <row r="43" spans="1:89" customFormat="1" x14ac:dyDescent="0.25">
      <c r="A43" s="515"/>
      <c r="B43" s="161" t="s">
        <v>66</v>
      </c>
      <c r="C43" s="162">
        <f t="shared" si="12"/>
        <v>0</v>
      </c>
      <c r="D43" s="158">
        <f t="shared" si="13"/>
        <v>0</v>
      </c>
      <c r="E43" s="159">
        <f t="shared" si="13"/>
        <v>0</v>
      </c>
      <c r="F43" s="140"/>
      <c r="G43" s="141"/>
      <c r="H43" s="140"/>
      <c r="I43" s="141"/>
      <c r="J43" s="140"/>
      <c r="K43" s="142"/>
      <c r="L43" s="140"/>
      <c r="M43" s="141"/>
      <c r="N43" s="143"/>
      <c r="O43" s="141"/>
      <c r="P43" s="146"/>
      <c r="Q43" s="141"/>
      <c r="R43" s="146"/>
      <c r="S43" s="141"/>
      <c r="T43" s="146"/>
      <c r="U43" s="141"/>
      <c r="V43" s="146"/>
      <c r="W43" s="141"/>
      <c r="X43" s="146"/>
      <c r="Y43" s="141"/>
      <c r="Z43" s="146"/>
      <c r="AA43" s="141"/>
      <c r="AB43" s="146"/>
      <c r="AC43" s="141"/>
      <c r="AD43" s="146"/>
      <c r="AE43" s="141"/>
      <c r="AF43" s="146"/>
      <c r="AG43" s="141"/>
      <c r="AH43" s="146"/>
      <c r="AI43" s="141"/>
      <c r="AJ43" s="146"/>
      <c r="AK43" s="141"/>
      <c r="AL43" s="146"/>
      <c r="AM43" s="160"/>
      <c r="AN43" s="145"/>
      <c r="AO43" s="146"/>
      <c r="AP43" s="146"/>
      <c r="AQ43" s="141"/>
      <c r="AR43" s="31" t="str">
        <f t="shared" si="14"/>
        <v/>
      </c>
      <c r="BW43" s="32"/>
      <c r="BX43" s="32"/>
      <c r="BY43" s="32"/>
      <c r="BZ43" s="32"/>
      <c r="CA43" s="123" t="str">
        <f t="shared" si="15"/>
        <v/>
      </c>
      <c r="CB43" s="124"/>
      <c r="CC43" s="124"/>
      <c r="CD43" s="124"/>
      <c r="CE43" s="124"/>
      <c r="CF43" s="124"/>
      <c r="CG43" s="112">
        <f t="shared" si="16"/>
        <v>0</v>
      </c>
      <c r="CH43" s="125"/>
      <c r="CI43" s="125"/>
      <c r="CJ43" s="125"/>
      <c r="CK43" s="125"/>
    </row>
    <row r="44" spans="1:89" customFormat="1" x14ac:dyDescent="0.25">
      <c r="A44" s="515"/>
      <c r="B44" s="163" t="s">
        <v>67</v>
      </c>
      <c r="C44" s="162">
        <f t="shared" si="12"/>
        <v>0</v>
      </c>
      <c r="D44" s="158">
        <f t="shared" si="13"/>
        <v>0</v>
      </c>
      <c r="E44" s="159">
        <f t="shared" si="13"/>
        <v>0</v>
      </c>
      <c r="F44" s="140"/>
      <c r="G44" s="141"/>
      <c r="H44" s="140"/>
      <c r="I44" s="141"/>
      <c r="J44" s="140"/>
      <c r="K44" s="142"/>
      <c r="L44" s="140"/>
      <c r="M44" s="141"/>
      <c r="N44" s="143"/>
      <c r="O44" s="141"/>
      <c r="P44" s="146"/>
      <c r="Q44" s="141"/>
      <c r="R44" s="146"/>
      <c r="S44" s="141"/>
      <c r="T44" s="146"/>
      <c r="U44" s="141"/>
      <c r="V44" s="146"/>
      <c r="W44" s="141"/>
      <c r="X44" s="146"/>
      <c r="Y44" s="141"/>
      <c r="Z44" s="146"/>
      <c r="AA44" s="141"/>
      <c r="AB44" s="146"/>
      <c r="AC44" s="141"/>
      <c r="AD44" s="146"/>
      <c r="AE44" s="141"/>
      <c r="AF44" s="146"/>
      <c r="AG44" s="141"/>
      <c r="AH44" s="146"/>
      <c r="AI44" s="141"/>
      <c r="AJ44" s="146"/>
      <c r="AK44" s="141"/>
      <c r="AL44" s="146"/>
      <c r="AM44" s="160"/>
      <c r="AN44" s="145"/>
      <c r="AO44" s="146"/>
      <c r="AP44" s="146"/>
      <c r="AQ44" s="141"/>
      <c r="AR44" s="31" t="str">
        <f t="shared" si="14"/>
        <v/>
      </c>
      <c r="BW44" s="32"/>
      <c r="BX44" s="32"/>
      <c r="BY44" s="32"/>
      <c r="BZ44" s="32"/>
      <c r="CA44" s="123" t="str">
        <f t="shared" si="15"/>
        <v/>
      </c>
      <c r="CB44" s="124"/>
      <c r="CC44" s="124"/>
      <c r="CD44" s="124"/>
      <c r="CE44" s="124"/>
      <c r="CF44" s="124"/>
      <c r="CG44" s="112">
        <f t="shared" si="16"/>
        <v>0</v>
      </c>
      <c r="CH44" s="125"/>
      <c r="CI44" s="125"/>
      <c r="CJ44" s="125"/>
      <c r="CK44" s="125"/>
    </row>
    <row r="45" spans="1:89" customFormat="1" x14ac:dyDescent="0.25">
      <c r="A45" s="515"/>
      <c r="B45" s="161" t="s">
        <v>68</v>
      </c>
      <c r="C45" s="162">
        <f t="shared" si="12"/>
        <v>0</v>
      </c>
      <c r="D45" s="158">
        <f t="shared" si="13"/>
        <v>0</v>
      </c>
      <c r="E45" s="159">
        <f t="shared" si="13"/>
        <v>0</v>
      </c>
      <c r="F45" s="140"/>
      <c r="G45" s="141"/>
      <c r="H45" s="140"/>
      <c r="I45" s="141"/>
      <c r="J45" s="140"/>
      <c r="K45" s="142"/>
      <c r="L45" s="140"/>
      <c r="M45" s="141"/>
      <c r="N45" s="143"/>
      <c r="O45" s="141"/>
      <c r="P45" s="146"/>
      <c r="Q45" s="141"/>
      <c r="R45" s="146"/>
      <c r="S45" s="141"/>
      <c r="T45" s="146"/>
      <c r="U45" s="141"/>
      <c r="V45" s="146"/>
      <c r="W45" s="141"/>
      <c r="X45" s="146"/>
      <c r="Y45" s="141"/>
      <c r="Z45" s="146"/>
      <c r="AA45" s="141"/>
      <c r="AB45" s="146"/>
      <c r="AC45" s="141"/>
      <c r="AD45" s="146"/>
      <c r="AE45" s="141"/>
      <c r="AF45" s="146"/>
      <c r="AG45" s="141"/>
      <c r="AH45" s="146"/>
      <c r="AI45" s="141"/>
      <c r="AJ45" s="146"/>
      <c r="AK45" s="141"/>
      <c r="AL45" s="146"/>
      <c r="AM45" s="160"/>
      <c r="AN45" s="145"/>
      <c r="AO45" s="146"/>
      <c r="AP45" s="146"/>
      <c r="AQ45" s="141"/>
      <c r="AR45" s="31" t="str">
        <f t="shared" si="14"/>
        <v/>
      </c>
      <c r="BW45" s="32"/>
      <c r="BX45" s="32"/>
      <c r="BY45" s="32"/>
      <c r="BZ45" s="32"/>
      <c r="CA45" s="123" t="str">
        <f t="shared" si="15"/>
        <v/>
      </c>
      <c r="CB45" s="124"/>
      <c r="CC45" s="124"/>
      <c r="CD45" s="124"/>
      <c r="CE45" s="124"/>
      <c r="CF45" s="124"/>
      <c r="CG45" s="112">
        <f t="shared" si="16"/>
        <v>0</v>
      </c>
      <c r="CH45" s="125"/>
      <c r="CI45" s="125"/>
      <c r="CJ45" s="125"/>
      <c r="CK45" s="125"/>
    </row>
    <row r="46" spans="1:89" customFormat="1" x14ac:dyDescent="0.25">
      <c r="A46" s="515"/>
      <c r="B46" s="161" t="s">
        <v>69</v>
      </c>
      <c r="C46" s="162">
        <f t="shared" si="12"/>
        <v>0</v>
      </c>
      <c r="D46" s="158">
        <f t="shared" si="13"/>
        <v>0</v>
      </c>
      <c r="E46" s="159">
        <f t="shared" si="13"/>
        <v>0</v>
      </c>
      <c r="F46" s="140"/>
      <c r="G46" s="141"/>
      <c r="H46" s="140"/>
      <c r="I46" s="141"/>
      <c r="J46" s="140"/>
      <c r="K46" s="142"/>
      <c r="L46" s="140"/>
      <c r="M46" s="141"/>
      <c r="N46" s="143"/>
      <c r="O46" s="141"/>
      <c r="P46" s="146"/>
      <c r="Q46" s="141"/>
      <c r="R46" s="146"/>
      <c r="S46" s="141"/>
      <c r="T46" s="146"/>
      <c r="U46" s="141"/>
      <c r="V46" s="146"/>
      <c r="W46" s="141"/>
      <c r="X46" s="146"/>
      <c r="Y46" s="141"/>
      <c r="Z46" s="146"/>
      <c r="AA46" s="141"/>
      <c r="AB46" s="146"/>
      <c r="AC46" s="141"/>
      <c r="AD46" s="146"/>
      <c r="AE46" s="141"/>
      <c r="AF46" s="146"/>
      <c r="AG46" s="141"/>
      <c r="AH46" s="146"/>
      <c r="AI46" s="141"/>
      <c r="AJ46" s="146"/>
      <c r="AK46" s="141"/>
      <c r="AL46" s="146"/>
      <c r="AM46" s="160"/>
      <c r="AN46" s="145"/>
      <c r="AO46" s="146"/>
      <c r="AP46" s="146"/>
      <c r="AQ46" s="141"/>
      <c r="AR46" s="31" t="str">
        <f t="shared" si="14"/>
        <v/>
      </c>
      <c r="BW46" s="32"/>
      <c r="BX46" s="32"/>
      <c r="BY46" s="32"/>
      <c r="BZ46" s="32"/>
      <c r="CA46" s="123" t="str">
        <f t="shared" si="15"/>
        <v/>
      </c>
      <c r="CB46" s="124"/>
      <c r="CC46" s="124"/>
      <c r="CD46" s="124"/>
      <c r="CE46" s="124"/>
      <c r="CF46" s="124"/>
      <c r="CG46" s="112">
        <f t="shared" si="16"/>
        <v>0</v>
      </c>
      <c r="CH46" s="125"/>
      <c r="CI46" s="125"/>
      <c r="CJ46" s="125"/>
      <c r="CK46" s="125"/>
    </row>
    <row r="47" spans="1:89" customFormat="1" x14ac:dyDescent="0.25">
      <c r="A47" s="515"/>
      <c r="B47" s="161" t="s">
        <v>70</v>
      </c>
      <c r="C47" s="164">
        <f t="shared" si="12"/>
        <v>0</v>
      </c>
      <c r="D47" s="165">
        <f t="shared" si="13"/>
        <v>0</v>
      </c>
      <c r="E47" s="166">
        <f t="shared" si="13"/>
        <v>0</v>
      </c>
      <c r="F47" s="167"/>
      <c r="G47" s="168"/>
      <c r="H47" s="167"/>
      <c r="I47" s="168"/>
      <c r="J47" s="167"/>
      <c r="K47" s="169"/>
      <c r="L47" s="167"/>
      <c r="M47" s="168"/>
      <c r="N47" s="170"/>
      <c r="O47" s="168"/>
      <c r="P47" s="171"/>
      <c r="Q47" s="168"/>
      <c r="R47" s="171"/>
      <c r="S47" s="168"/>
      <c r="T47" s="171"/>
      <c r="U47" s="168"/>
      <c r="V47" s="171"/>
      <c r="W47" s="168"/>
      <c r="X47" s="171"/>
      <c r="Y47" s="168"/>
      <c r="Z47" s="171"/>
      <c r="AA47" s="168"/>
      <c r="AB47" s="171"/>
      <c r="AC47" s="168"/>
      <c r="AD47" s="171"/>
      <c r="AE47" s="168"/>
      <c r="AF47" s="171"/>
      <c r="AG47" s="168"/>
      <c r="AH47" s="171"/>
      <c r="AI47" s="168"/>
      <c r="AJ47" s="171"/>
      <c r="AK47" s="168"/>
      <c r="AL47" s="171"/>
      <c r="AM47" s="172"/>
      <c r="AN47" s="173"/>
      <c r="AO47" s="171"/>
      <c r="AP47" s="171"/>
      <c r="AQ47" s="168"/>
      <c r="AR47" s="31" t="str">
        <f t="shared" si="14"/>
        <v/>
      </c>
      <c r="BW47" s="32"/>
      <c r="BX47" s="32"/>
      <c r="BY47" s="32"/>
      <c r="BZ47" s="32"/>
      <c r="CA47" s="123" t="str">
        <f>IF(CG47=1," * El total de Ingresos debe ser igual a la suma de los Tipos de Estrategia. ","")</f>
        <v/>
      </c>
      <c r="CB47" s="124"/>
      <c r="CC47" s="124"/>
      <c r="CD47" s="124"/>
      <c r="CE47" s="124"/>
      <c r="CF47" s="124"/>
      <c r="CG47" s="112">
        <f t="shared" si="16"/>
        <v>0</v>
      </c>
      <c r="CH47" s="125"/>
      <c r="CI47" s="125"/>
      <c r="CJ47" s="125"/>
      <c r="CK47" s="125"/>
    </row>
    <row r="48" spans="1:89" customFormat="1" x14ac:dyDescent="0.25">
      <c r="A48" s="747"/>
      <c r="B48" s="174" t="s">
        <v>71</v>
      </c>
      <c r="C48" s="175">
        <f t="shared" si="12"/>
        <v>0</v>
      </c>
      <c r="D48" s="176">
        <f t="shared" si="13"/>
        <v>0</v>
      </c>
      <c r="E48" s="177">
        <f t="shared" si="13"/>
        <v>0</v>
      </c>
      <c r="F48" s="178"/>
      <c r="G48" s="179"/>
      <c r="H48" s="178"/>
      <c r="I48" s="179"/>
      <c r="J48" s="178"/>
      <c r="K48" s="180"/>
      <c r="L48" s="178"/>
      <c r="M48" s="179"/>
      <c r="N48" s="181"/>
      <c r="O48" s="179"/>
      <c r="P48" s="182"/>
      <c r="Q48" s="179"/>
      <c r="R48" s="182"/>
      <c r="S48" s="179"/>
      <c r="T48" s="182"/>
      <c r="U48" s="179"/>
      <c r="V48" s="182"/>
      <c r="W48" s="179"/>
      <c r="X48" s="182"/>
      <c r="Y48" s="179"/>
      <c r="Z48" s="182"/>
      <c r="AA48" s="179"/>
      <c r="AB48" s="182"/>
      <c r="AC48" s="179"/>
      <c r="AD48" s="182"/>
      <c r="AE48" s="179"/>
      <c r="AF48" s="182"/>
      <c r="AG48" s="179"/>
      <c r="AH48" s="182"/>
      <c r="AI48" s="179"/>
      <c r="AJ48" s="182"/>
      <c r="AK48" s="179"/>
      <c r="AL48" s="182"/>
      <c r="AM48" s="183"/>
      <c r="AN48" s="184"/>
      <c r="AO48" s="182"/>
      <c r="AP48" s="182"/>
      <c r="AQ48" s="179"/>
      <c r="AR48" s="31" t="str">
        <f t="shared" si="14"/>
        <v/>
      </c>
      <c r="BW48" s="32"/>
      <c r="BX48" s="32"/>
      <c r="BY48" s="32"/>
      <c r="BZ48" s="32"/>
      <c r="CA48" s="123" t="str">
        <f t="shared" si="15"/>
        <v/>
      </c>
      <c r="CB48" s="124"/>
      <c r="CC48" s="124"/>
      <c r="CD48" s="124"/>
      <c r="CE48" s="124"/>
      <c r="CF48" s="124"/>
      <c r="CG48" s="112">
        <f t="shared" si="16"/>
        <v>0</v>
      </c>
      <c r="CH48" s="125"/>
      <c r="CI48" s="125"/>
      <c r="CJ48" s="125"/>
      <c r="CK48" s="125"/>
    </row>
    <row r="49" spans="1:130" x14ac:dyDescent="0.25">
      <c r="A49" s="827" t="s">
        <v>72</v>
      </c>
      <c r="B49" s="186"/>
      <c r="C49" s="187">
        <f t="shared" si="12"/>
        <v>0</v>
      </c>
      <c r="D49" s="158">
        <f t="shared" si="13"/>
        <v>0</v>
      </c>
      <c r="E49" s="159">
        <f t="shared" si="13"/>
        <v>0</v>
      </c>
      <c r="F49" s="130"/>
      <c r="G49" s="131"/>
      <c r="H49" s="130"/>
      <c r="I49" s="132"/>
      <c r="J49" s="130"/>
      <c r="K49" s="132"/>
      <c r="L49" s="130"/>
      <c r="M49" s="131"/>
      <c r="N49" s="133"/>
      <c r="O49" s="132"/>
      <c r="P49" s="133"/>
      <c r="Q49" s="132"/>
      <c r="R49" s="133"/>
      <c r="S49" s="132"/>
      <c r="T49" s="133"/>
      <c r="U49" s="132"/>
      <c r="V49" s="133"/>
      <c r="W49" s="132"/>
      <c r="X49" s="133"/>
      <c r="Y49" s="132"/>
      <c r="Z49" s="133"/>
      <c r="AA49" s="132"/>
      <c r="AB49" s="133"/>
      <c r="AC49" s="132"/>
      <c r="AD49" s="133"/>
      <c r="AE49" s="132"/>
      <c r="AF49" s="133"/>
      <c r="AG49" s="132"/>
      <c r="AH49" s="133"/>
      <c r="AI49" s="132"/>
      <c r="AJ49" s="133"/>
      <c r="AK49" s="132"/>
      <c r="AL49" s="133"/>
      <c r="AM49" s="134"/>
      <c r="AN49" s="135"/>
      <c r="AO49" s="136"/>
      <c r="AP49" s="133"/>
      <c r="AQ49" s="132"/>
      <c r="AR49" s="31" t="str">
        <f t="shared" si="14"/>
        <v/>
      </c>
      <c r="BW49" s="32"/>
      <c r="BX49" s="32"/>
      <c r="BY49" s="32"/>
      <c r="BZ49" s="32"/>
      <c r="CA49" s="123" t="str">
        <f t="shared" si="15"/>
        <v/>
      </c>
      <c r="CB49" s="124"/>
      <c r="CC49" s="124"/>
      <c r="CD49" s="124"/>
      <c r="CE49" s="124"/>
      <c r="CF49" s="124"/>
      <c r="CG49" s="112">
        <f>IF(SUM(AN49:AQ49)=C49,0,1)</f>
        <v>0</v>
      </c>
      <c r="CH49" s="125"/>
      <c r="CI49" s="125"/>
      <c r="CJ49" s="125"/>
      <c r="CK49" s="125"/>
    </row>
    <row r="50" spans="1:130" x14ac:dyDescent="0.25">
      <c r="A50" s="188" t="s">
        <v>73</v>
      </c>
      <c r="B50" s="189"/>
      <c r="C50" s="190">
        <f t="shared" si="12"/>
        <v>0</v>
      </c>
      <c r="D50" s="176">
        <f t="shared" si="13"/>
        <v>0</v>
      </c>
      <c r="E50" s="177">
        <f t="shared" si="13"/>
        <v>0</v>
      </c>
      <c r="F50" s="178"/>
      <c r="G50" s="179"/>
      <c r="H50" s="178"/>
      <c r="I50" s="180"/>
      <c r="J50" s="178"/>
      <c r="K50" s="180"/>
      <c r="L50" s="178"/>
      <c r="M50" s="179"/>
      <c r="N50" s="181"/>
      <c r="O50" s="180"/>
      <c r="P50" s="181"/>
      <c r="Q50" s="180"/>
      <c r="R50" s="181"/>
      <c r="S50" s="180"/>
      <c r="T50" s="181"/>
      <c r="U50" s="180"/>
      <c r="V50" s="181"/>
      <c r="W50" s="180"/>
      <c r="X50" s="181"/>
      <c r="Y50" s="180"/>
      <c r="Z50" s="181"/>
      <c r="AA50" s="180"/>
      <c r="AB50" s="181"/>
      <c r="AC50" s="180"/>
      <c r="AD50" s="181"/>
      <c r="AE50" s="180"/>
      <c r="AF50" s="181"/>
      <c r="AG50" s="180"/>
      <c r="AH50" s="181"/>
      <c r="AI50" s="180"/>
      <c r="AJ50" s="181"/>
      <c r="AK50" s="180"/>
      <c r="AL50" s="181"/>
      <c r="AM50" s="191"/>
      <c r="AN50" s="184"/>
      <c r="AO50" s="182"/>
      <c r="AP50" s="181"/>
      <c r="AQ50" s="180"/>
      <c r="AR50" s="31" t="str">
        <f t="shared" si="14"/>
        <v/>
      </c>
      <c r="BW50" s="32"/>
      <c r="BX50" s="32"/>
      <c r="BY50" s="32"/>
      <c r="BZ50" s="32"/>
      <c r="CA50" s="123" t="str">
        <f t="shared" si="15"/>
        <v/>
      </c>
      <c r="CB50" s="124"/>
      <c r="CC50" s="124"/>
      <c r="CD50" s="124"/>
      <c r="CE50" s="124"/>
      <c r="CF50" s="124"/>
      <c r="CG50" s="112">
        <f>IF(SUM(AN50:AQ50)=C50,0,1)</f>
        <v>0</v>
      </c>
      <c r="CH50" s="125"/>
      <c r="CI50" s="125"/>
      <c r="CJ50" s="125"/>
      <c r="CK50" s="125"/>
    </row>
    <row r="51" spans="1:130" ht="18" customHeight="1" x14ac:dyDescent="0.25">
      <c r="A51" s="192" t="s">
        <v>74</v>
      </c>
      <c r="B51" s="193"/>
      <c r="C51" s="194"/>
      <c r="D51" s="193"/>
      <c r="E51" s="193"/>
      <c r="F51" s="193"/>
      <c r="G51" s="193"/>
      <c r="H51" s="193"/>
      <c r="CA51" s="195"/>
      <c r="CB51" s="196"/>
      <c r="CC51" s="196"/>
      <c r="CD51" s="196"/>
      <c r="CE51" s="196"/>
      <c r="CF51" s="196"/>
      <c r="CG51" s="195"/>
      <c r="CH51" s="196"/>
      <c r="CI51" s="196"/>
      <c r="CJ51" s="196"/>
      <c r="CK51" s="196"/>
    </row>
    <row r="52" spans="1:130" x14ac:dyDescent="0.25">
      <c r="A52" s="851" t="s">
        <v>75</v>
      </c>
      <c r="B52" s="852" t="s">
        <v>76</v>
      </c>
      <c r="C52" s="925" t="s">
        <v>77</v>
      </c>
      <c r="D52" s="925"/>
      <c r="E52" s="925"/>
      <c r="F52" s="928"/>
      <c r="G52" s="857" t="s">
        <v>78</v>
      </c>
      <c r="H52" s="858"/>
    </row>
    <row r="53" spans="1:130" ht="21" x14ac:dyDescent="0.25">
      <c r="A53" s="725"/>
      <c r="B53" s="734"/>
      <c r="C53" s="859" t="s">
        <v>50</v>
      </c>
      <c r="D53" s="483" t="s">
        <v>29</v>
      </c>
      <c r="E53" s="483" t="s">
        <v>30</v>
      </c>
      <c r="F53" s="484" t="s">
        <v>31</v>
      </c>
      <c r="G53" s="913" t="s">
        <v>79</v>
      </c>
      <c r="H53" s="914" t="s">
        <v>80</v>
      </c>
    </row>
    <row r="54" spans="1:130" x14ac:dyDescent="0.25">
      <c r="A54" s="201" t="s">
        <v>81</v>
      </c>
      <c r="B54" s="202">
        <f>SUM(C54:F54)</f>
        <v>0</v>
      </c>
      <c r="C54" s="203"/>
      <c r="D54" s="204"/>
      <c r="E54" s="204"/>
      <c r="F54" s="205"/>
      <c r="G54" s="206"/>
      <c r="H54" s="207"/>
    </row>
    <row r="55" spans="1:130" x14ac:dyDescent="0.25">
      <c r="A55" s="163" t="s">
        <v>82</v>
      </c>
      <c r="B55" s="202">
        <f>SUM(C55:F55)</f>
        <v>0</v>
      </c>
      <c r="C55" s="208"/>
      <c r="D55" s="209"/>
      <c r="E55" s="209"/>
      <c r="F55" s="210"/>
      <c r="G55" s="211"/>
      <c r="H55" s="212"/>
    </row>
    <row r="56" spans="1:130" x14ac:dyDescent="0.25">
      <c r="A56" s="163" t="s">
        <v>83</v>
      </c>
      <c r="B56" s="202">
        <f>SUM(C56:F56)</f>
        <v>0</v>
      </c>
      <c r="C56" s="208"/>
      <c r="D56" s="209"/>
      <c r="E56" s="209"/>
      <c r="F56" s="210"/>
      <c r="G56" s="211"/>
      <c r="H56" s="212"/>
    </row>
    <row r="57" spans="1:130" x14ac:dyDescent="0.25">
      <c r="A57" s="163" t="s">
        <v>84</v>
      </c>
      <c r="B57" s="202">
        <f>SUM(C57:F57)</f>
        <v>0</v>
      </c>
      <c r="C57" s="208"/>
      <c r="D57" s="209"/>
      <c r="E57" s="209"/>
      <c r="F57" s="210"/>
      <c r="G57" s="211"/>
      <c r="H57" s="212"/>
    </row>
    <row r="58" spans="1:130" x14ac:dyDescent="0.25">
      <c r="A58" s="163" t="s">
        <v>85</v>
      </c>
      <c r="B58" s="202">
        <f>SUM(C58:F58)</f>
        <v>0</v>
      </c>
      <c r="C58" s="213"/>
      <c r="D58" s="214"/>
      <c r="E58" s="214"/>
      <c r="F58" s="215"/>
      <c r="G58" s="216"/>
      <c r="H58" s="217"/>
    </row>
    <row r="59" spans="1:130" x14ac:dyDescent="0.25">
      <c r="A59" s="921" t="s">
        <v>5</v>
      </c>
      <c r="B59" s="950">
        <f t="shared" ref="B59:H59" si="17">SUM(B54:B58)</f>
        <v>0</v>
      </c>
      <c r="C59" s="220">
        <f t="shared" si="17"/>
        <v>0</v>
      </c>
      <c r="D59" s="221">
        <f t="shared" si="17"/>
        <v>0</v>
      </c>
      <c r="E59" s="221">
        <f t="shared" si="17"/>
        <v>0</v>
      </c>
      <c r="F59" s="222">
        <f t="shared" si="17"/>
        <v>0</v>
      </c>
      <c r="G59" s="223">
        <f t="shared" si="17"/>
        <v>0</v>
      </c>
      <c r="H59" s="224">
        <f t="shared" si="17"/>
        <v>0</v>
      </c>
    </row>
    <row r="60" spans="1:130" ht="18" customHeight="1" x14ac:dyDescent="0.25">
      <c r="A60" s="192" t="s">
        <v>86</v>
      </c>
      <c r="B60" s="12"/>
      <c r="C60" s="12"/>
      <c r="D60" s="11"/>
      <c r="E60" s="11"/>
      <c r="F60" s="11"/>
      <c r="G60" s="11"/>
      <c r="H60" s="11"/>
      <c r="I60" s="11"/>
      <c r="J60" s="11"/>
      <c r="K60" s="11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130" x14ac:dyDescent="0.25">
      <c r="A61" s="851" t="s">
        <v>75</v>
      </c>
      <c r="B61" s="493" t="s">
        <v>76</v>
      </c>
      <c r="C61" s="951" t="s">
        <v>87</v>
      </c>
      <c r="D61" s="951"/>
      <c r="E61" s="951"/>
      <c r="F61" s="951"/>
      <c r="G61" s="951"/>
      <c r="H61" s="951"/>
      <c r="I61" s="951"/>
      <c r="J61" s="951"/>
      <c r="K61" s="951"/>
      <c r="L61" s="951"/>
      <c r="M61" s="951"/>
      <c r="N61" s="951"/>
      <c r="O61" s="951"/>
      <c r="P61" s="951"/>
      <c r="Q61" s="951"/>
      <c r="R61" s="951"/>
      <c r="S61" s="952"/>
      <c r="T61" s="929" t="s">
        <v>7</v>
      </c>
      <c r="U61" s="925"/>
      <c r="V61" s="925"/>
      <c r="W61" s="928"/>
      <c r="X61" s="953" t="s">
        <v>88</v>
      </c>
      <c r="Y61" s="953"/>
      <c r="Z61" s="858"/>
    </row>
    <row r="62" spans="1:130" ht="21" x14ac:dyDescent="0.25">
      <c r="A62" s="725"/>
      <c r="B62" s="641"/>
      <c r="C62" s="911" t="s">
        <v>11</v>
      </c>
      <c r="D62" s="911" t="s">
        <v>12</v>
      </c>
      <c r="E62" s="911" t="s">
        <v>13</v>
      </c>
      <c r="F62" s="911" t="s">
        <v>14</v>
      </c>
      <c r="G62" s="911" t="s">
        <v>15</v>
      </c>
      <c r="H62" s="911" t="s">
        <v>16</v>
      </c>
      <c r="I62" s="911" t="s">
        <v>17</v>
      </c>
      <c r="J62" s="911" t="s">
        <v>18</v>
      </c>
      <c r="K62" s="911" t="s">
        <v>19</v>
      </c>
      <c r="L62" s="911" t="s">
        <v>20</v>
      </c>
      <c r="M62" s="911" t="s">
        <v>21</v>
      </c>
      <c r="N62" s="911" t="s">
        <v>22</v>
      </c>
      <c r="O62" s="911" t="s">
        <v>23</v>
      </c>
      <c r="P62" s="911" t="s">
        <v>24</v>
      </c>
      <c r="Q62" s="911" t="s">
        <v>25</v>
      </c>
      <c r="R62" s="911" t="s">
        <v>26</v>
      </c>
      <c r="S62" s="912" t="s">
        <v>27</v>
      </c>
      <c r="T62" s="841" t="s">
        <v>50</v>
      </c>
      <c r="U62" s="932" t="s">
        <v>29</v>
      </c>
      <c r="V62" s="483" t="s">
        <v>89</v>
      </c>
      <c r="W62" s="484" t="s">
        <v>31</v>
      </c>
      <c r="X62" s="913" t="s">
        <v>90</v>
      </c>
      <c r="Y62" s="483" t="s">
        <v>91</v>
      </c>
      <c r="Z62" s="843" t="s">
        <v>80</v>
      </c>
    </row>
    <row r="63" spans="1:130" x14ac:dyDescent="0.25">
      <c r="A63" s="163" t="s">
        <v>82</v>
      </c>
      <c r="B63" s="229">
        <f>SUM(C63:S63)</f>
        <v>0</v>
      </c>
      <c r="C63" s="230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2"/>
      <c r="T63" s="43"/>
      <c r="U63" s="44"/>
      <c r="V63" s="44"/>
      <c r="W63" s="233"/>
      <c r="X63" s="43"/>
      <c r="Y63" s="44"/>
      <c r="Z63" s="41"/>
      <c r="AA63" s="31" t="str">
        <f>CA63&amp;CB63&amp;CC63&amp;CD63</f>
        <v/>
      </c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234"/>
      <c r="CB63" s="234"/>
      <c r="CC63" s="33" t="str">
        <f>IF(T63+U63+V63+W63&lt;&gt;$B63,"* El número de "&amp;T$61&amp;""&amp;" no debe ser distinto del Total. ","")</f>
        <v/>
      </c>
      <c r="CD63" s="33" t="str">
        <f>IF(X63+Y63+Z63&gt;$B63,"* El número de "&amp;X$61&amp;""&amp;" no puede superar el Total. ","")</f>
        <v/>
      </c>
      <c r="CE63" s="32"/>
      <c r="CF63" s="32"/>
      <c r="CG63" s="34">
        <f>IF(T63+U63+V63+W63&lt;&gt;$B63,1,0)</f>
        <v>0</v>
      </c>
      <c r="CH63" s="34">
        <f>IF(X63+Y63+Z63&gt;$B63,1,0)</f>
        <v>0</v>
      </c>
      <c r="CI63" s="35"/>
      <c r="CJ63" s="35"/>
      <c r="CK63" s="35"/>
      <c r="CL63" s="35"/>
      <c r="CM63" s="35"/>
      <c r="CN63"/>
      <c r="CO63"/>
      <c r="CP63"/>
      <c r="CQ63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5">
      <c r="A64" s="163" t="s">
        <v>83</v>
      </c>
      <c r="B64" s="235">
        <f>SUM(C64:S64)</f>
        <v>0</v>
      </c>
      <c r="C64" s="230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2"/>
      <c r="T64" s="54"/>
      <c r="U64" s="55"/>
      <c r="V64" s="55"/>
      <c r="W64" s="236"/>
      <c r="X64" s="54"/>
      <c r="Y64" s="55"/>
      <c r="Z64" s="52"/>
      <c r="AA64" s="31" t="str">
        <f t="shared" ref="AA64:AA66" si="18">CA64&amp;CB64&amp;CC64&amp;CD64</f>
        <v/>
      </c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234"/>
      <c r="CB64" s="234"/>
      <c r="CC64" s="33" t="str">
        <f t="shared" ref="CC64:CC66" si="19">IF(T64+U64+V64+W64&lt;&gt;$B64,"* El número de "&amp;T$61&amp;""&amp;" no debe ser distinto del Total. ","")</f>
        <v/>
      </c>
      <c r="CD64" s="33" t="str">
        <f t="shared" ref="CD64:CD66" si="20">IF(X64+Y64+Z64&gt;$B64,"* El número de "&amp;X$61&amp;""&amp;" no puede superar el Total. ","")</f>
        <v/>
      </c>
      <c r="CE64" s="32"/>
      <c r="CF64" s="32"/>
      <c r="CG64" s="34">
        <f t="shared" ref="CG64:CG66" si="21">IF(T64+U64+V64+W64&lt;&gt;$B64,1,0)</f>
        <v>0</v>
      </c>
      <c r="CH64" s="34">
        <f t="shared" ref="CH64:CH66" si="22">IF(X64+Y64+Z64&gt;$B64,1,0)</f>
        <v>0</v>
      </c>
      <c r="CI64" s="35"/>
      <c r="CJ64" s="35"/>
      <c r="CK64" s="35"/>
      <c r="CL64" s="35"/>
      <c r="CM64" s="35"/>
    </row>
    <row r="65" spans="1:91" customFormat="1" x14ac:dyDescent="0.25">
      <c r="A65" s="163" t="s">
        <v>84</v>
      </c>
      <c r="B65" s="235">
        <f>SUM(C65:S65)</f>
        <v>0</v>
      </c>
      <c r="C65" s="230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2"/>
      <c r="T65" s="54"/>
      <c r="U65" s="55"/>
      <c r="V65" s="55"/>
      <c r="W65" s="236"/>
      <c r="X65" s="54"/>
      <c r="Y65" s="55"/>
      <c r="Z65" s="52"/>
      <c r="AA65" s="31" t="str">
        <f t="shared" si="18"/>
        <v/>
      </c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234"/>
      <c r="CB65" s="234"/>
      <c r="CC65" s="33" t="str">
        <f t="shared" si="19"/>
        <v/>
      </c>
      <c r="CD65" s="33" t="str">
        <f t="shared" si="20"/>
        <v/>
      </c>
      <c r="CE65" s="32"/>
      <c r="CF65" s="32"/>
      <c r="CG65" s="34">
        <f t="shared" si="21"/>
        <v>0</v>
      </c>
      <c r="CH65" s="34">
        <f t="shared" si="22"/>
        <v>0</v>
      </c>
      <c r="CI65" s="35"/>
      <c r="CJ65" s="35"/>
      <c r="CK65" s="35"/>
      <c r="CL65" s="35"/>
      <c r="CM65" s="35"/>
    </row>
    <row r="66" spans="1:91" customFormat="1" x14ac:dyDescent="0.25">
      <c r="A66" s="163" t="s">
        <v>85</v>
      </c>
      <c r="B66" s="237">
        <f>SUM(C66:S66)</f>
        <v>0</v>
      </c>
      <c r="C66" s="230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2"/>
      <c r="T66" s="75"/>
      <c r="U66" s="238"/>
      <c r="V66" s="238"/>
      <c r="W66" s="239"/>
      <c r="X66" s="75"/>
      <c r="Y66" s="238"/>
      <c r="Z66" s="240"/>
      <c r="AA66" s="31" t="str">
        <f t="shared" si="18"/>
        <v/>
      </c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234"/>
      <c r="CB66" s="234"/>
      <c r="CC66" s="33" t="str">
        <f t="shared" si="19"/>
        <v/>
      </c>
      <c r="CD66" s="33" t="str">
        <f t="shared" si="20"/>
        <v/>
      </c>
      <c r="CE66" s="32"/>
      <c r="CF66" s="32"/>
      <c r="CG66" s="34">
        <f t="shared" si="21"/>
        <v>0</v>
      </c>
      <c r="CH66" s="34">
        <f t="shared" si="22"/>
        <v>0</v>
      </c>
      <c r="CI66" s="35"/>
      <c r="CJ66" s="35"/>
      <c r="CK66" s="35"/>
      <c r="CL66" s="35"/>
      <c r="CM66" s="35"/>
    </row>
    <row r="67" spans="1:91" customFormat="1" x14ac:dyDescent="0.25">
      <c r="A67" s="921" t="s">
        <v>5</v>
      </c>
      <c r="B67" s="954">
        <f t="shared" ref="B67:Z67" si="23">SUM(B63:B66)</f>
        <v>0</v>
      </c>
      <c r="C67" s="916">
        <f t="shared" si="23"/>
        <v>0</v>
      </c>
      <c r="D67" s="916">
        <f t="shared" si="23"/>
        <v>0</v>
      </c>
      <c r="E67" s="916">
        <f t="shared" si="23"/>
        <v>0</v>
      </c>
      <c r="F67" s="916">
        <f t="shared" si="23"/>
        <v>0</v>
      </c>
      <c r="G67" s="916">
        <f t="shared" si="23"/>
        <v>0</v>
      </c>
      <c r="H67" s="916">
        <f t="shared" si="23"/>
        <v>0</v>
      </c>
      <c r="I67" s="916">
        <f t="shared" si="23"/>
        <v>0</v>
      </c>
      <c r="J67" s="916">
        <f t="shared" si="23"/>
        <v>0</v>
      </c>
      <c r="K67" s="916">
        <f t="shared" si="23"/>
        <v>0</v>
      </c>
      <c r="L67" s="916">
        <f t="shared" si="23"/>
        <v>0</v>
      </c>
      <c r="M67" s="916">
        <f t="shared" si="23"/>
        <v>0</v>
      </c>
      <c r="N67" s="916">
        <f t="shared" si="23"/>
        <v>0</v>
      </c>
      <c r="O67" s="916">
        <f t="shared" si="23"/>
        <v>0</v>
      </c>
      <c r="P67" s="916">
        <f t="shared" si="23"/>
        <v>0</v>
      </c>
      <c r="Q67" s="916">
        <f t="shared" si="23"/>
        <v>0</v>
      </c>
      <c r="R67" s="916">
        <f t="shared" si="23"/>
        <v>0</v>
      </c>
      <c r="S67" s="917">
        <f t="shared" si="23"/>
        <v>0</v>
      </c>
      <c r="T67" s="955">
        <f t="shared" si="23"/>
        <v>0</v>
      </c>
      <c r="U67" s="916">
        <f t="shared" si="23"/>
        <v>0</v>
      </c>
      <c r="V67" s="916">
        <f t="shared" si="23"/>
        <v>0</v>
      </c>
      <c r="W67" s="917">
        <f t="shared" si="23"/>
        <v>0</v>
      </c>
      <c r="X67" s="956">
        <f t="shared" si="23"/>
        <v>0</v>
      </c>
      <c r="Y67" s="456">
        <f t="shared" si="23"/>
        <v>0</v>
      </c>
      <c r="Z67" s="957">
        <f t="shared" si="23"/>
        <v>0</v>
      </c>
      <c r="CA67" s="248"/>
      <c r="CB67" s="248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</row>
    <row r="68" spans="1:91" customFormat="1" x14ac:dyDescent="0.25">
      <c r="A68" s="192" t="s">
        <v>92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CA68" s="248"/>
      <c r="CB68" s="248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</row>
    <row r="69" spans="1:91" customFormat="1" x14ac:dyDescent="0.25">
      <c r="A69" s="851" t="s">
        <v>75</v>
      </c>
      <c r="B69" s="852" t="s">
        <v>76</v>
      </c>
      <c r="C69" s="951" t="s">
        <v>87</v>
      </c>
      <c r="D69" s="951"/>
      <c r="E69" s="951"/>
      <c r="F69" s="951"/>
      <c r="G69" s="951"/>
      <c r="H69" s="951"/>
      <c r="I69" s="951"/>
      <c r="J69" s="951"/>
      <c r="K69" s="951"/>
      <c r="L69" s="951"/>
      <c r="M69" s="951"/>
      <c r="N69" s="951"/>
      <c r="O69" s="951"/>
      <c r="P69" s="951"/>
      <c r="Q69" s="951"/>
      <c r="R69" s="951"/>
      <c r="S69" s="952"/>
      <c r="T69" s="929" t="s">
        <v>7</v>
      </c>
      <c r="U69" s="925"/>
      <c r="V69" s="925"/>
      <c r="W69" s="928"/>
      <c r="X69" s="953" t="s">
        <v>88</v>
      </c>
      <c r="Y69" s="953"/>
      <c r="Z69" s="858"/>
      <c r="CA69" s="248"/>
      <c r="CB69" s="248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</row>
    <row r="70" spans="1:91" customFormat="1" ht="21" x14ac:dyDescent="0.25">
      <c r="A70" s="725"/>
      <c r="B70" s="734"/>
      <c r="C70" s="911" t="s">
        <v>11</v>
      </c>
      <c r="D70" s="911" t="s">
        <v>12</v>
      </c>
      <c r="E70" s="911" t="s">
        <v>13</v>
      </c>
      <c r="F70" s="911" t="s">
        <v>14</v>
      </c>
      <c r="G70" s="911" t="s">
        <v>15</v>
      </c>
      <c r="H70" s="911" t="s">
        <v>16</v>
      </c>
      <c r="I70" s="911" t="s">
        <v>17</v>
      </c>
      <c r="J70" s="911" t="s">
        <v>18</v>
      </c>
      <c r="K70" s="911" t="s">
        <v>19</v>
      </c>
      <c r="L70" s="911" t="s">
        <v>20</v>
      </c>
      <c r="M70" s="911" t="s">
        <v>21</v>
      </c>
      <c r="N70" s="911" t="s">
        <v>22</v>
      </c>
      <c r="O70" s="911" t="s">
        <v>23</v>
      </c>
      <c r="P70" s="911" t="s">
        <v>24</v>
      </c>
      <c r="Q70" s="911" t="s">
        <v>25</v>
      </c>
      <c r="R70" s="911" t="s">
        <v>26</v>
      </c>
      <c r="S70" s="912" t="s">
        <v>27</v>
      </c>
      <c r="T70" s="841" t="s">
        <v>50</v>
      </c>
      <c r="U70" s="932" t="s">
        <v>29</v>
      </c>
      <c r="V70" s="483" t="s">
        <v>89</v>
      </c>
      <c r="W70" s="484" t="s">
        <v>31</v>
      </c>
      <c r="X70" s="913" t="s">
        <v>90</v>
      </c>
      <c r="Y70" s="483" t="s">
        <v>91</v>
      </c>
      <c r="Z70" s="843" t="s">
        <v>80</v>
      </c>
      <c r="CA70" s="248"/>
      <c r="CB70" s="248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</row>
    <row r="71" spans="1:91" customFormat="1" x14ac:dyDescent="0.25">
      <c r="A71" s="163" t="s">
        <v>82</v>
      </c>
      <c r="B71" s="229">
        <f>SUM(C71:S71)</f>
        <v>0</v>
      </c>
      <c r="C71" s="230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2"/>
      <c r="T71" s="43"/>
      <c r="U71" s="249"/>
      <c r="V71" s="44"/>
      <c r="W71" s="42"/>
      <c r="X71" s="43"/>
      <c r="Y71" s="44"/>
      <c r="Z71" s="41"/>
      <c r="AA71" s="31" t="str">
        <f>CA71&amp;CB71&amp;CC71&amp;CD71</f>
        <v/>
      </c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234"/>
      <c r="CB71" s="234"/>
      <c r="CC71" s="33" t="str">
        <f t="shared" ref="CC71:CC74" si="24">IF(T71+U71+V71+W71&lt;&gt;$B71,"* El número de "&amp;T$61&amp;""&amp;" no debe ser distinto del Total. ","")</f>
        <v/>
      </c>
      <c r="CD71" s="33" t="str">
        <f>IF(X71+Y71+Z71&gt;$B71,"* El número de "&amp;X$61&amp;""&amp;" no puede superar el Total. ","")</f>
        <v/>
      </c>
      <c r="CE71" s="32"/>
      <c r="CF71" s="32"/>
      <c r="CG71" s="34">
        <f t="shared" ref="CG71:CG74" si="25">IF(T71+U71+V71+W71&lt;&gt;$B71,1,0)</f>
        <v>0</v>
      </c>
      <c r="CH71" s="34">
        <f t="shared" ref="CH71:CH74" si="26">IF(X71+Y71+Z71&gt;$B71,1,0)</f>
        <v>0</v>
      </c>
      <c r="CI71" s="35"/>
      <c r="CJ71" s="35"/>
      <c r="CK71" s="35"/>
      <c r="CL71" s="35"/>
      <c r="CM71" s="35"/>
    </row>
    <row r="72" spans="1:91" customFormat="1" x14ac:dyDescent="0.25">
      <c r="A72" s="163" t="s">
        <v>83</v>
      </c>
      <c r="B72" s="235">
        <f>SUM(C72:S72)</f>
        <v>0</v>
      </c>
      <c r="C72" s="230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2"/>
      <c r="T72" s="54"/>
      <c r="U72" s="250"/>
      <c r="V72" s="55"/>
      <c r="W72" s="53"/>
      <c r="X72" s="54"/>
      <c r="Y72" s="55"/>
      <c r="Z72" s="52"/>
      <c r="AA72" s="31" t="str">
        <f t="shared" ref="AA72:AA74" si="27">CA72&amp;CB72&amp;CC72&amp;CD72</f>
        <v/>
      </c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234"/>
      <c r="CB72" s="234"/>
      <c r="CC72" s="33" t="str">
        <f t="shared" si="24"/>
        <v/>
      </c>
      <c r="CD72" s="33" t="str">
        <f t="shared" ref="CD72:CD74" si="28">IF(X72+Y72+Z72&gt;$B72,"* El número de "&amp;X$61&amp;""&amp;" no puede superar el Total. ","")</f>
        <v/>
      </c>
      <c r="CE72" s="32"/>
      <c r="CF72" s="32"/>
      <c r="CG72" s="34">
        <f t="shared" si="25"/>
        <v>0</v>
      </c>
      <c r="CH72" s="34">
        <f t="shared" si="26"/>
        <v>0</v>
      </c>
      <c r="CI72" s="35"/>
      <c r="CJ72" s="35"/>
      <c r="CK72" s="35"/>
      <c r="CL72" s="35"/>
      <c r="CM72" s="35"/>
    </row>
    <row r="73" spans="1:91" customFormat="1" x14ac:dyDescent="0.25">
      <c r="A73" s="163" t="s">
        <v>84</v>
      </c>
      <c r="B73" s="235">
        <f>SUM(C73:S73)</f>
        <v>0</v>
      </c>
      <c r="C73" s="230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2"/>
      <c r="T73" s="54"/>
      <c r="U73" s="250"/>
      <c r="V73" s="55"/>
      <c r="W73" s="53"/>
      <c r="X73" s="54"/>
      <c r="Y73" s="55"/>
      <c r="Z73" s="52"/>
      <c r="AA73" s="31" t="str">
        <f t="shared" si="27"/>
        <v/>
      </c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234"/>
      <c r="CB73" s="234"/>
      <c r="CC73" s="33" t="str">
        <f t="shared" si="24"/>
        <v/>
      </c>
      <c r="CD73" s="33" t="str">
        <f t="shared" si="28"/>
        <v/>
      </c>
      <c r="CE73" s="32"/>
      <c r="CF73" s="32"/>
      <c r="CG73" s="34">
        <f t="shared" si="25"/>
        <v>0</v>
      </c>
      <c r="CH73" s="34">
        <f t="shared" si="26"/>
        <v>0</v>
      </c>
      <c r="CI73" s="35"/>
      <c r="CJ73" s="35"/>
      <c r="CK73" s="35"/>
      <c r="CL73" s="35"/>
      <c r="CM73" s="35"/>
    </row>
    <row r="74" spans="1:91" customFormat="1" x14ac:dyDescent="0.25">
      <c r="A74" s="163" t="s">
        <v>85</v>
      </c>
      <c r="B74" s="237">
        <f>SUM(C74:S74)</f>
        <v>0</v>
      </c>
      <c r="C74" s="230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2"/>
      <c r="T74" s="75"/>
      <c r="U74" s="251"/>
      <c r="V74" s="238"/>
      <c r="W74" s="252"/>
      <c r="X74" s="75"/>
      <c r="Y74" s="238"/>
      <c r="Z74" s="240"/>
      <c r="AA74" s="31" t="str">
        <f t="shared" si="27"/>
        <v/>
      </c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234"/>
      <c r="CB74" s="234"/>
      <c r="CC74" s="33" t="str">
        <f t="shared" si="24"/>
        <v/>
      </c>
      <c r="CD74" s="33" t="str">
        <f t="shared" si="28"/>
        <v/>
      </c>
      <c r="CE74" s="32"/>
      <c r="CF74" s="32"/>
      <c r="CG74" s="34">
        <f t="shared" si="25"/>
        <v>0</v>
      </c>
      <c r="CH74" s="34">
        <f t="shared" si="26"/>
        <v>0</v>
      </c>
      <c r="CI74" s="35"/>
      <c r="CJ74" s="35"/>
      <c r="CK74" s="35"/>
      <c r="CL74" s="35"/>
      <c r="CM74" s="35"/>
    </row>
    <row r="75" spans="1:91" customFormat="1" x14ac:dyDescent="0.25">
      <c r="A75" s="921" t="s">
        <v>5</v>
      </c>
      <c r="B75" s="954">
        <f t="shared" ref="B75:Z75" si="29">SUM(B71:B74)</f>
        <v>0</v>
      </c>
      <c r="C75" s="916">
        <f t="shared" si="29"/>
        <v>0</v>
      </c>
      <c r="D75" s="916">
        <f t="shared" si="29"/>
        <v>0</v>
      </c>
      <c r="E75" s="916">
        <f t="shared" si="29"/>
        <v>0</v>
      </c>
      <c r="F75" s="916">
        <f t="shared" si="29"/>
        <v>0</v>
      </c>
      <c r="G75" s="916">
        <f t="shared" si="29"/>
        <v>0</v>
      </c>
      <c r="H75" s="916">
        <f t="shared" si="29"/>
        <v>0</v>
      </c>
      <c r="I75" s="916">
        <f t="shared" si="29"/>
        <v>0</v>
      </c>
      <c r="J75" s="916">
        <f t="shared" si="29"/>
        <v>0</v>
      </c>
      <c r="K75" s="916">
        <f t="shared" si="29"/>
        <v>0</v>
      </c>
      <c r="L75" s="916">
        <f t="shared" si="29"/>
        <v>0</v>
      </c>
      <c r="M75" s="916">
        <f t="shared" si="29"/>
        <v>0</v>
      </c>
      <c r="N75" s="916">
        <f t="shared" si="29"/>
        <v>0</v>
      </c>
      <c r="O75" s="916">
        <f t="shared" si="29"/>
        <v>0</v>
      </c>
      <c r="P75" s="916">
        <f t="shared" si="29"/>
        <v>0</v>
      </c>
      <c r="Q75" s="916">
        <f t="shared" si="29"/>
        <v>0</v>
      </c>
      <c r="R75" s="916">
        <f t="shared" si="29"/>
        <v>0</v>
      </c>
      <c r="S75" s="917">
        <f t="shared" si="29"/>
        <v>0</v>
      </c>
      <c r="T75" s="958">
        <f t="shared" si="29"/>
        <v>0</v>
      </c>
      <c r="U75" s="959">
        <f t="shared" si="29"/>
        <v>0</v>
      </c>
      <c r="V75" s="959">
        <f t="shared" si="29"/>
        <v>0</v>
      </c>
      <c r="W75" s="960">
        <f t="shared" si="29"/>
        <v>0</v>
      </c>
      <c r="X75" s="961">
        <f t="shared" si="29"/>
        <v>0</v>
      </c>
      <c r="Y75" s="959">
        <f t="shared" si="29"/>
        <v>0</v>
      </c>
      <c r="Z75" s="954">
        <f t="shared" si="29"/>
        <v>0</v>
      </c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</row>
    <row r="76" spans="1:91" customFormat="1" x14ac:dyDescent="0.25">
      <c r="A76" s="257" t="s">
        <v>93</v>
      </c>
      <c r="B76" s="258"/>
      <c r="C76" s="12"/>
      <c r="D76" s="259"/>
      <c r="E76" s="1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</row>
    <row r="77" spans="1:91" customFormat="1" ht="31.5" x14ac:dyDescent="0.25">
      <c r="A77" s="922" t="s">
        <v>94</v>
      </c>
      <c r="B77" s="859" t="s">
        <v>50</v>
      </c>
      <c r="C77" s="962" t="s">
        <v>95</v>
      </c>
      <c r="D77" s="463" t="s">
        <v>96</v>
      </c>
      <c r="E77" s="963" t="s">
        <v>97</v>
      </c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</row>
    <row r="78" spans="1:91" customFormat="1" x14ac:dyDescent="0.25">
      <c r="A78" s="264" t="s">
        <v>98</v>
      </c>
      <c r="B78" s="39"/>
      <c r="C78" s="249"/>
      <c r="D78" s="44"/>
      <c r="E78" s="41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</row>
    <row r="79" spans="1:91" customFormat="1" x14ac:dyDescent="0.25">
      <c r="A79" s="264" t="s">
        <v>99</v>
      </c>
      <c r="B79" s="51"/>
      <c r="C79" s="250"/>
      <c r="D79" s="55"/>
      <c r="E79" s="5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</row>
    <row r="80" spans="1:91" customFormat="1" x14ac:dyDescent="0.25">
      <c r="A80" s="264" t="s">
        <v>100</v>
      </c>
      <c r="B80" s="51"/>
      <c r="C80" s="250"/>
      <c r="D80" s="55"/>
      <c r="E80" s="5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</row>
    <row r="81" spans="1:5" customFormat="1" ht="21" x14ac:dyDescent="0.25">
      <c r="A81" s="265" t="s">
        <v>101</v>
      </c>
      <c r="B81" s="51"/>
      <c r="C81" s="250"/>
      <c r="D81" s="55"/>
      <c r="E81" s="52"/>
    </row>
    <row r="82" spans="1:5" customFormat="1" x14ac:dyDescent="0.25">
      <c r="A82" s="264" t="s">
        <v>102</v>
      </c>
      <c r="B82" s="88"/>
      <c r="C82" s="266"/>
      <c r="D82" s="93"/>
      <c r="E82" s="90"/>
    </row>
    <row r="83" spans="1:5" customFormat="1" x14ac:dyDescent="0.25">
      <c r="A83" s="264" t="s">
        <v>103</v>
      </c>
      <c r="B83" s="88"/>
      <c r="C83" s="250"/>
      <c r="D83" s="93"/>
      <c r="E83" s="90"/>
    </row>
    <row r="84" spans="1:5" customFormat="1" x14ac:dyDescent="0.25">
      <c r="A84" s="264" t="s">
        <v>104</v>
      </c>
      <c r="B84" s="88"/>
      <c r="C84" s="250"/>
      <c r="D84" s="93"/>
      <c r="E84" s="90"/>
    </row>
    <row r="85" spans="1:5" customFormat="1" x14ac:dyDescent="0.25">
      <c r="A85" s="264" t="s">
        <v>105</v>
      </c>
      <c r="B85" s="88"/>
      <c r="C85" s="250"/>
      <c r="D85" s="93"/>
      <c r="E85" s="90"/>
    </row>
    <row r="86" spans="1:5" customFormat="1" x14ac:dyDescent="0.25">
      <c r="A86" s="264" t="s">
        <v>106</v>
      </c>
      <c r="B86" s="88"/>
      <c r="C86" s="250"/>
      <c r="D86" s="93"/>
      <c r="E86" s="90"/>
    </row>
    <row r="87" spans="1:5" customFormat="1" x14ac:dyDescent="0.25">
      <c r="A87" s="267" t="s">
        <v>107</v>
      </c>
      <c r="B87" s="88"/>
      <c r="C87" s="250"/>
      <c r="D87" s="93"/>
      <c r="E87" s="90"/>
    </row>
    <row r="88" spans="1:5" customFormat="1" x14ac:dyDescent="0.25">
      <c r="A88" s="264" t="s">
        <v>108</v>
      </c>
      <c r="B88" s="88"/>
      <c r="C88" s="250"/>
      <c r="D88" s="93"/>
      <c r="E88" s="90"/>
    </row>
    <row r="89" spans="1:5" customFormat="1" x14ac:dyDescent="0.25">
      <c r="A89" s="264" t="s">
        <v>109</v>
      </c>
      <c r="B89" s="88"/>
      <c r="C89" s="250"/>
      <c r="D89" s="93"/>
      <c r="E89" s="90"/>
    </row>
    <row r="90" spans="1:5" customFormat="1" x14ac:dyDescent="0.25">
      <c r="A90" s="265" t="s">
        <v>110</v>
      </c>
      <c r="B90" s="88"/>
      <c r="C90" s="250"/>
      <c r="D90" s="93"/>
      <c r="E90" s="90"/>
    </row>
    <row r="91" spans="1:5" customFormat="1" x14ac:dyDescent="0.25">
      <c r="A91" s="268" t="s">
        <v>111</v>
      </c>
      <c r="B91" s="88"/>
      <c r="C91" s="250"/>
      <c r="D91" s="93"/>
      <c r="E91" s="90"/>
    </row>
    <row r="92" spans="1:5" customFormat="1" x14ac:dyDescent="0.25">
      <c r="A92" s="269" t="s">
        <v>112</v>
      </c>
      <c r="B92" s="88"/>
      <c r="C92" s="250"/>
      <c r="D92" s="93"/>
      <c r="E92" s="90"/>
    </row>
    <row r="93" spans="1:5" customFormat="1" x14ac:dyDescent="0.25">
      <c r="A93" s="264" t="s">
        <v>113</v>
      </c>
      <c r="B93" s="88"/>
      <c r="C93" s="250"/>
      <c r="D93" s="93"/>
      <c r="E93" s="90"/>
    </row>
    <row r="94" spans="1:5" customFormat="1" x14ac:dyDescent="0.25">
      <c r="A94" s="264" t="s">
        <v>114</v>
      </c>
      <c r="B94" s="88"/>
      <c r="C94" s="250"/>
      <c r="D94" s="93"/>
      <c r="E94" s="90"/>
    </row>
    <row r="95" spans="1:5" customFormat="1" x14ac:dyDescent="0.25">
      <c r="A95" s="922" t="s">
        <v>5</v>
      </c>
      <c r="B95" s="959">
        <f>SUM(B78:B94)</f>
        <v>0</v>
      </c>
      <c r="C95" s="961">
        <f>SUM(C78:C94)</f>
        <v>0</v>
      </c>
      <c r="D95" s="465">
        <f>SUM(D78:D94)</f>
        <v>0</v>
      </c>
      <c r="E95" s="964">
        <f>SUM(E78:E94)</f>
        <v>0</v>
      </c>
    </row>
    <row r="96" spans="1:5" customFormat="1" x14ac:dyDescent="0.25">
      <c r="A96" s="272" t="s">
        <v>115</v>
      </c>
      <c r="B96" s="12"/>
      <c r="C96" s="12"/>
      <c r="D96" s="12"/>
      <c r="E96" s="12"/>
    </row>
    <row r="97" spans="1:8" customFormat="1" ht="31.5" x14ac:dyDescent="0.25">
      <c r="A97" s="965" t="s">
        <v>75</v>
      </c>
      <c r="B97" s="483" t="s">
        <v>50</v>
      </c>
      <c r="C97" s="962" t="s">
        <v>95</v>
      </c>
      <c r="D97" s="463" t="s">
        <v>96</v>
      </c>
      <c r="E97" s="963" t="s">
        <v>97</v>
      </c>
    </row>
    <row r="98" spans="1:8" customFormat="1" x14ac:dyDescent="0.25">
      <c r="A98" s="163" t="s">
        <v>82</v>
      </c>
      <c r="B98" s="55"/>
      <c r="C98" s="250"/>
      <c r="D98" s="55"/>
      <c r="E98" s="52"/>
    </row>
    <row r="99" spans="1:8" customFormat="1" x14ac:dyDescent="0.25">
      <c r="A99" s="163" t="s">
        <v>83</v>
      </c>
      <c r="B99" s="55"/>
      <c r="C99" s="250"/>
      <c r="D99" s="55"/>
      <c r="E99" s="52"/>
    </row>
    <row r="100" spans="1:8" customFormat="1" x14ac:dyDescent="0.25">
      <c r="A100" s="163" t="s">
        <v>84</v>
      </c>
      <c r="B100" s="55"/>
      <c r="C100" s="250"/>
      <c r="D100" s="55"/>
      <c r="E100" s="52"/>
    </row>
    <row r="101" spans="1:8" customFormat="1" x14ac:dyDescent="0.25">
      <c r="A101" s="163" t="s">
        <v>85</v>
      </c>
      <c r="B101" s="55"/>
      <c r="C101" s="250"/>
      <c r="D101" s="55"/>
      <c r="E101" s="52"/>
    </row>
    <row r="102" spans="1:8" customFormat="1" x14ac:dyDescent="0.25">
      <c r="A102" s="274" t="s">
        <v>116</v>
      </c>
      <c r="B102" s="238"/>
      <c r="C102" s="251"/>
      <c r="D102" s="238"/>
      <c r="E102" s="240"/>
    </row>
    <row r="103" spans="1:8" customFormat="1" x14ac:dyDescent="0.25">
      <c r="A103" s="966" t="s">
        <v>5</v>
      </c>
      <c r="B103" s="961">
        <f>SUM(B98:B102)</f>
        <v>0</v>
      </c>
      <c r="C103" s="961">
        <f>SUM(C98:C102)</f>
        <v>0</v>
      </c>
      <c r="D103" s="465">
        <f>SUM(D98:D102)</f>
        <v>0</v>
      </c>
      <c r="E103" s="964">
        <f>SUM(E98:E102)</f>
        <v>0</v>
      </c>
    </row>
    <row r="104" spans="1:8" customFormat="1" x14ac:dyDescent="0.25">
      <c r="A104" s="272" t="s">
        <v>117</v>
      </c>
      <c r="B104" s="12"/>
      <c r="C104" s="12"/>
      <c r="D104" s="12"/>
      <c r="E104" s="12"/>
    </row>
    <row r="105" spans="1:8" customFormat="1" ht="31.5" x14ac:dyDescent="0.25">
      <c r="A105" s="965" t="s">
        <v>75</v>
      </c>
      <c r="B105" s="483" t="s">
        <v>50</v>
      </c>
      <c r="C105" s="962" t="s">
        <v>95</v>
      </c>
      <c r="D105" s="463" t="s">
        <v>96</v>
      </c>
      <c r="E105" s="963" t="s">
        <v>97</v>
      </c>
    </row>
    <row r="106" spans="1:8" customFormat="1" x14ac:dyDescent="0.25">
      <c r="A106" s="163" t="s">
        <v>82</v>
      </c>
      <c r="B106" s="55"/>
      <c r="C106" s="250"/>
      <c r="D106" s="55"/>
      <c r="E106" s="52"/>
    </row>
    <row r="107" spans="1:8" customFormat="1" x14ac:dyDescent="0.25">
      <c r="A107" s="163" t="s">
        <v>83</v>
      </c>
      <c r="B107" s="55"/>
      <c r="C107" s="250"/>
      <c r="D107" s="55"/>
      <c r="E107" s="52"/>
    </row>
    <row r="108" spans="1:8" customFormat="1" x14ac:dyDescent="0.25">
      <c r="A108" s="163" t="s">
        <v>84</v>
      </c>
      <c r="B108" s="55"/>
      <c r="C108" s="250"/>
      <c r="D108" s="55"/>
      <c r="E108" s="52"/>
    </row>
    <row r="109" spans="1:8" customFormat="1" x14ac:dyDescent="0.25">
      <c r="A109" s="163" t="s">
        <v>85</v>
      </c>
      <c r="B109" s="55"/>
      <c r="C109" s="250"/>
      <c r="D109" s="55"/>
      <c r="E109" s="52"/>
    </row>
    <row r="110" spans="1:8" customFormat="1" x14ac:dyDescent="0.25">
      <c r="A110" s="274" t="s">
        <v>116</v>
      </c>
      <c r="B110" s="238"/>
      <c r="C110" s="251"/>
      <c r="D110" s="238"/>
      <c r="E110" s="240"/>
    </row>
    <row r="111" spans="1:8" customFormat="1" x14ac:dyDescent="0.25">
      <c r="A111" s="966" t="s">
        <v>5</v>
      </c>
      <c r="B111" s="961">
        <f>SUM(B106:B110)</f>
        <v>0</v>
      </c>
      <c r="C111" s="961">
        <f>SUM(C106:C110)</f>
        <v>0</v>
      </c>
      <c r="D111" s="465">
        <f>SUM(D106:D110)</f>
        <v>0</v>
      </c>
      <c r="E111" s="964">
        <f>SUM(E106:E110)</f>
        <v>0</v>
      </c>
    </row>
    <row r="112" spans="1:8" customFormat="1" x14ac:dyDescent="0.25">
      <c r="A112" s="257" t="s">
        <v>118</v>
      </c>
      <c r="B112" s="276"/>
      <c r="C112" s="276"/>
      <c r="D112" s="277"/>
      <c r="E112" s="12"/>
      <c r="F112" s="12"/>
      <c r="G112" s="12"/>
      <c r="H112" s="12"/>
    </row>
    <row r="113" spans="1:128" x14ac:dyDescent="0.25">
      <c r="A113" s="967" t="s">
        <v>119</v>
      </c>
      <c r="B113" s="876" t="s">
        <v>5</v>
      </c>
      <c r="C113" s="885" t="s">
        <v>120</v>
      </c>
      <c r="D113" s="925"/>
      <c r="E113" s="925"/>
      <c r="F113" s="928"/>
      <c r="G113" s="857" t="s">
        <v>121</v>
      </c>
      <c r="H113" s="858"/>
    </row>
    <row r="114" spans="1:128" ht="21" x14ac:dyDescent="0.25">
      <c r="A114" s="750"/>
      <c r="B114" s="714"/>
      <c r="C114" s="859" t="s">
        <v>50</v>
      </c>
      <c r="D114" s="932" t="s">
        <v>29</v>
      </c>
      <c r="E114" s="483" t="s">
        <v>30</v>
      </c>
      <c r="F114" s="484" t="s">
        <v>31</v>
      </c>
      <c r="G114" s="860" t="s">
        <v>90</v>
      </c>
      <c r="H114" s="860" t="s">
        <v>91</v>
      </c>
    </row>
    <row r="115" spans="1:128" x14ac:dyDescent="0.25">
      <c r="A115" s="828" t="s">
        <v>122</v>
      </c>
      <c r="B115" s="829">
        <f>SUM(C115:F115)</f>
        <v>0</v>
      </c>
      <c r="C115" s="800"/>
      <c r="D115" s="815"/>
      <c r="E115" s="801"/>
      <c r="F115" s="802"/>
      <c r="G115" s="805"/>
      <c r="H115" s="804"/>
    </row>
    <row r="116" spans="1:128" x14ac:dyDescent="0.25">
      <c r="A116" s="751" t="s">
        <v>123</v>
      </c>
      <c r="B116" s="752">
        <f>SUM(C116:F116)</f>
        <v>0</v>
      </c>
      <c r="C116" s="835"/>
      <c r="D116" s="659"/>
      <c r="E116" s="76"/>
      <c r="F116" s="74"/>
      <c r="G116" s="638"/>
      <c r="H116" s="73"/>
    </row>
    <row r="117" spans="1:128" x14ac:dyDescent="0.25">
      <c r="A117" s="14" t="s">
        <v>124</v>
      </c>
      <c r="B117" s="276"/>
      <c r="C117" s="276"/>
      <c r="D117" s="7"/>
      <c r="E117" s="968"/>
      <c r="F117" s="969"/>
      <c r="G117" s="970"/>
      <c r="H117" s="971"/>
      <c r="I117" s="293"/>
      <c r="J117" s="293"/>
      <c r="K117" s="293"/>
    </row>
    <row r="118" spans="1:128" x14ac:dyDescent="0.25">
      <c r="A118" s="851" t="s">
        <v>125</v>
      </c>
      <c r="B118" s="852" t="s">
        <v>5</v>
      </c>
      <c r="C118" s="972" t="s">
        <v>126</v>
      </c>
      <c r="D118" s="973"/>
      <c r="E118" s="973"/>
      <c r="F118" s="973" t="s">
        <v>127</v>
      </c>
      <c r="G118" s="974" t="s">
        <v>128</v>
      </c>
      <c r="H118" s="975" t="s">
        <v>120</v>
      </c>
      <c r="I118" s="925"/>
      <c r="J118" s="925"/>
      <c r="K118" s="976"/>
    </row>
    <row r="119" spans="1:128" ht="42" x14ac:dyDescent="0.25">
      <c r="A119" s="725"/>
      <c r="B119" s="734"/>
      <c r="C119" s="838" t="s">
        <v>129</v>
      </c>
      <c r="D119" s="295" t="s">
        <v>130</v>
      </c>
      <c r="E119" s="473" t="s">
        <v>131</v>
      </c>
      <c r="F119" s="973"/>
      <c r="G119" s="974"/>
      <c r="H119" s="977" t="s">
        <v>50</v>
      </c>
      <c r="I119" s="978" t="s">
        <v>29</v>
      </c>
      <c r="J119" s="978" t="s">
        <v>30</v>
      </c>
      <c r="K119" s="979" t="s">
        <v>31</v>
      </c>
    </row>
    <row r="120" spans="1:128" x14ac:dyDescent="0.25">
      <c r="A120" s="980" t="s">
        <v>52</v>
      </c>
      <c r="B120" s="981">
        <f>SUM(C120:G120)</f>
        <v>0</v>
      </c>
      <c r="C120" s="982"/>
      <c r="D120" s="983"/>
      <c r="E120" s="983"/>
      <c r="F120" s="983"/>
      <c r="G120" s="984"/>
      <c r="H120" s="985"/>
      <c r="I120" s="983"/>
      <c r="J120" s="983"/>
      <c r="K120" s="986"/>
      <c r="L120" s="31" t="str">
        <f>CA120&amp;CB120&amp;CC120</f>
        <v/>
      </c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234"/>
      <c r="CB120" s="300" t="str">
        <f>IF(H120+I120+J120+K120&lt;&gt;$B120,"* El número de "&amp;H$118&amp;""&amp;" no debe ser distinto del Total. ","")</f>
        <v/>
      </c>
      <c r="CC120" s="32"/>
      <c r="CD120" s="32"/>
      <c r="CE120" s="32"/>
      <c r="CF120" s="32"/>
      <c r="CG120" s="34">
        <f>IF(H120+I120+J120+K120&lt;&gt;$B120,1,0)</f>
        <v>0</v>
      </c>
      <c r="CH120" s="35"/>
      <c r="CI120" s="35"/>
      <c r="CJ120" s="35"/>
      <c r="CK120"/>
      <c r="CL120"/>
      <c r="CM120"/>
      <c r="CN120"/>
      <c r="CO120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</row>
    <row r="121" spans="1:128" x14ac:dyDescent="0.25">
      <c r="A121" s="265" t="s">
        <v>72</v>
      </c>
      <c r="B121" s="301">
        <f>SUM(C121:G121)</f>
        <v>0</v>
      </c>
      <c r="C121" s="51"/>
      <c r="D121" s="55"/>
      <c r="E121" s="55"/>
      <c r="F121" s="55"/>
      <c r="G121" s="53"/>
      <c r="H121" s="54"/>
      <c r="I121" s="55"/>
      <c r="J121" s="55"/>
      <c r="K121" s="52"/>
      <c r="L121" s="31" t="str">
        <f>CA121&amp;CB121&amp;CC121</f>
        <v/>
      </c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234"/>
      <c r="CB121" s="300" t="str">
        <f t="shared" ref="CB121:CB122" si="30">IF(H121+I121+J121+K121&lt;&gt;$B121,"* El número de "&amp;H$118&amp;""&amp;" no debe ser distinto del Total. ","")</f>
        <v/>
      </c>
      <c r="CC121" s="32"/>
      <c r="CD121" s="32"/>
      <c r="CE121" s="32"/>
      <c r="CF121" s="32"/>
      <c r="CG121" s="34">
        <f t="shared" ref="CG121:CG122" si="31">IF(H121+I121+J121+K121&lt;&gt;$B121,1,0)</f>
        <v>0</v>
      </c>
      <c r="CH121" s="35"/>
      <c r="CI121" s="35"/>
      <c r="CJ121" s="35"/>
      <c r="DJ121" s="2"/>
    </row>
    <row r="122" spans="1:128" x14ac:dyDescent="0.25">
      <c r="A122" s="302" t="s">
        <v>73</v>
      </c>
      <c r="B122" s="303">
        <f>SUM(C122:G122)</f>
        <v>0</v>
      </c>
      <c r="C122" s="304"/>
      <c r="D122" s="238"/>
      <c r="E122" s="238"/>
      <c r="F122" s="238"/>
      <c r="G122" s="252"/>
      <c r="H122" s="75"/>
      <c r="I122" s="238"/>
      <c r="J122" s="238"/>
      <c r="K122" s="240"/>
      <c r="L122" s="31" t="str">
        <f>CA122&amp;CB122&amp;CC122</f>
        <v/>
      </c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234"/>
      <c r="CB122" s="300" t="str">
        <f t="shared" si="30"/>
        <v/>
      </c>
      <c r="CC122" s="32"/>
      <c r="CD122" s="32"/>
      <c r="CE122" s="32"/>
      <c r="CF122" s="32"/>
      <c r="CG122" s="34">
        <f t="shared" si="31"/>
        <v>0</v>
      </c>
      <c r="CH122" s="35"/>
      <c r="CI122" s="35"/>
      <c r="CJ122" s="35"/>
      <c r="DJ122" s="2"/>
    </row>
    <row r="123" spans="1:128" x14ac:dyDescent="0.25">
      <c r="A123" s="272" t="s">
        <v>132</v>
      </c>
      <c r="B123" s="276"/>
      <c r="C123" s="276"/>
      <c r="D123" s="277"/>
      <c r="E123" s="277"/>
      <c r="F123" s="277"/>
      <c r="G123" s="277"/>
      <c r="H123" s="277"/>
      <c r="I123" s="277"/>
      <c r="J123" s="277"/>
      <c r="K123" s="277"/>
      <c r="L123" s="277"/>
    </row>
    <row r="124" spans="1:128" ht="15" customHeight="1" x14ac:dyDescent="0.25">
      <c r="A124" s="851" t="s">
        <v>133</v>
      </c>
      <c r="B124" s="852" t="s">
        <v>134</v>
      </c>
      <c r="C124" s="987" t="s">
        <v>135</v>
      </c>
      <c r="D124" s="988"/>
      <c r="E124" s="987" t="s">
        <v>136</v>
      </c>
      <c r="F124" s="988"/>
      <c r="G124" s="855" t="s">
        <v>137</v>
      </c>
      <c r="H124" s="988"/>
      <c r="I124" s="987" t="s">
        <v>138</v>
      </c>
      <c r="J124" s="989"/>
      <c r="K124" s="990" t="s">
        <v>139</v>
      </c>
      <c r="L124" s="991"/>
    </row>
    <row r="125" spans="1:128" ht="21" x14ac:dyDescent="0.25">
      <c r="A125" s="725"/>
      <c r="B125" s="734"/>
      <c r="C125" s="992" t="s">
        <v>140</v>
      </c>
      <c r="D125" s="993" t="s">
        <v>141</v>
      </c>
      <c r="E125" s="992" t="s">
        <v>140</v>
      </c>
      <c r="F125" s="993" t="s">
        <v>141</v>
      </c>
      <c r="G125" s="992" t="s">
        <v>140</v>
      </c>
      <c r="H125" s="472" t="s">
        <v>141</v>
      </c>
      <c r="I125" s="992" t="s">
        <v>140</v>
      </c>
      <c r="J125" s="994" t="s">
        <v>141</v>
      </c>
      <c r="K125" s="977" t="s">
        <v>90</v>
      </c>
      <c r="L125" s="979" t="s">
        <v>91</v>
      </c>
    </row>
    <row r="126" spans="1:128" x14ac:dyDescent="0.25">
      <c r="A126" s="862" t="s">
        <v>142</v>
      </c>
      <c r="B126" s="980" t="s">
        <v>143</v>
      </c>
      <c r="C126" s="982"/>
      <c r="D126" s="995"/>
      <c r="E126" s="982"/>
      <c r="F126" s="995"/>
      <c r="G126" s="982"/>
      <c r="H126" s="995"/>
      <c r="I126" s="982"/>
      <c r="J126" s="996"/>
      <c r="K126" s="54"/>
      <c r="L126" s="986"/>
    </row>
    <row r="127" spans="1:128" x14ac:dyDescent="0.25">
      <c r="A127" s="537"/>
      <c r="B127" s="265" t="s">
        <v>144</v>
      </c>
      <c r="C127" s="51"/>
      <c r="D127" s="56"/>
      <c r="E127" s="51"/>
      <c r="F127" s="56"/>
      <c r="G127" s="51"/>
      <c r="H127" s="56"/>
      <c r="I127" s="51"/>
      <c r="J127" s="236"/>
      <c r="K127" s="54"/>
      <c r="L127" s="52"/>
    </row>
    <row r="128" spans="1:128" x14ac:dyDescent="0.25">
      <c r="A128" s="537"/>
      <c r="B128" s="265" t="s">
        <v>145</v>
      </c>
      <c r="C128" s="51"/>
      <c r="D128" s="56"/>
      <c r="E128" s="51"/>
      <c r="F128" s="56"/>
      <c r="G128" s="51"/>
      <c r="H128" s="56"/>
      <c r="I128" s="51"/>
      <c r="J128" s="236"/>
      <c r="K128" s="54"/>
      <c r="L128" s="52"/>
    </row>
    <row r="129" spans="1:41" customFormat="1" x14ac:dyDescent="0.25">
      <c r="A129" s="762"/>
      <c r="B129" s="265" t="s">
        <v>146</v>
      </c>
      <c r="C129" s="304"/>
      <c r="D129" s="77"/>
      <c r="E129" s="304"/>
      <c r="F129" s="77"/>
      <c r="G129" s="304"/>
      <c r="H129" s="77"/>
      <c r="I129" s="304"/>
      <c r="J129" s="239"/>
      <c r="K129" s="75"/>
      <c r="L129" s="240"/>
    </row>
    <row r="130" spans="1:41" customFormat="1" x14ac:dyDescent="0.25">
      <c r="A130" s="997" t="s">
        <v>147</v>
      </c>
      <c r="B130" s="980" t="s">
        <v>143</v>
      </c>
      <c r="C130" s="982"/>
      <c r="D130" s="995"/>
      <c r="E130" s="982"/>
      <c r="F130" s="995"/>
      <c r="G130" s="982"/>
      <c r="H130" s="995"/>
      <c r="I130" s="982"/>
      <c r="J130" s="996"/>
      <c r="K130" s="985"/>
      <c r="L130" s="986"/>
    </row>
    <row r="131" spans="1:41" customFormat="1" x14ac:dyDescent="0.25">
      <c r="A131" s="998"/>
      <c r="B131" s="265" t="s">
        <v>148</v>
      </c>
      <c r="C131" s="51"/>
      <c r="D131" s="56"/>
      <c r="E131" s="51"/>
      <c r="F131" s="56"/>
      <c r="G131" s="51"/>
      <c r="H131" s="56"/>
      <c r="I131" s="51"/>
      <c r="J131" s="236"/>
      <c r="K131" s="54"/>
      <c r="L131" s="52"/>
    </row>
    <row r="132" spans="1:41" customFormat="1" x14ac:dyDescent="0.25">
      <c r="A132" s="998"/>
      <c r="B132" s="265" t="s">
        <v>146</v>
      </c>
      <c r="C132" s="51"/>
      <c r="D132" s="56"/>
      <c r="E132" s="51"/>
      <c r="F132" s="56"/>
      <c r="G132" s="51"/>
      <c r="H132" s="56"/>
      <c r="I132" s="51"/>
      <c r="J132" s="236"/>
      <c r="K132" s="54"/>
      <c r="L132" s="52"/>
    </row>
    <row r="133" spans="1:41" customFormat="1" x14ac:dyDescent="0.25">
      <c r="A133" s="998"/>
      <c r="B133" s="471" t="s">
        <v>149</v>
      </c>
      <c r="C133" s="88"/>
      <c r="D133" s="89"/>
      <c r="E133" s="88"/>
      <c r="F133" s="89"/>
      <c r="G133" s="88"/>
      <c r="H133" s="89"/>
      <c r="I133" s="88"/>
      <c r="J133" s="308"/>
      <c r="K133" s="63"/>
      <c r="L133" s="90"/>
    </row>
    <row r="134" spans="1:41" customFormat="1" x14ac:dyDescent="0.25">
      <c r="A134" s="998"/>
      <c r="B134" s="302" t="s">
        <v>150</v>
      </c>
      <c r="C134" s="304"/>
      <c r="D134" s="77"/>
      <c r="E134" s="304"/>
      <c r="F134" s="77"/>
      <c r="G134" s="304"/>
      <c r="H134" s="77"/>
      <c r="I134" s="304"/>
      <c r="J134" s="239"/>
      <c r="K134" s="75"/>
      <c r="L134" s="240"/>
    </row>
    <row r="135" spans="1:41" customFormat="1" ht="15" customHeight="1" x14ac:dyDescent="0.25">
      <c r="A135" s="862" t="s">
        <v>151</v>
      </c>
      <c r="B135" s="980" t="s">
        <v>152</v>
      </c>
      <c r="C135" s="982"/>
      <c r="D135" s="995"/>
      <c r="E135" s="982"/>
      <c r="F135" s="995"/>
      <c r="G135" s="982"/>
      <c r="H135" s="995"/>
      <c r="I135" s="982"/>
      <c r="J135" s="996"/>
      <c r="K135" s="985"/>
      <c r="L135" s="986"/>
    </row>
    <row r="136" spans="1:41" customFormat="1" x14ac:dyDescent="0.25">
      <c r="A136" s="537"/>
      <c r="B136" s="265" t="s">
        <v>148</v>
      </c>
      <c r="C136" s="51"/>
      <c r="D136" s="56"/>
      <c r="E136" s="51"/>
      <c r="F136" s="56"/>
      <c r="G136" s="51"/>
      <c r="H136" s="56"/>
      <c r="I136" s="51"/>
      <c r="J136" s="236"/>
      <c r="K136" s="54"/>
      <c r="L136" s="52"/>
    </row>
    <row r="137" spans="1:41" customFormat="1" x14ac:dyDescent="0.25">
      <c r="A137" s="537"/>
      <c r="B137" s="265" t="s">
        <v>146</v>
      </c>
      <c r="C137" s="51"/>
      <c r="D137" s="56"/>
      <c r="E137" s="51"/>
      <c r="F137" s="56"/>
      <c r="G137" s="51"/>
      <c r="H137" s="56"/>
      <c r="I137" s="51"/>
      <c r="J137" s="236"/>
      <c r="K137" s="54"/>
      <c r="L137" s="52"/>
    </row>
    <row r="138" spans="1:41" customFormat="1" x14ac:dyDescent="0.25">
      <c r="A138" s="537"/>
      <c r="B138" s="265" t="s">
        <v>153</v>
      </c>
      <c r="C138" s="51"/>
      <c r="D138" s="56"/>
      <c r="E138" s="51"/>
      <c r="F138" s="56"/>
      <c r="G138" s="51"/>
      <c r="H138" s="56"/>
      <c r="I138" s="51"/>
      <c r="J138" s="236"/>
      <c r="K138" s="54"/>
      <c r="L138" s="52"/>
    </row>
    <row r="139" spans="1:41" customFormat="1" x14ac:dyDescent="0.25">
      <c r="A139" s="537"/>
      <c r="B139" s="471" t="s">
        <v>149</v>
      </c>
      <c r="C139" s="51"/>
      <c r="D139" s="56"/>
      <c r="E139" s="51"/>
      <c r="F139" s="56"/>
      <c r="G139" s="51"/>
      <c r="H139" s="56"/>
      <c r="I139" s="51"/>
      <c r="J139" s="236"/>
      <c r="K139" s="54"/>
      <c r="L139" s="52"/>
    </row>
    <row r="140" spans="1:41" customFormat="1" x14ac:dyDescent="0.25">
      <c r="A140" s="762"/>
      <c r="B140" s="302" t="s">
        <v>150</v>
      </c>
      <c r="C140" s="62"/>
      <c r="D140" s="100"/>
      <c r="E140" s="62"/>
      <c r="F140" s="100"/>
      <c r="G140" s="62"/>
      <c r="H140" s="100"/>
      <c r="I140" s="62"/>
      <c r="J140" s="309"/>
      <c r="K140" s="103"/>
      <c r="L140" s="101"/>
    </row>
    <row r="141" spans="1:41" customFormat="1" x14ac:dyDescent="0.25">
      <c r="A141" s="999" t="s">
        <v>154</v>
      </c>
      <c r="B141" s="999" t="s">
        <v>145</v>
      </c>
      <c r="C141" s="1000"/>
      <c r="D141" s="1001"/>
      <c r="E141" s="1000"/>
      <c r="F141" s="1001"/>
      <c r="G141" s="1000"/>
      <c r="H141" s="1001"/>
      <c r="I141" s="1000"/>
      <c r="J141" s="1002"/>
      <c r="K141" s="1003"/>
      <c r="L141" s="1004"/>
    </row>
    <row r="142" spans="1:41" customFormat="1" x14ac:dyDescent="0.25">
      <c r="A142" s="11" t="s">
        <v>155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</row>
    <row r="143" spans="1:41" customFormat="1" x14ac:dyDescent="0.25">
      <c r="A143" s="192" t="s">
        <v>156</v>
      </c>
      <c r="B143" s="11"/>
      <c r="C143" s="12"/>
      <c r="D143" s="259"/>
      <c r="E143" s="873"/>
      <c r="F143" s="259"/>
      <c r="G143" s="873"/>
      <c r="H143" s="873"/>
      <c r="I143" s="259"/>
      <c r="J143" s="874"/>
      <c r="K143" s="874"/>
      <c r="L143" s="874"/>
      <c r="M143" s="874"/>
      <c r="N143" s="874"/>
      <c r="O143" s="874"/>
      <c r="P143" s="874"/>
      <c r="Q143" s="874"/>
      <c r="R143" s="873"/>
      <c r="S143" s="259"/>
      <c r="T143" s="874"/>
      <c r="U143" s="874"/>
      <c r="V143" s="873"/>
      <c r="W143" s="875"/>
      <c r="X143" s="259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</row>
    <row r="144" spans="1:41" customFormat="1" ht="15" customHeight="1" x14ac:dyDescent="0.25">
      <c r="A144" s="876" t="s">
        <v>157</v>
      </c>
      <c r="B144" s="877" t="s">
        <v>5</v>
      </c>
      <c r="C144" s="492"/>
      <c r="D144" s="493"/>
      <c r="E144" s="878" t="s">
        <v>6</v>
      </c>
      <c r="F144" s="543"/>
      <c r="G144" s="543"/>
      <c r="H144" s="543"/>
      <c r="I144" s="543"/>
      <c r="J144" s="543"/>
      <c r="K144" s="543"/>
      <c r="L144" s="543"/>
      <c r="M144" s="543"/>
      <c r="N144" s="543"/>
      <c r="O144" s="543"/>
      <c r="P144" s="543"/>
      <c r="Q144" s="543"/>
      <c r="R144" s="543"/>
      <c r="S144" s="543"/>
      <c r="T144" s="543"/>
      <c r="U144" s="543"/>
      <c r="V144" s="543"/>
      <c r="W144" s="543"/>
      <c r="X144" s="543"/>
      <c r="Y144" s="543"/>
      <c r="Z144" s="543"/>
      <c r="AA144" s="543"/>
      <c r="AB144" s="543"/>
      <c r="AC144" s="543"/>
      <c r="AD144" s="543"/>
      <c r="AE144" s="543"/>
      <c r="AF144" s="543"/>
      <c r="AG144" s="543"/>
      <c r="AH144" s="543"/>
      <c r="AI144" s="543"/>
      <c r="AJ144" s="543"/>
      <c r="AK144" s="543"/>
      <c r="AL144" s="543"/>
      <c r="AM144" s="1005" t="s">
        <v>158</v>
      </c>
      <c r="AN144" s="880"/>
      <c r="AO144" s="1006"/>
    </row>
    <row r="145" spans="1:117" x14ac:dyDescent="0.25">
      <c r="A145" s="541"/>
      <c r="B145" s="712"/>
      <c r="C145" s="620"/>
      <c r="D145" s="641"/>
      <c r="E145" s="1007" t="s">
        <v>11</v>
      </c>
      <c r="F145" s="1007"/>
      <c r="G145" s="1007" t="s">
        <v>12</v>
      </c>
      <c r="H145" s="1007"/>
      <c r="I145" s="1007" t="s">
        <v>13</v>
      </c>
      <c r="J145" s="1007"/>
      <c r="K145" s="1008" t="s">
        <v>14</v>
      </c>
      <c r="L145" s="1008"/>
      <c r="M145" s="1007" t="s">
        <v>15</v>
      </c>
      <c r="N145" s="987"/>
      <c r="O145" s="1007" t="s">
        <v>16</v>
      </c>
      <c r="P145" s="1007"/>
      <c r="Q145" s="1007" t="s">
        <v>17</v>
      </c>
      <c r="R145" s="1007"/>
      <c r="S145" s="1007" t="s">
        <v>18</v>
      </c>
      <c r="T145" s="1007"/>
      <c r="U145" s="1007" t="s">
        <v>19</v>
      </c>
      <c r="V145" s="1007"/>
      <c r="W145" s="1007" t="s">
        <v>20</v>
      </c>
      <c r="X145" s="1007"/>
      <c r="Y145" s="1007" t="s">
        <v>21</v>
      </c>
      <c r="Z145" s="1007"/>
      <c r="AA145" s="1007" t="s">
        <v>22</v>
      </c>
      <c r="AB145" s="1007"/>
      <c r="AC145" s="1007" t="s">
        <v>23</v>
      </c>
      <c r="AD145" s="987"/>
      <c r="AE145" s="1007" t="s">
        <v>24</v>
      </c>
      <c r="AF145" s="1007"/>
      <c r="AG145" s="1007" t="s">
        <v>25</v>
      </c>
      <c r="AH145" s="1007"/>
      <c r="AI145" s="1007" t="s">
        <v>26</v>
      </c>
      <c r="AJ145" s="1007"/>
      <c r="AK145" s="976" t="s">
        <v>27</v>
      </c>
      <c r="AL145" s="1009"/>
      <c r="AM145" s="886" t="s">
        <v>159</v>
      </c>
      <c r="AN145" s="1010" t="s">
        <v>160</v>
      </c>
      <c r="AO145" s="1011"/>
    </row>
    <row r="146" spans="1:117" ht="31.5" x14ac:dyDescent="0.25">
      <c r="A146" s="714"/>
      <c r="B146" s="1012" t="s">
        <v>32</v>
      </c>
      <c r="C146" s="1013" t="s">
        <v>33</v>
      </c>
      <c r="D146" s="1014" t="s">
        <v>34</v>
      </c>
      <c r="E146" s="890" t="s">
        <v>33</v>
      </c>
      <c r="F146" s="891" t="s">
        <v>34</v>
      </c>
      <c r="G146" s="890" t="s">
        <v>33</v>
      </c>
      <c r="H146" s="891" t="s">
        <v>34</v>
      </c>
      <c r="I146" s="890" t="s">
        <v>33</v>
      </c>
      <c r="J146" s="891" t="s">
        <v>34</v>
      </c>
      <c r="K146" s="890" t="s">
        <v>33</v>
      </c>
      <c r="L146" s="891" t="s">
        <v>34</v>
      </c>
      <c r="M146" s="890" t="s">
        <v>33</v>
      </c>
      <c r="N146" s="892" t="s">
        <v>34</v>
      </c>
      <c r="O146" s="890" t="s">
        <v>33</v>
      </c>
      <c r="P146" s="891" t="s">
        <v>34</v>
      </c>
      <c r="Q146" s="890" t="s">
        <v>33</v>
      </c>
      <c r="R146" s="891" t="s">
        <v>34</v>
      </c>
      <c r="S146" s="890" t="s">
        <v>33</v>
      </c>
      <c r="T146" s="891" t="s">
        <v>34</v>
      </c>
      <c r="U146" s="890" t="s">
        <v>33</v>
      </c>
      <c r="V146" s="891" t="s">
        <v>34</v>
      </c>
      <c r="W146" s="890" t="s">
        <v>33</v>
      </c>
      <c r="X146" s="891" t="s">
        <v>34</v>
      </c>
      <c r="Y146" s="890" t="s">
        <v>33</v>
      </c>
      <c r="Z146" s="891" t="s">
        <v>34</v>
      </c>
      <c r="AA146" s="890" t="s">
        <v>33</v>
      </c>
      <c r="AB146" s="891" t="s">
        <v>34</v>
      </c>
      <c r="AC146" s="890" t="s">
        <v>33</v>
      </c>
      <c r="AD146" s="892" t="s">
        <v>34</v>
      </c>
      <c r="AE146" s="890" t="s">
        <v>33</v>
      </c>
      <c r="AF146" s="891" t="s">
        <v>34</v>
      </c>
      <c r="AG146" s="890" t="s">
        <v>33</v>
      </c>
      <c r="AH146" s="891" t="s">
        <v>34</v>
      </c>
      <c r="AI146" s="890" t="s">
        <v>33</v>
      </c>
      <c r="AJ146" s="891" t="s">
        <v>34</v>
      </c>
      <c r="AK146" s="320" t="s">
        <v>33</v>
      </c>
      <c r="AL146" s="892" t="s">
        <v>34</v>
      </c>
      <c r="AM146" s="554"/>
      <c r="AN146" s="321" t="s">
        <v>161</v>
      </c>
      <c r="AO146" s="322" t="s">
        <v>162</v>
      </c>
    </row>
    <row r="147" spans="1:117" x14ac:dyDescent="0.25">
      <c r="A147" s="1015" t="s">
        <v>163</v>
      </c>
      <c r="B147" s="324">
        <f t="shared" ref="B147:B175" si="32">SUM(C147:D147)</f>
        <v>338</v>
      </c>
      <c r="C147" s="325">
        <f t="shared" ref="C147:D175" si="33">E147+G147+I147+K147+M147+O147+Q147+S147+U147+W147+Y147+AA147+AC147+AE147+AG147+AI147+AK147</f>
        <v>140</v>
      </c>
      <c r="D147" s="1016">
        <f t="shared" si="33"/>
        <v>198</v>
      </c>
      <c r="E147" s="982">
        <v>12</v>
      </c>
      <c r="F147" s="986">
        <v>12</v>
      </c>
      <c r="G147" s="982">
        <v>1</v>
      </c>
      <c r="H147" s="986">
        <v>3</v>
      </c>
      <c r="I147" s="982">
        <v>6</v>
      </c>
      <c r="J147" s="986">
        <v>5</v>
      </c>
      <c r="K147" s="982">
        <v>0</v>
      </c>
      <c r="L147" s="983">
        <v>3</v>
      </c>
      <c r="M147" s="983">
        <v>1</v>
      </c>
      <c r="N147" s="1017">
        <v>8</v>
      </c>
      <c r="O147" s="982">
        <v>3</v>
      </c>
      <c r="P147" s="986">
        <v>10</v>
      </c>
      <c r="Q147" s="982">
        <v>5</v>
      </c>
      <c r="R147" s="986">
        <v>12</v>
      </c>
      <c r="S147" s="982">
        <v>3</v>
      </c>
      <c r="T147" s="986">
        <v>9</v>
      </c>
      <c r="U147" s="982">
        <v>2</v>
      </c>
      <c r="V147" s="986">
        <v>5</v>
      </c>
      <c r="W147" s="982">
        <v>4</v>
      </c>
      <c r="X147" s="986">
        <v>5</v>
      </c>
      <c r="Y147" s="982">
        <v>6</v>
      </c>
      <c r="Z147" s="986">
        <v>7</v>
      </c>
      <c r="AA147" s="982">
        <v>10</v>
      </c>
      <c r="AB147" s="986">
        <v>12</v>
      </c>
      <c r="AC147" s="982">
        <v>4</v>
      </c>
      <c r="AD147" s="1017">
        <v>13</v>
      </c>
      <c r="AE147" s="982">
        <v>16</v>
      </c>
      <c r="AF147" s="986">
        <v>12</v>
      </c>
      <c r="AG147" s="982">
        <v>19</v>
      </c>
      <c r="AH147" s="986">
        <v>22</v>
      </c>
      <c r="AI147" s="982">
        <v>11</v>
      </c>
      <c r="AJ147" s="986">
        <v>17</v>
      </c>
      <c r="AK147" s="1018">
        <v>37</v>
      </c>
      <c r="AL147" s="1017">
        <v>43</v>
      </c>
      <c r="AM147" s="985">
        <v>143</v>
      </c>
      <c r="AN147" s="983">
        <v>46</v>
      </c>
      <c r="AO147" s="986">
        <v>149</v>
      </c>
      <c r="AP147" s="31" t="str">
        <f t="shared" ref="AP147:AP175" si="34">$CA147&amp;CB147</f>
        <v/>
      </c>
      <c r="BU147" s="32"/>
      <c r="BV147" s="32"/>
      <c r="BW147" s="32"/>
      <c r="BX147" s="32"/>
      <c r="BY147" s="32"/>
      <c r="BZ147" s="32"/>
      <c r="CA147" s="300"/>
      <c r="CB147" s="234" t="str">
        <f>IF(AM147+AN147+AO147&lt;&gt;$B147,"* El número de "&amp;AM$144&amp;""&amp;" no debe ser distinto del Total. ","")</f>
        <v/>
      </c>
      <c r="CC147" s="32"/>
      <c r="CD147" s="32"/>
      <c r="CE147" s="32"/>
      <c r="CF147" s="32"/>
      <c r="CG147" s="34">
        <f>IF(AM147+AN147+AO147&lt;&gt;$B147,1,0)</f>
        <v>0</v>
      </c>
      <c r="CH147" s="35"/>
      <c r="CI147" s="35"/>
      <c r="CJ147"/>
      <c r="CK147"/>
      <c r="CL147"/>
      <c r="CM147"/>
      <c r="DJ147" s="2"/>
      <c r="DK147" s="2"/>
      <c r="DL147" s="2"/>
      <c r="DM147" s="2"/>
    </row>
    <row r="148" spans="1:117" x14ac:dyDescent="0.25">
      <c r="A148" s="327" t="s">
        <v>164</v>
      </c>
      <c r="B148" s="324">
        <f t="shared" si="32"/>
        <v>0</v>
      </c>
      <c r="C148" s="325">
        <f t="shared" si="33"/>
        <v>0</v>
      </c>
      <c r="D148" s="325">
        <f t="shared" si="33"/>
        <v>0</v>
      </c>
      <c r="E148" s="51">
        <v>0</v>
      </c>
      <c r="F148" s="52">
        <v>0</v>
      </c>
      <c r="G148" s="51">
        <v>0</v>
      </c>
      <c r="H148" s="52">
        <v>0</v>
      </c>
      <c r="I148" s="51">
        <v>0</v>
      </c>
      <c r="J148" s="52">
        <v>0</v>
      </c>
      <c r="K148" s="51">
        <v>0</v>
      </c>
      <c r="L148" s="55">
        <v>0</v>
      </c>
      <c r="M148" s="55">
        <v>0</v>
      </c>
      <c r="N148" s="328">
        <v>0</v>
      </c>
      <c r="O148" s="51">
        <v>0</v>
      </c>
      <c r="P148" s="52">
        <v>0</v>
      </c>
      <c r="Q148" s="51">
        <v>0</v>
      </c>
      <c r="R148" s="52">
        <v>0</v>
      </c>
      <c r="S148" s="51">
        <v>0</v>
      </c>
      <c r="T148" s="52">
        <v>0</v>
      </c>
      <c r="U148" s="51">
        <v>0</v>
      </c>
      <c r="V148" s="52">
        <v>0</v>
      </c>
      <c r="W148" s="51">
        <v>0</v>
      </c>
      <c r="X148" s="52">
        <v>0</v>
      </c>
      <c r="Y148" s="51">
        <v>0</v>
      </c>
      <c r="Z148" s="52">
        <v>0</v>
      </c>
      <c r="AA148" s="51">
        <v>0</v>
      </c>
      <c r="AB148" s="52">
        <v>0</v>
      </c>
      <c r="AC148" s="51">
        <v>0</v>
      </c>
      <c r="AD148" s="328">
        <v>0</v>
      </c>
      <c r="AE148" s="51">
        <v>0</v>
      </c>
      <c r="AF148" s="52">
        <v>0</v>
      </c>
      <c r="AG148" s="51">
        <v>0</v>
      </c>
      <c r="AH148" s="52">
        <v>0</v>
      </c>
      <c r="AI148" s="51">
        <v>0</v>
      </c>
      <c r="AJ148" s="52">
        <v>0</v>
      </c>
      <c r="AK148" s="250">
        <v>0</v>
      </c>
      <c r="AL148" s="328">
        <v>0</v>
      </c>
      <c r="AM148" s="54">
        <v>0</v>
      </c>
      <c r="AN148" s="55">
        <v>0</v>
      </c>
      <c r="AO148" s="52">
        <v>0</v>
      </c>
      <c r="AP148" s="31" t="str">
        <f t="shared" si="34"/>
        <v/>
      </c>
      <c r="BU148" s="32"/>
      <c r="BV148" s="32"/>
      <c r="BW148" s="32"/>
      <c r="BX148" s="32"/>
      <c r="BY148" s="32"/>
      <c r="BZ148" s="32"/>
      <c r="CA148" s="300"/>
      <c r="CB148" s="234" t="str">
        <f t="shared" ref="CB148:CB181" si="35">IF(AM148+AN148+AO148&lt;&gt;$B148,"* El número de "&amp;AM$144&amp;""&amp;" no debe ser distinto del Total. ","")</f>
        <v/>
      </c>
      <c r="CC148" s="32"/>
      <c r="CD148" s="32"/>
      <c r="CE148" s="32"/>
      <c r="CF148" s="32"/>
      <c r="CG148" s="34">
        <f t="shared" ref="CG148:CG181" si="36">IF(AM148+AN148+AO148&lt;&gt;$B148,1,0)</f>
        <v>0</v>
      </c>
      <c r="CH148" s="35"/>
      <c r="CI148" s="35"/>
      <c r="DI148"/>
    </row>
    <row r="149" spans="1:117" x14ac:dyDescent="0.25">
      <c r="A149" s="161" t="s">
        <v>60</v>
      </c>
      <c r="B149" s="324">
        <f t="shared" si="32"/>
        <v>62</v>
      </c>
      <c r="C149" s="325">
        <f t="shared" si="33"/>
        <v>34</v>
      </c>
      <c r="D149" s="325">
        <f t="shared" si="33"/>
        <v>28</v>
      </c>
      <c r="E149" s="51">
        <v>0</v>
      </c>
      <c r="F149" s="52">
        <v>0</v>
      </c>
      <c r="G149" s="51">
        <v>0</v>
      </c>
      <c r="H149" s="52">
        <v>0</v>
      </c>
      <c r="I149" s="51">
        <v>0</v>
      </c>
      <c r="J149" s="52">
        <v>0</v>
      </c>
      <c r="K149" s="51">
        <v>0</v>
      </c>
      <c r="L149" s="55">
        <v>0</v>
      </c>
      <c r="M149" s="55">
        <v>0</v>
      </c>
      <c r="N149" s="328">
        <v>0</v>
      </c>
      <c r="O149" s="51">
        <v>0</v>
      </c>
      <c r="P149" s="52">
        <v>0</v>
      </c>
      <c r="Q149" s="51">
        <v>0</v>
      </c>
      <c r="R149" s="52">
        <v>0</v>
      </c>
      <c r="S149" s="51">
        <v>0</v>
      </c>
      <c r="T149" s="52">
        <v>0</v>
      </c>
      <c r="U149" s="51">
        <v>0</v>
      </c>
      <c r="V149" s="52">
        <v>1</v>
      </c>
      <c r="W149" s="51">
        <v>2</v>
      </c>
      <c r="X149" s="52">
        <v>1</v>
      </c>
      <c r="Y149" s="51">
        <v>2</v>
      </c>
      <c r="Z149" s="52">
        <v>3</v>
      </c>
      <c r="AA149" s="51">
        <v>3</v>
      </c>
      <c r="AB149" s="52">
        <v>1</v>
      </c>
      <c r="AC149" s="51">
        <v>1</v>
      </c>
      <c r="AD149" s="328">
        <v>2</v>
      </c>
      <c r="AE149" s="51">
        <v>3</v>
      </c>
      <c r="AF149" s="52">
        <v>3</v>
      </c>
      <c r="AG149" s="51">
        <v>8</v>
      </c>
      <c r="AH149" s="52">
        <v>4</v>
      </c>
      <c r="AI149" s="51">
        <v>0</v>
      </c>
      <c r="AJ149" s="52">
        <v>7</v>
      </c>
      <c r="AK149" s="250">
        <v>15</v>
      </c>
      <c r="AL149" s="328">
        <v>6</v>
      </c>
      <c r="AM149" s="54">
        <v>16</v>
      </c>
      <c r="AN149" s="55">
        <v>8</v>
      </c>
      <c r="AO149" s="52">
        <v>38</v>
      </c>
      <c r="AP149" s="31" t="str">
        <f t="shared" si="34"/>
        <v/>
      </c>
      <c r="BU149" s="32"/>
      <c r="BV149" s="32"/>
      <c r="BW149" s="32"/>
      <c r="BX149" s="32"/>
      <c r="BY149" s="32"/>
      <c r="BZ149" s="32"/>
      <c r="CA149" s="300"/>
      <c r="CB149" s="234" t="str">
        <f t="shared" si="35"/>
        <v/>
      </c>
      <c r="CC149" s="32"/>
      <c r="CD149" s="32"/>
      <c r="CE149" s="32"/>
      <c r="CF149" s="32"/>
      <c r="CG149" s="34">
        <f t="shared" si="36"/>
        <v>0</v>
      </c>
      <c r="CH149" s="35"/>
      <c r="CI149" s="35"/>
      <c r="DI149"/>
    </row>
    <row r="150" spans="1:117" x14ac:dyDescent="0.25">
      <c r="A150" s="161" t="s">
        <v>61</v>
      </c>
      <c r="B150" s="324">
        <f t="shared" si="32"/>
        <v>2</v>
      </c>
      <c r="C150" s="325">
        <f t="shared" si="33"/>
        <v>2</v>
      </c>
      <c r="D150" s="325">
        <f t="shared" si="33"/>
        <v>0</v>
      </c>
      <c r="E150" s="51">
        <v>0</v>
      </c>
      <c r="F150" s="52">
        <v>0</v>
      </c>
      <c r="G150" s="51">
        <v>0</v>
      </c>
      <c r="H150" s="52">
        <v>0</v>
      </c>
      <c r="I150" s="51">
        <v>0</v>
      </c>
      <c r="J150" s="52">
        <v>0</v>
      </c>
      <c r="K150" s="51">
        <v>0</v>
      </c>
      <c r="L150" s="55">
        <v>0</v>
      </c>
      <c r="M150" s="55">
        <v>0</v>
      </c>
      <c r="N150" s="328">
        <v>0</v>
      </c>
      <c r="O150" s="51">
        <v>0</v>
      </c>
      <c r="P150" s="52">
        <v>0</v>
      </c>
      <c r="Q150" s="51">
        <v>0</v>
      </c>
      <c r="R150" s="52">
        <v>0</v>
      </c>
      <c r="S150" s="51">
        <v>0</v>
      </c>
      <c r="T150" s="52">
        <v>0</v>
      </c>
      <c r="U150" s="51">
        <v>0</v>
      </c>
      <c r="V150" s="52">
        <v>0</v>
      </c>
      <c r="W150" s="51">
        <v>0</v>
      </c>
      <c r="X150" s="52">
        <v>0</v>
      </c>
      <c r="Y150" s="51">
        <v>0</v>
      </c>
      <c r="Z150" s="52">
        <v>0</v>
      </c>
      <c r="AA150" s="51">
        <v>0</v>
      </c>
      <c r="AB150" s="52">
        <v>0</v>
      </c>
      <c r="AC150" s="51">
        <v>0</v>
      </c>
      <c r="AD150" s="328">
        <v>0</v>
      </c>
      <c r="AE150" s="51">
        <v>1</v>
      </c>
      <c r="AF150" s="52">
        <v>0</v>
      </c>
      <c r="AG150" s="51">
        <v>0</v>
      </c>
      <c r="AH150" s="52">
        <v>0</v>
      </c>
      <c r="AI150" s="51">
        <v>0</v>
      </c>
      <c r="AJ150" s="52">
        <v>0</v>
      </c>
      <c r="AK150" s="250">
        <v>1</v>
      </c>
      <c r="AL150" s="328">
        <v>0</v>
      </c>
      <c r="AM150" s="54">
        <v>0</v>
      </c>
      <c r="AN150" s="55">
        <v>1</v>
      </c>
      <c r="AO150" s="52">
        <v>1</v>
      </c>
      <c r="AP150" s="31" t="str">
        <f t="shared" si="34"/>
        <v/>
      </c>
      <c r="BU150" s="32"/>
      <c r="BV150" s="32"/>
      <c r="BW150" s="32"/>
      <c r="BX150" s="32"/>
      <c r="BY150" s="32"/>
      <c r="BZ150" s="32"/>
      <c r="CA150" s="300"/>
      <c r="CB150" s="234" t="str">
        <f t="shared" si="35"/>
        <v/>
      </c>
      <c r="CC150" s="32"/>
      <c r="CD150" s="32"/>
      <c r="CE150" s="32"/>
      <c r="CF150" s="32"/>
      <c r="CG150" s="34">
        <f t="shared" si="36"/>
        <v>0</v>
      </c>
      <c r="CH150" s="35"/>
      <c r="CI150" s="35"/>
      <c r="DI150"/>
    </row>
    <row r="151" spans="1:117" x14ac:dyDescent="0.25">
      <c r="A151" s="161" t="s">
        <v>62</v>
      </c>
      <c r="B151" s="324">
        <f t="shared" si="32"/>
        <v>0</v>
      </c>
      <c r="C151" s="325">
        <f t="shared" si="33"/>
        <v>0</v>
      </c>
      <c r="D151" s="325">
        <f t="shared" si="33"/>
        <v>0</v>
      </c>
      <c r="E151" s="51">
        <v>0</v>
      </c>
      <c r="F151" s="52">
        <v>0</v>
      </c>
      <c r="G151" s="51">
        <v>0</v>
      </c>
      <c r="H151" s="52">
        <v>0</v>
      </c>
      <c r="I151" s="51">
        <v>0</v>
      </c>
      <c r="J151" s="52">
        <v>0</v>
      </c>
      <c r="K151" s="51">
        <v>0</v>
      </c>
      <c r="L151" s="55">
        <v>0</v>
      </c>
      <c r="M151" s="55">
        <v>0</v>
      </c>
      <c r="N151" s="328">
        <v>0</v>
      </c>
      <c r="O151" s="51">
        <v>0</v>
      </c>
      <c r="P151" s="52">
        <v>0</v>
      </c>
      <c r="Q151" s="51">
        <v>0</v>
      </c>
      <c r="R151" s="52">
        <v>0</v>
      </c>
      <c r="S151" s="51">
        <v>0</v>
      </c>
      <c r="T151" s="52">
        <v>0</v>
      </c>
      <c r="U151" s="51">
        <v>0</v>
      </c>
      <c r="V151" s="52">
        <v>0</v>
      </c>
      <c r="W151" s="51">
        <v>0</v>
      </c>
      <c r="X151" s="52">
        <v>0</v>
      </c>
      <c r="Y151" s="51">
        <v>0</v>
      </c>
      <c r="Z151" s="52">
        <v>0</v>
      </c>
      <c r="AA151" s="51">
        <v>0</v>
      </c>
      <c r="AB151" s="52">
        <v>0</v>
      </c>
      <c r="AC151" s="51">
        <v>0</v>
      </c>
      <c r="AD151" s="328">
        <v>0</v>
      </c>
      <c r="AE151" s="51">
        <v>0</v>
      </c>
      <c r="AF151" s="52">
        <v>0</v>
      </c>
      <c r="AG151" s="51">
        <v>0</v>
      </c>
      <c r="AH151" s="52">
        <v>0</v>
      </c>
      <c r="AI151" s="51">
        <v>0</v>
      </c>
      <c r="AJ151" s="52">
        <v>0</v>
      </c>
      <c r="AK151" s="250">
        <v>0</v>
      </c>
      <c r="AL151" s="328">
        <v>0</v>
      </c>
      <c r="AM151" s="54">
        <v>0</v>
      </c>
      <c r="AN151" s="55">
        <v>0</v>
      </c>
      <c r="AO151" s="52">
        <v>0</v>
      </c>
      <c r="AP151" s="31" t="str">
        <f t="shared" si="34"/>
        <v/>
      </c>
      <c r="BU151" s="32"/>
      <c r="BV151" s="32"/>
      <c r="BW151" s="32"/>
      <c r="BX151" s="32"/>
      <c r="BY151" s="32"/>
      <c r="BZ151" s="32"/>
      <c r="CA151" s="300"/>
      <c r="CB151" s="234" t="str">
        <f t="shared" si="35"/>
        <v/>
      </c>
      <c r="CC151" s="32"/>
      <c r="CD151" s="32"/>
      <c r="CE151" s="32"/>
      <c r="CF151" s="32"/>
      <c r="CG151" s="34">
        <f t="shared" si="36"/>
        <v>0</v>
      </c>
      <c r="CH151" s="35"/>
      <c r="CI151" s="35"/>
      <c r="DI151"/>
    </row>
    <row r="152" spans="1:117" x14ac:dyDescent="0.25">
      <c r="A152" s="161" t="s">
        <v>165</v>
      </c>
      <c r="B152" s="324">
        <f t="shared" si="32"/>
        <v>0</v>
      </c>
      <c r="C152" s="325">
        <f t="shared" si="33"/>
        <v>0</v>
      </c>
      <c r="D152" s="325">
        <f t="shared" si="33"/>
        <v>0</v>
      </c>
      <c r="E152" s="51">
        <v>0</v>
      </c>
      <c r="F152" s="52">
        <v>0</v>
      </c>
      <c r="G152" s="51">
        <v>0</v>
      </c>
      <c r="H152" s="52">
        <v>0</v>
      </c>
      <c r="I152" s="51">
        <v>0</v>
      </c>
      <c r="J152" s="52">
        <v>0</v>
      </c>
      <c r="K152" s="51">
        <v>0</v>
      </c>
      <c r="L152" s="55">
        <v>0</v>
      </c>
      <c r="M152" s="55">
        <v>0</v>
      </c>
      <c r="N152" s="328">
        <v>0</v>
      </c>
      <c r="O152" s="51">
        <v>0</v>
      </c>
      <c r="P152" s="52">
        <v>0</v>
      </c>
      <c r="Q152" s="51">
        <v>0</v>
      </c>
      <c r="R152" s="52">
        <v>0</v>
      </c>
      <c r="S152" s="51">
        <v>0</v>
      </c>
      <c r="T152" s="52">
        <v>0</v>
      </c>
      <c r="U152" s="51">
        <v>0</v>
      </c>
      <c r="V152" s="52">
        <v>0</v>
      </c>
      <c r="W152" s="51">
        <v>0</v>
      </c>
      <c r="X152" s="52">
        <v>0</v>
      </c>
      <c r="Y152" s="51">
        <v>0</v>
      </c>
      <c r="Z152" s="52">
        <v>0</v>
      </c>
      <c r="AA152" s="51">
        <v>0</v>
      </c>
      <c r="AB152" s="52">
        <v>0</v>
      </c>
      <c r="AC152" s="51">
        <v>0</v>
      </c>
      <c r="AD152" s="328">
        <v>0</v>
      </c>
      <c r="AE152" s="51">
        <v>0</v>
      </c>
      <c r="AF152" s="52">
        <v>0</v>
      </c>
      <c r="AG152" s="51">
        <v>0</v>
      </c>
      <c r="AH152" s="52">
        <v>0</v>
      </c>
      <c r="AI152" s="51">
        <v>0</v>
      </c>
      <c r="AJ152" s="52">
        <v>0</v>
      </c>
      <c r="AK152" s="250">
        <v>0</v>
      </c>
      <c r="AL152" s="328">
        <v>0</v>
      </c>
      <c r="AM152" s="54">
        <v>0</v>
      </c>
      <c r="AN152" s="55">
        <v>0</v>
      </c>
      <c r="AO152" s="52">
        <v>0</v>
      </c>
      <c r="AP152" s="31" t="str">
        <f t="shared" si="34"/>
        <v/>
      </c>
      <c r="BU152" s="32"/>
      <c r="BV152" s="32"/>
      <c r="BW152" s="32"/>
      <c r="BX152" s="32"/>
      <c r="BY152" s="32"/>
      <c r="BZ152" s="32"/>
      <c r="CA152" s="300"/>
      <c r="CB152" s="234" t="str">
        <f t="shared" si="35"/>
        <v/>
      </c>
      <c r="CC152" s="32"/>
      <c r="CD152" s="32"/>
      <c r="CE152" s="32"/>
      <c r="CF152" s="32"/>
      <c r="CG152" s="34">
        <f t="shared" si="36"/>
        <v>0</v>
      </c>
      <c r="CH152" s="35"/>
      <c r="CI152" s="35"/>
      <c r="DI152"/>
    </row>
    <row r="153" spans="1:117" x14ac:dyDescent="0.25">
      <c r="A153" s="161" t="s">
        <v>166</v>
      </c>
      <c r="B153" s="324">
        <f t="shared" si="32"/>
        <v>1</v>
      </c>
      <c r="C153" s="325">
        <f t="shared" si="33"/>
        <v>1</v>
      </c>
      <c r="D153" s="325">
        <f t="shared" si="33"/>
        <v>0</v>
      </c>
      <c r="E153" s="51">
        <v>0</v>
      </c>
      <c r="F153" s="52">
        <v>0</v>
      </c>
      <c r="G153" s="51">
        <v>0</v>
      </c>
      <c r="H153" s="52">
        <v>0</v>
      </c>
      <c r="I153" s="51">
        <v>0</v>
      </c>
      <c r="J153" s="52">
        <v>0</v>
      </c>
      <c r="K153" s="51">
        <v>0</v>
      </c>
      <c r="L153" s="55">
        <v>0</v>
      </c>
      <c r="M153" s="55">
        <v>0</v>
      </c>
      <c r="N153" s="328">
        <v>0</v>
      </c>
      <c r="O153" s="51">
        <v>0</v>
      </c>
      <c r="P153" s="52">
        <v>0</v>
      </c>
      <c r="Q153" s="51">
        <v>0</v>
      </c>
      <c r="R153" s="52">
        <v>0</v>
      </c>
      <c r="S153" s="51">
        <v>0</v>
      </c>
      <c r="T153" s="52">
        <v>0</v>
      </c>
      <c r="U153" s="51">
        <v>0</v>
      </c>
      <c r="V153" s="52">
        <v>0</v>
      </c>
      <c r="W153" s="51">
        <v>0</v>
      </c>
      <c r="X153" s="52">
        <v>0</v>
      </c>
      <c r="Y153" s="51">
        <v>0</v>
      </c>
      <c r="Z153" s="52">
        <v>0</v>
      </c>
      <c r="AA153" s="51">
        <v>0</v>
      </c>
      <c r="AB153" s="52">
        <v>0</v>
      </c>
      <c r="AC153" s="51">
        <v>0</v>
      </c>
      <c r="AD153" s="328">
        <v>0</v>
      </c>
      <c r="AE153" s="51">
        <v>1</v>
      </c>
      <c r="AF153" s="52">
        <v>0</v>
      </c>
      <c r="AG153" s="51">
        <v>0</v>
      </c>
      <c r="AH153" s="52">
        <v>0</v>
      </c>
      <c r="AI153" s="51">
        <v>0</v>
      </c>
      <c r="AJ153" s="52">
        <v>0</v>
      </c>
      <c r="AK153" s="250">
        <v>0</v>
      </c>
      <c r="AL153" s="328">
        <v>0</v>
      </c>
      <c r="AM153" s="54">
        <v>1</v>
      </c>
      <c r="AN153" s="55">
        <v>0</v>
      </c>
      <c r="AO153" s="52">
        <v>0</v>
      </c>
      <c r="AP153" s="31" t="str">
        <f t="shared" si="34"/>
        <v/>
      </c>
      <c r="BU153" s="32"/>
      <c r="BV153" s="32"/>
      <c r="BW153" s="32"/>
      <c r="BX153" s="32"/>
      <c r="BY153" s="32"/>
      <c r="BZ153" s="32"/>
      <c r="CA153" s="300"/>
      <c r="CB153" s="234" t="str">
        <f t="shared" si="35"/>
        <v/>
      </c>
      <c r="CC153" s="32"/>
      <c r="CD153" s="32"/>
      <c r="CE153" s="32"/>
      <c r="CF153" s="32"/>
      <c r="CG153" s="34">
        <f t="shared" si="36"/>
        <v>0</v>
      </c>
      <c r="CH153" s="35"/>
      <c r="CI153" s="35"/>
      <c r="DI153"/>
    </row>
    <row r="154" spans="1:117" x14ac:dyDescent="0.25">
      <c r="A154" s="161" t="s">
        <v>66</v>
      </c>
      <c r="B154" s="324">
        <f t="shared" si="32"/>
        <v>0</v>
      </c>
      <c r="C154" s="325">
        <f t="shared" si="33"/>
        <v>0</v>
      </c>
      <c r="D154" s="325">
        <f t="shared" si="33"/>
        <v>0</v>
      </c>
      <c r="E154" s="51">
        <v>0</v>
      </c>
      <c r="F154" s="52">
        <v>0</v>
      </c>
      <c r="G154" s="51">
        <v>0</v>
      </c>
      <c r="H154" s="52">
        <v>0</v>
      </c>
      <c r="I154" s="51">
        <v>0</v>
      </c>
      <c r="J154" s="52">
        <v>0</v>
      </c>
      <c r="K154" s="51">
        <v>0</v>
      </c>
      <c r="L154" s="55">
        <v>0</v>
      </c>
      <c r="M154" s="55">
        <v>0</v>
      </c>
      <c r="N154" s="328">
        <v>0</v>
      </c>
      <c r="O154" s="51">
        <v>0</v>
      </c>
      <c r="P154" s="52">
        <v>0</v>
      </c>
      <c r="Q154" s="51">
        <v>0</v>
      </c>
      <c r="R154" s="52">
        <v>0</v>
      </c>
      <c r="S154" s="51">
        <v>0</v>
      </c>
      <c r="T154" s="52">
        <v>0</v>
      </c>
      <c r="U154" s="51">
        <v>0</v>
      </c>
      <c r="V154" s="52">
        <v>0</v>
      </c>
      <c r="W154" s="51">
        <v>0</v>
      </c>
      <c r="X154" s="52">
        <v>0</v>
      </c>
      <c r="Y154" s="51">
        <v>0</v>
      </c>
      <c r="Z154" s="52">
        <v>0</v>
      </c>
      <c r="AA154" s="51">
        <v>0</v>
      </c>
      <c r="AB154" s="52">
        <v>0</v>
      </c>
      <c r="AC154" s="51">
        <v>0</v>
      </c>
      <c r="AD154" s="328">
        <v>0</v>
      </c>
      <c r="AE154" s="51">
        <v>0</v>
      </c>
      <c r="AF154" s="52">
        <v>0</v>
      </c>
      <c r="AG154" s="51">
        <v>0</v>
      </c>
      <c r="AH154" s="52">
        <v>0</v>
      </c>
      <c r="AI154" s="51">
        <v>0</v>
      </c>
      <c r="AJ154" s="52">
        <v>0</v>
      </c>
      <c r="AK154" s="250">
        <v>0</v>
      </c>
      <c r="AL154" s="328">
        <v>0</v>
      </c>
      <c r="AM154" s="54">
        <v>0</v>
      </c>
      <c r="AN154" s="55">
        <v>0</v>
      </c>
      <c r="AO154" s="52">
        <v>0</v>
      </c>
      <c r="AP154" s="31" t="str">
        <f t="shared" si="34"/>
        <v/>
      </c>
      <c r="BU154" s="32"/>
      <c r="BV154" s="32"/>
      <c r="BW154" s="32"/>
      <c r="BX154" s="32"/>
      <c r="BY154" s="32"/>
      <c r="BZ154" s="32"/>
      <c r="CA154" s="300"/>
      <c r="CB154" s="234" t="str">
        <f t="shared" si="35"/>
        <v/>
      </c>
      <c r="CC154" s="32"/>
      <c r="CD154" s="32"/>
      <c r="CE154" s="32"/>
      <c r="CF154" s="32"/>
      <c r="CG154" s="34">
        <f t="shared" si="36"/>
        <v>0</v>
      </c>
      <c r="CH154" s="35"/>
      <c r="CI154" s="35"/>
      <c r="DI154"/>
    </row>
    <row r="155" spans="1:117" x14ac:dyDescent="0.25">
      <c r="A155" s="161" t="s">
        <v>167</v>
      </c>
      <c r="B155" s="324">
        <f t="shared" si="32"/>
        <v>7</v>
      </c>
      <c r="C155" s="325">
        <f t="shared" si="33"/>
        <v>4</v>
      </c>
      <c r="D155" s="325">
        <f t="shared" si="33"/>
        <v>3</v>
      </c>
      <c r="E155" s="51">
        <v>0</v>
      </c>
      <c r="F155" s="52">
        <v>0</v>
      </c>
      <c r="G155" s="51">
        <v>0</v>
      </c>
      <c r="H155" s="52">
        <v>0</v>
      </c>
      <c r="I155" s="51">
        <v>0</v>
      </c>
      <c r="J155" s="52">
        <v>0</v>
      </c>
      <c r="K155" s="51">
        <v>0</v>
      </c>
      <c r="L155" s="55">
        <v>0</v>
      </c>
      <c r="M155" s="55">
        <v>0</v>
      </c>
      <c r="N155" s="328">
        <v>0</v>
      </c>
      <c r="O155" s="51">
        <v>0</v>
      </c>
      <c r="P155" s="52">
        <v>0</v>
      </c>
      <c r="Q155" s="51">
        <v>1</v>
      </c>
      <c r="R155" s="52">
        <v>0</v>
      </c>
      <c r="S155" s="51">
        <v>0</v>
      </c>
      <c r="T155" s="52">
        <v>0</v>
      </c>
      <c r="U155" s="51">
        <v>0</v>
      </c>
      <c r="V155" s="52">
        <v>0</v>
      </c>
      <c r="W155" s="51">
        <v>0</v>
      </c>
      <c r="X155" s="52">
        <v>0</v>
      </c>
      <c r="Y155" s="51">
        <v>1</v>
      </c>
      <c r="Z155" s="52">
        <v>0</v>
      </c>
      <c r="AA155" s="51">
        <v>0</v>
      </c>
      <c r="AB155" s="52">
        <v>0</v>
      </c>
      <c r="AC155" s="51">
        <v>0</v>
      </c>
      <c r="AD155" s="328">
        <v>1</v>
      </c>
      <c r="AE155" s="51">
        <v>1</v>
      </c>
      <c r="AF155" s="52">
        <v>0</v>
      </c>
      <c r="AG155" s="51">
        <v>1</v>
      </c>
      <c r="AH155" s="52">
        <v>0</v>
      </c>
      <c r="AI155" s="51">
        <v>0</v>
      </c>
      <c r="AJ155" s="52">
        <v>0</v>
      </c>
      <c r="AK155" s="250">
        <v>0</v>
      </c>
      <c r="AL155" s="328">
        <v>2</v>
      </c>
      <c r="AM155" s="54">
        <v>2</v>
      </c>
      <c r="AN155" s="55">
        <v>3</v>
      </c>
      <c r="AO155" s="52">
        <v>2</v>
      </c>
      <c r="AP155" s="31" t="str">
        <f t="shared" si="34"/>
        <v/>
      </c>
      <c r="BU155" s="32"/>
      <c r="BV155" s="32"/>
      <c r="BW155" s="32"/>
      <c r="BX155" s="32"/>
      <c r="BY155" s="32"/>
      <c r="BZ155" s="32"/>
      <c r="CA155" s="300"/>
      <c r="CB155" s="234" t="str">
        <f t="shared" si="35"/>
        <v/>
      </c>
      <c r="CC155" s="32"/>
      <c r="CD155" s="32"/>
      <c r="CE155" s="32"/>
      <c r="CF155" s="32"/>
      <c r="CG155" s="34">
        <f t="shared" si="36"/>
        <v>0</v>
      </c>
      <c r="CH155" s="35"/>
      <c r="CI155" s="35"/>
      <c r="DI155"/>
    </row>
    <row r="156" spans="1:117" x14ac:dyDescent="0.25">
      <c r="A156" s="161" t="s">
        <v>168</v>
      </c>
      <c r="B156" s="324">
        <f t="shared" si="32"/>
        <v>0</v>
      </c>
      <c r="C156" s="325">
        <f t="shared" si="33"/>
        <v>0</v>
      </c>
      <c r="D156" s="325">
        <f t="shared" si="33"/>
        <v>0</v>
      </c>
      <c r="E156" s="51">
        <v>0</v>
      </c>
      <c r="F156" s="52">
        <v>0</v>
      </c>
      <c r="G156" s="51">
        <v>0</v>
      </c>
      <c r="H156" s="52">
        <v>0</v>
      </c>
      <c r="I156" s="51">
        <v>0</v>
      </c>
      <c r="J156" s="52">
        <v>0</v>
      </c>
      <c r="K156" s="51">
        <v>0</v>
      </c>
      <c r="L156" s="55">
        <v>0</v>
      </c>
      <c r="M156" s="55">
        <v>0</v>
      </c>
      <c r="N156" s="328">
        <v>0</v>
      </c>
      <c r="O156" s="51">
        <v>0</v>
      </c>
      <c r="P156" s="52">
        <v>0</v>
      </c>
      <c r="Q156" s="51">
        <v>0</v>
      </c>
      <c r="R156" s="52">
        <v>0</v>
      </c>
      <c r="S156" s="51">
        <v>0</v>
      </c>
      <c r="T156" s="52">
        <v>0</v>
      </c>
      <c r="U156" s="51">
        <v>0</v>
      </c>
      <c r="V156" s="52">
        <v>0</v>
      </c>
      <c r="W156" s="51">
        <v>0</v>
      </c>
      <c r="X156" s="52">
        <v>0</v>
      </c>
      <c r="Y156" s="51">
        <v>0</v>
      </c>
      <c r="Z156" s="52">
        <v>0</v>
      </c>
      <c r="AA156" s="51">
        <v>0</v>
      </c>
      <c r="AB156" s="52">
        <v>0</v>
      </c>
      <c r="AC156" s="51">
        <v>0</v>
      </c>
      <c r="AD156" s="328">
        <v>0</v>
      </c>
      <c r="AE156" s="51">
        <v>0</v>
      </c>
      <c r="AF156" s="52">
        <v>0</v>
      </c>
      <c r="AG156" s="51">
        <v>0</v>
      </c>
      <c r="AH156" s="52">
        <v>0</v>
      </c>
      <c r="AI156" s="51">
        <v>0</v>
      </c>
      <c r="AJ156" s="52">
        <v>0</v>
      </c>
      <c r="AK156" s="250">
        <v>0</v>
      </c>
      <c r="AL156" s="328">
        <v>0</v>
      </c>
      <c r="AM156" s="54">
        <v>0</v>
      </c>
      <c r="AN156" s="55">
        <v>0</v>
      </c>
      <c r="AO156" s="52">
        <v>0</v>
      </c>
      <c r="AP156" s="31" t="str">
        <f t="shared" si="34"/>
        <v/>
      </c>
      <c r="BU156" s="32"/>
      <c r="BV156" s="32"/>
      <c r="BW156" s="32"/>
      <c r="BX156" s="32"/>
      <c r="BY156" s="32"/>
      <c r="BZ156" s="32"/>
      <c r="CA156" s="300"/>
      <c r="CB156" s="234" t="str">
        <f t="shared" si="35"/>
        <v/>
      </c>
      <c r="CC156" s="32"/>
      <c r="CD156" s="32"/>
      <c r="CE156" s="32"/>
      <c r="CF156" s="32"/>
      <c r="CG156" s="34">
        <f t="shared" si="36"/>
        <v>0</v>
      </c>
      <c r="CH156" s="35"/>
      <c r="CI156" s="35"/>
      <c r="DI156"/>
    </row>
    <row r="157" spans="1:117" x14ac:dyDescent="0.25">
      <c r="A157" s="161" t="s">
        <v>169</v>
      </c>
      <c r="B157" s="324">
        <f t="shared" si="32"/>
        <v>0</v>
      </c>
      <c r="C157" s="325">
        <f t="shared" si="33"/>
        <v>0</v>
      </c>
      <c r="D157" s="325">
        <f t="shared" si="33"/>
        <v>0</v>
      </c>
      <c r="E157" s="51">
        <v>0</v>
      </c>
      <c r="F157" s="52">
        <v>0</v>
      </c>
      <c r="G157" s="51">
        <v>0</v>
      </c>
      <c r="H157" s="52">
        <v>0</v>
      </c>
      <c r="I157" s="51">
        <v>0</v>
      </c>
      <c r="J157" s="52">
        <v>0</v>
      </c>
      <c r="K157" s="51">
        <v>0</v>
      </c>
      <c r="L157" s="55">
        <v>0</v>
      </c>
      <c r="M157" s="55">
        <v>0</v>
      </c>
      <c r="N157" s="328">
        <v>0</v>
      </c>
      <c r="O157" s="51">
        <v>0</v>
      </c>
      <c r="P157" s="52">
        <v>0</v>
      </c>
      <c r="Q157" s="51">
        <v>0</v>
      </c>
      <c r="R157" s="52">
        <v>0</v>
      </c>
      <c r="S157" s="51">
        <v>0</v>
      </c>
      <c r="T157" s="52">
        <v>0</v>
      </c>
      <c r="U157" s="51">
        <v>0</v>
      </c>
      <c r="V157" s="52">
        <v>0</v>
      </c>
      <c r="W157" s="51">
        <v>0</v>
      </c>
      <c r="X157" s="52">
        <v>0</v>
      </c>
      <c r="Y157" s="51">
        <v>0</v>
      </c>
      <c r="Z157" s="52">
        <v>0</v>
      </c>
      <c r="AA157" s="51">
        <v>0</v>
      </c>
      <c r="AB157" s="52">
        <v>0</v>
      </c>
      <c r="AC157" s="51">
        <v>0</v>
      </c>
      <c r="AD157" s="328">
        <v>0</v>
      </c>
      <c r="AE157" s="51">
        <v>0</v>
      </c>
      <c r="AF157" s="52">
        <v>0</v>
      </c>
      <c r="AG157" s="51">
        <v>0</v>
      </c>
      <c r="AH157" s="52">
        <v>0</v>
      </c>
      <c r="AI157" s="51">
        <v>0</v>
      </c>
      <c r="AJ157" s="52">
        <v>0</v>
      </c>
      <c r="AK157" s="250">
        <v>0</v>
      </c>
      <c r="AL157" s="328">
        <v>0</v>
      </c>
      <c r="AM157" s="54">
        <v>0</v>
      </c>
      <c r="AN157" s="55">
        <v>0</v>
      </c>
      <c r="AO157" s="52">
        <v>0</v>
      </c>
      <c r="AP157" s="31" t="str">
        <f t="shared" si="34"/>
        <v/>
      </c>
      <c r="BU157" s="32"/>
      <c r="BV157" s="32"/>
      <c r="BW157" s="32"/>
      <c r="BX157" s="32"/>
      <c r="BY157" s="32"/>
      <c r="BZ157" s="32"/>
      <c r="CA157" s="300"/>
      <c r="CB157" s="234" t="str">
        <f t="shared" si="35"/>
        <v/>
      </c>
      <c r="CC157" s="32"/>
      <c r="CD157" s="32"/>
      <c r="CE157" s="32"/>
      <c r="CF157" s="32"/>
      <c r="CG157" s="34">
        <f t="shared" si="36"/>
        <v>0</v>
      </c>
      <c r="CH157" s="35"/>
      <c r="CI157" s="35"/>
      <c r="DI157"/>
    </row>
    <row r="158" spans="1:117" x14ac:dyDescent="0.25">
      <c r="A158" s="161" t="s">
        <v>170</v>
      </c>
      <c r="B158" s="324">
        <f t="shared" si="32"/>
        <v>13</v>
      </c>
      <c r="C158" s="325">
        <f t="shared" si="33"/>
        <v>8</v>
      </c>
      <c r="D158" s="325">
        <f t="shared" si="33"/>
        <v>5</v>
      </c>
      <c r="E158" s="51">
        <v>8</v>
      </c>
      <c r="F158" s="52">
        <v>5</v>
      </c>
      <c r="G158" s="51">
        <v>0</v>
      </c>
      <c r="H158" s="52">
        <v>0</v>
      </c>
      <c r="I158" s="51">
        <v>0</v>
      </c>
      <c r="J158" s="52">
        <v>0</v>
      </c>
      <c r="K158" s="51">
        <v>0</v>
      </c>
      <c r="L158" s="55">
        <v>0</v>
      </c>
      <c r="M158" s="55">
        <v>0</v>
      </c>
      <c r="N158" s="328">
        <v>0</v>
      </c>
      <c r="O158" s="51">
        <v>0</v>
      </c>
      <c r="P158" s="52">
        <v>0</v>
      </c>
      <c r="Q158" s="51">
        <v>0</v>
      </c>
      <c r="R158" s="52">
        <v>0</v>
      </c>
      <c r="S158" s="51">
        <v>0</v>
      </c>
      <c r="T158" s="52">
        <v>0</v>
      </c>
      <c r="U158" s="51">
        <v>0</v>
      </c>
      <c r="V158" s="52">
        <v>0</v>
      </c>
      <c r="W158" s="51">
        <v>0</v>
      </c>
      <c r="X158" s="52">
        <v>0</v>
      </c>
      <c r="Y158" s="51">
        <v>0</v>
      </c>
      <c r="Z158" s="52">
        <v>0</v>
      </c>
      <c r="AA158" s="51">
        <v>0</v>
      </c>
      <c r="AB158" s="52">
        <v>0</v>
      </c>
      <c r="AC158" s="51">
        <v>0</v>
      </c>
      <c r="AD158" s="328">
        <v>0</v>
      </c>
      <c r="AE158" s="51">
        <v>0</v>
      </c>
      <c r="AF158" s="52">
        <v>0</v>
      </c>
      <c r="AG158" s="51">
        <v>0</v>
      </c>
      <c r="AH158" s="52">
        <v>0</v>
      </c>
      <c r="AI158" s="51">
        <v>0</v>
      </c>
      <c r="AJ158" s="52">
        <v>0</v>
      </c>
      <c r="AK158" s="250">
        <v>0</v>
      </c>
      <c r="AL158" s="328">
        <v>0</v>
      </c>
      <c r="AM158" s="54">
        <v>0</v>
      </c>
      <c r="AN158" s="55">
        <v>0</v>
      </c>
      <c r="AO158" s="52">
        <v>13</v>
      </c>
      <c r="AP158" s="31" t="str">
        <f t="shared" si="34"/>
        <v/>
      </c>
      <c r="BU158" s="32"/>
      <c r="BV158" s="32"/>
      <c r="BW158" s="32"/>
      <c r="BX158" s="32"/>
      <c r="BY158" s="32"/>
      <c r="BZ158" s="32"/>
      <c r="CA158" s="300"/>
      <c r="CB158" s="234" t="str">
        <f t="shared" si="35"/>
        <v/>
      </c>
      <c r="CC158" s="32"/>
      <c r="CD158" s="32"/>
      <c r="CE158" s="32"/>
      <c r="CF158" s="32"/>
      <c r="CG158" s="34">
        <f t="shared" si="36"/>
        <v>0</v>
      </c>
      <c r="CH158" s="35"/>
      <c r="CI158" s="35"/>
      <c r="DI158"/>
    </row>
    <row r="159" spans="1:117" x14ac:dyDescent="0.25">
      <c r="A159" s="161" t="s">
        <v>171</v>
      </c>
      <c r="B159" s="324">
        <f t="shared" si="32"/>
        <v>0</v>
      </c>
      <c r="C159" s="325">
        <f t="shared" si="33"/>
        <v>0</v>
      </c>
      <c r="D159" s="325">
        <f t="shared" si="33"/>
        <v>0</v>
      </c>
      <c r="E159" s="51">
        <v>0</v>
      </c>
      <c r="F159" s="52">
        <v>0</v>
      </c>
      <c r="G159" s="51">
        <v>0</v>
      </c>
      <c r="H159" s="52">
        <v>0</v>
      </c>
      <c r="I159" s="51">
        <v>0</v>
      </c>
      <c r="J159" s="52">
        <v>0</v>
      </c>
      <c r="K159" s="51">
        <v>0</v>
      </c>
      <c r="L159" s="55">
        <v>0</v>
      </c>
      <c r="M159" s="55">
        <v>0</v>
      </c>
      <c r="N159" s="328">
        <v>0</v>
      </c>
      <c r="O159" s="51">
        <v>0</v>
      </c>
      <c r="P159" s="52">
        <v>0</v>
      </c>
      <c r="Q159" s="51">
        <v>0</v>
      </c>
      <c r="R159" s="52">
        <v>0</v>
      </c>
      <c r="S159" s="51">
        <v>0</v>
      </c>
      <c r="T159" s="52">
        <v>0</v>
      </c>
      <c r="U159" s="51">
        <v>0</v>
      </c>
      <c r="V159" s="52">
        <v>0</v>
      </c>
      <c r="W159" s="51">
        <v>0</v>
      </c>
      <c r="X159" s="52">
        <v>0</v>
      </c>
      <c r="Y159" s="51">
        <v>0</v>
      </c>
      <c r="Z159" s="52">
        <v>0</v>
      </c>
      <c r="AA159" s="51">
        <v>0</v>
      </c>
      <c r="AB159" s="52">
        <v>0</v>
      </c>
      <c r="AC159" s="51">
        <v>0</v>
      </c>
      <c r="AD159" s="328">
        <v>0</v>
      </c>
      <c r="AE159" s="51">
        <v>0</v>
      </c>
      <c r="AF159" s="52">
        <v>0</v>
      </c>
      <c r="AG159" s="51">
        <v>0</v>
      </c>
      <c r="AH159" s="52">
        <v>0</v>
      </c>
      <c r="AI159" s="51">
        <v>0</v>
      </c>
      <c r="AJ159" s="52">
        <v>0</v>
      </c>
      <c r="AK159" s="250">
        <v>0</v>
      </c>
      <c r="AL159" s="328">
        <v>0</v>
      </c>
      <c r="AM159" s="54">
        <v>0</v>
      </c>
      <c r="AN159" s="55">
        <v>0</v>
      </c>
      <c r="AO159" s="52">
        <v>0</v>
      </c>
      <c r="AP159" s="31" t="str">
        <f t="shared" si="34"/>
        <v/>
      </c>
      <c r="BU159" s="32"/>
      <c r="BV159" s="32"/>
      <c r="BW159" s="32"/>
      <c r="BX159" s="32"/>
      <c r="BY159" s="32"/>
      <c r="BZ159" s="32"/>
      <c r="CA159" s="300"/>
      <c r="CB159" s="234" t="str">
        <f t="shared" si="35"/>
        <v/>
      </c>
      <c r="CC159" s="32"/>
      <c r="CD159" s="32"/>
      <c r="CE159" s="32"/>
      <c r="CF159" s="32"/>
      <c r="CG159" s="34">
        <f t="shared" si="36"/>
        <v>0</v>
      </c>
      <c r="CH159" s="35"/>
      <c r="CI159" s="35"/>
      <c r="DI159"/>
    </row>
    <row r="160" spans="1:117" x14ac:dyDescent="0.25">
      <c r="A160" s="161" t="s">
        <v>70</v>
      </c>
      <c r="B160" s="324">
        <f t="shared" si="32"/>
        <v>0</v>
      </c>
      <c r="C160" s="325">
        <f t="shared" si="33"/>
        <v>0</v>
      </c>
      <c r="D160" s="325">
        <f t="shared" si="33"/>
        <v>0</v>
      </c>
      <c r="E160" s="51">
        <v>0</v>
      </c>
      <c r="F160" s="52">
        <v>0</v>
      </c>
      <c r="G160" s="51">
        <v>0</v>
      </c>
      <c r="H160" s="52">
        <v>0</v>
      </c>
      <c r="I160" s="51">
        <v>0</v>
      </c>
      <c r="J160" s="52">
        <v>0</v>
      </c>
      <c r="K160" s="51">
        <v>0</v>
      </c>
      <c r="L160" s="55">
        <v>0</v>
      </c>
      <c r="M160" s="55">
        <v>0</v>
      </c>
      <c r="N160" s="328">
        <v>0</v>
      </c>
      <c r="O160" s="51">
        <v>0</v>
      </c>
      <c r="P160" s="52">
        <v>0</v>
      </c>
      <c r="Q160" s="51">
        <v>0</v>
      </c>
      <c r="R160" s="52">
        <v>0</v>
      </c>
      <c r="S160" s="51">
        <v>0</v>
      </c>
      <c r="T160" s="52">
        <v>0</v>
      </c>
      <c r="U160" s="51">
        <v>0</v>
      </c>
      <c r="V160" s="52">
        <v>0</v>
      </c>
      <c r="W160" s="51">
        <v>0</v>
      </c>
      <c r="X160" s="52">
        <v>0</v>
      </c>
      <c r="Y160" s="51">
        <v>0</v>
      </c>
      <c r="Z160" s="52">
        <v>0</v>
      </c>
      <c r="AA160" s="51">
        <v>0</v>
      </c>
      <c r="AB160" s="52">
        <v>0</v>
      </c>
      <c r="AC160" s="51">
        <v>0</v>
      </c>
      <c r="AD160" s="328">
        <v>0</v>
      </c>
      <c r="AE160" s="51">
        <v>0</v>
      </c>
      <c r="AF160" s="52">
        <v>0</v>
      </c>
      <c r="AG160" s="51">
        <v>0</v>
      </c>
      <c r="AH160" s="52">
        <v>0</v>
      </c>
      <c r="AI160" s="51">
        <v>0</v>
      </c>
      <c r="AJ160" s="52">
        <v>0</v>
      </c>
      <c r="AK160" s="250">
        <v>0</v>
      </c>
      <c r="AL160" s="328">
        <v>0</v>
      </c>
      <c r="AM160" s="54">
        <v>0</v>
      </c>
      <c r="AN160" s="55">
        <v>0</v>
      </c>
      <c r="AO160" s="52">
        <v>0</v>
      </c>
      <c r="AP160" s="31" t="str">
        <f t="shared" si="34"/>
        <v/>
      </c>
      <c r="BU160" s="32"/>
      <c r="BV160" s="32"/>
      <c r="BW160" s="32"/>
      <c r="BX160" s="32"/>
      <c r="BY160" s="32"/>
      <c r="BZ160" s="32"/>
      <c r="CA160" s="300"/>
      <c r="CB160" s="234" t="str">
        <f t="shared" si="35"/>
        <v/>
      </c>
      <c r="CC160" s="32"/>
      <c r="CD160" s="32"/>
      <c r="CE160" s="32"/>
      <c r="CF160" s="32"/>
      <c r="CG160" s="34">
        <f t="shared" si="36"/>
        <v>0</v>
      </c>
      <c r="CH160" s="35"/>
      <c r="CI160" s="35"/>
      <c r="DI160"/>
    </row>
    <row r="161" spans="1:113" x14ac:dyDescent="0.25">
      <c r="A161" s="161" t="s">
        <v>172</v>
      </c>
      <c r="B161" s="324">
        <f t="shared" si="32"/>
        <v>37</v>
      </c>
      <c r="C161" s="325">
        <f t="shared" si="33"/>
        <v>15</v>
      </c>
      <c r="D161" s="325">
        <f t="shared" si="33"/>
        <v>22</v>
      </c>
      <c r="E161" s="51">
        <v>4</v>
      </c>
      <c r="F161" s="52">
        <v>7</v>
      </c>
      <c r="G161" s="51">
        <v>0</v>
      </c>
      <c r="H161" s="52">
        <v>0</v>
      </c>
      <c r="I161" s="51">
        <v>1</v>
      </c>
      <c r="J161" s="52">
        <v>2</v>
      </c>
      <c r="K161" s="51">
        <v>0</v>
      </c>
      <c r="L161" s="55">
        <v>0</v>
      </c>
      <c r="M161" s="55">
        <v>0</v>
      </c>
      <c r="N161" s="328">
        <v>0</v>
      </c>
      <c r="O161" s="51">
        <v>0</v>
      </c>
      <c r="P161" s="52">
        <v>0</v>
      </c>
      <c r="Q161" s="51">
        <v>0</v>
      </c>
      <c r="R161" s="52">
        <v>0</v>
      </c>
      <c r="S161" s="51">
        <v>0</v>
      </c>
      <c r="T161" s="52">
        <v>0</v>
      </c>
      <c r="U161" s="51">
        <v>0</v>
      </c>
      <c r="V161" s="52">
        <v>0</v>
      </c>
      <c r="W161" s="51">
        <v>0</v>
      </c>
      <c r="X161" s="52">
        <v>0</v>
      </c>
      <c r="Y161" s="51">
        <v>0</v>
      </c>
      <c r="Z161" s="52">
        <v>0</v>
      </c>
      <c r="AA161" s="51">
        <v>2</v>
      </c>
      <c r="AB161" s="52">
        <v>3</v>
      </c>
      <c r="AC161" s="51">
        <v>1</v>
      </c>
      <c r="AD161" s="328">
        <v>1</v>
      </c>
      <c r="AE161" s="51">
        <v>0</v>
      </c>
      <c r="AF161" s="52">
        <v>1</v>
      </c>
      <c r="AG161" s="51">
        <v>4</v>
      </c>
      <c r="AH161" s="52">
        <v>2</v>
      </c>
      <c r="AI161" s="51">
        <v>1</v>
      </c>
      <c r="AJ161" s="52">
        <v>2</v>
      </c>
      <c r="AK161" s="250">
        <v>2</v>
      </c>
      <c r="AL161" s="328">
        <v>4</v>
      </c>
      <c r="AM161" s="54">
        <v>1</v>
      </c>
      <c r="AN161" s="55">
        <v>20</v>
      </c>
      <c r="AO161" s="52">
        <v>16</v>
      </c>
      <c r="AP161" s="31" t="str">
        <f t="shared" si="34"/>
        <v/>
      </c>
      <c r="BU161" s="32"/>
      <c r="BV161" s="32"/>
      <c r="BW161" s="32"/>
      <c r="BX161" s="32"/>
      <c r="BY161" s="32"/>
      <c r="BZ161" s="32"/>
      <c r="CA161" s="300"/>
      <c r="CB161" s="234" t="str">
        <f t="shared" si="35"/>
        <v/>
      </c>
      <c r="CC161" s="32"/>
      <c r="CD161" s="32"/>
      <c r="CE161" s="32"/>
      <c r="CF161" s="32"/>
      <c r="CG161" s="34">
        <f t="shared" si="36"/>
        <v>0</v>
      </c>
      <c r="CH161" s="35"/>
      <c r="CI161" s="35"/>
      <c r="DI161"/>
    </row>
    <row r="162" spans="1:113" x14ac:dyDescent="0.25">
      <c r="A162" s="161" t="s">
        <v>173</v>
      </c>
      <c r="B162" s="324">
        <f t="shared" si="32"/>
        <v>6</v>
      </c>
      <c r="C162" s="325">
        <f t="shared" si="33"/>
        <v>2</v>
      </c>
      <c r="D162" s="325">
        <f t="shared" si="33"/>
        <v>4</v>
      </c>
      <c r="E162" s="51">
        <v>0</v>
      </c>
      <c r="F162" s="52">
        <v>0</v>
      </c>
      <c r="G162" s="51">
        <v>0</v>
      </c>
      <c r="H162" s="52">
        <v>0</v>
      </c>
      <c r="I162" s="51">
        <v>0</v>
      </c>
      <c r="J162" s="52">
        <v>0</v>
      </c>
      <c r="K162" s="51">
        <v>0</v>
      </c>
      <c r="L162" s="55">
        <v>0</v>
      </c>
      <c r="M162" s="55">
        <v>0</v>
      </c>
      <c r="N162" s="328">
        <v>0</v>
      </c>
      <c r="O162" s="51">
        <v>0</v>
      </c>
      <c r="P162" s="52">
        <v>0</v>
      </c>
      <c r="Q162" s="51">
        <v>0</v>
      </c>
      <c r="R162" s="52">
        <v>0</v>
      </c>
      <c r="S162" s="51">
        <v>0</v>
      </c>
      <c r="T162" s="52">
        <v>0</v>
      </c>
      <c r="U162" s="51">
        <v>0</v>
      </c>
      <c r="V162" s="52">
        <v>0</v>
      </c>
      <c r="W162" s="51">
        <v>0</v>
      </c>
      <c r="X162" s="52">
        <v>0</v>
      </c>
      <c r="Y162" s="51">
        <v>0</v>
      </c>
      <c r="Z162" s="52">
        <v>0</v>
      </c>
      <c r="AA162" s="51">
        <v>0</v>
      </c>
      <c r="AB162" s="52">
        <v>1</v>
      </c>
      <c r="AC162" s="51">
        <v>0</v>
      </c>
      <c r="AD162" s="328">
        <v>0</v>
      </c>
      <c r="AE162" s="51">
        <v>0</v>
      </c>
      <c r="AF162" s="52">
        <v>0</v>
      </c>
      <c r="AG162" s="51">
        <v>1</v>
      </c>
      <c r="AH162" s="52">
        <v>1</v>
      </c>
      <c r="AI162" s="51">
        <v>0</v>
      </c>
      <c r="AJ162" s="52">
        <v>1</v>
      </c>
      <c r="AK162" s="250">
        <v>1</v>
      </c>
      <c r="AL162" s="328">
        <v>1</v>
      </c>
      <c r="AM162" s="54">
        <v>0</v>
      </c>
      <c r="AN162" s="55">
        <v>2</v>
      </c>
      <c r="AO162" s="52">
        <v>4</v>
      </c>
      <c r="AP162" s="31" t="str">
        <f t="shared" si="34"/>
        <v/>
      </c>
      <c r="BU162" s="32"/>
      <c r="BV162" s="32"/>
      <c r="BW162" s="32"/>
      <c r="BX162" s="32"/>
      <c r="BY162" s="32"/>
      <c r="BZ162" s="32"/>
      <c r="CA162" s="300"/>
      <c r="CB162" s="234" t="str">
        <f t="shared" si="35"/>
        <v/>
      </c>
      <c r="CC162" s="32"/>
      <c r="CD162" s="32"/>
      <c r="CE162" s="32"/>
      <c r="CF162" s="32"/>
      <c r="CG162" s="34">
        <f t="shared" si="36"/>
        <v>0</v>
      </c>
      <c r="CH162" s="35"/>
      <c r="CI162" s="35"/>
      <c r="DI162"/>
    </row>
    <row r="163" spans="1:113" x14ac:dyDescent="0.25">
      <c r="A163" s="161" t="s">
        <v>174</v>
      </c>
      <c r="B163" s="324">
        <f t="shared" si="32"/>
        <v>0</v>
      </c>
      <c r="C163" s="325">
        <f t="shared" si="33"/>
        <v>0</v>
      </c>
      <c r="D163" s="325">
        <f t="shared" si="33"/>
        <v>0</v>
      </c>
      <c r="E163" s="51">
        <v>0</v>
      </c>
      <c r="F163" s="52">
        <v>0</v>
      </c>
      <c r="G163" s="51">
        <v>0</v>
      </c>
      <c r="H163" s="52">
        <v>0</v>
      </c>
      <c r="I163" s="51">
        <v>0</v>
      </c>
      <c r="J163" s="52">
        <v>0</v>
      </c>
      <c r="K163" s="51">
        <v>0</v>
      </c>
      <c r="L163" s="55">
        <v>0</v>
      </c>
      <c r="M163" s="55">
        <v>0</v>
      </c>
      <c r="N163" s="328">
        <v>0</v>
      </c>
      <c r="O163" s="51">
        <v>0</v>
      </c>
      <c r="P163" s="52">
        <v>0</v>
      </c>
      <c r="Q163" s="51">
        <v>0</v>
      </c>
      <c r="R163" s="52">
        <v>0</v>
      </c>
      <c r="S163" s="51">
        <v>0</v>
      </c>
      <c r="T163" s="52">
        <v>0</v>
      </c>
      <c r="U163" s="51">
        <v>0</v>
      </c>
      <c r="V163" s="52">
        <v>0</v>
      </c>
      <c r="W163" s="51">
        <v>0</v>
      </c>
      <c r="X163" s="52">
        <v>0</v>
      </c>
      <c r="Y163" s="51">
        <v>0</v>
      </c>
      <c r="Z163" s="52">
        <v>0</v>
      </c>
      <c r="AA163" s="51">
        <v>0</v>
      </c>
      <c r="AB163" s="52">
        <v>0</v>
      </c>
      <c r="AC163" s="51">
        <v>0</v>
      </c>
      <c r="AD163" s="328">
        <v>0</v>
      </c>
      <c r="AE163" s="51">
        <v>0</v>
      </c>
      <c r="AF163" s="52">
        <v>0</v>
      </c>
      <c r="AG163" s="51">
        <v>0</v>
      </c>
      <c r="AH163" s="52">
        <v>0</v>
      </c>
      <c r="AI163" s="51">
        <v>0</v>
      </c>
      <c r="AJ163" s="52">
        <v>0</v>
      </c>
      <c r="AK163" s="250">
        <v>0</v>
      </c>
      <c r="AL163" s="328">
        <v>0</v>
      </c>
      <c r="AM163" s="54">
        <v>0</v>
      </c>
      <c r="AN163" s="55">
        <v>0</v>
      </c>
      <c r="AO163" s="52">
        <v>0</v>
      </c>
      <c r="AP163" s="31" t="str">
        <f t="shared" si="34"/>
        <v/>
      </c>
      <c r="BU163" s="32"/>
      <c r="BV163" s="32"/>
      <c r="BW163" s="32"/>
      <c r="BX163" s="32"/>
      <c r="BY163" s="32"/>
      <c r="BZ163" s="32"/>
      <c r="CA163" s="300"/>
      <c r="CB163" s="234" t="str">
        <f t="shared" si="35"/>
        <v/>
      </c>
      <c r="CC163" s="32"/>
      <c r="CD163" s="32"/>
      <c r="CE163" s="32"/>
      <c r="CF163" s="32"/>
      <c r="CG163" s="34">
        <f t="shared" si="36"/>
        <v>0</v>
      </c>
      <c r="CH163" s="35"/>
      <c r="CI163" s="35"/>
      <c r="DI163"/>
    </row>
    <row r="164" spans="1:113" x14ac:dyDescent="0.25">
      <c r="A164" s="161" t="s">
        <v>58</v>
      </c>
      <c r="B164" s="324">
        <f t="shared" si="32"/>
        <v>0</v>
      </c>
      <c r="C164" s="325">
        <f t="shared" si="33"/>
        <v>0</v>
      </c>
      <c r="D164" s="325">
        <f t="shared" si="33"/>
        <v>0</v>
      </c>
      <c r="E164" s="51">
        <v>0</v>
      </c>
      <c r="F164" s="52">
        <v>0</v>
      </c>
      <c r="G164" s="51">
        <v>0</v>
      </c>
      <c r="H164" s="52">
        <v>0</v>
      </c>
      <c r="I164" s="51">
        <v>0</v>
      </c>
      <c r="J164" s="52">
        <v>0</v>
      </c>
      <c r="K164" s="51">
        <v>0</v>
      </c>
      <c r="L164" s="55">
        <v>0</v>
      </c>
      <c r="M164" s="55">
        <v>0</v>
      </c>
      <c r="N164" s="328">
        <v>0</v>
      </c>
      <c r="O164" s="51">
        <v>0</v>
      </c>
      <c r="P164" s="52">
        <v>0</v>
      </c>
      <c r="Q164" s="51">
        <v>0</v>
      </c>
      <c r="R164" s="52">
        <v>0</v>
      </c>
      <c r="S164" s="51">
        <v>0</v>
      </c>
      <c r="T164" s="52">
        <v>0</v>
      </c>
      <c r="U164" s="51">
        <v>0</v>
      </c>
      <c r="V164" s="52">
        <v>0</v>
      </c>
      <c r="W164" s="51">
        <v>0</v>
      </c>
      <c r="X164" s="52">
        <v>0</v>
      </c>
      <c r="Y164" s="51">
        <v>0</v>
      </c>
      <c r="Z164" s="52">
        <v>0</v>
      </c>
      <c r="AA164" s="51">
        <v>0</v>
      </c>
      <c r="AB164" s="52">
        <v>0</v>
      </c>
      <c r="AC164" s="51">
        <v>0</v>
      </c>
      <c r="AD164" s="328">
        <v>0</v>
      </c>
      <c r="AE164" s="51">
        <v>0</v>
      </c>
      <c r="AF164" s="52">
        <v>0</v>
      </c>
      <c r="AG164" s="51">
        <v>0</v>
      </c>
      <c r="AH164" s="52">
        <v>0</v>
      </c>
      <c r="AI164" s="51">
        <v>0</v>
      </c>
      <c r="AJ164" s="52">
        <v>0</v>
      </c>
      <c r="AK164" s="250">
        <v>0</v>
      </c>
      <c r="AL164" s="328">
        <v>0</v>
      </c>
      <c r="AM164" s="54">
        <v>0</v>
      </c>
      <c r="AN164" s="55">
        <v>0</v>
      </c>
      <c r="AO164" s="52">
        <v>0</v>
      </c>
      <c r="AP164" s="31" t="str">
        <f t="shared" si="34"/>
        <v/>
      </c>
      <c r="BU164" s="32"/>
      <c r="BV164" s="32"/>
      <c r="BW164" s="32"/>
      <c r="BX164" s="32"/>
      <c r="BY164" s="32"/>
      <c r="BZ164" s="32"/>
      <c r="CA164" s="300"/>
      <c r="CB164" s="234" t="str">
        <f t="shared" si="35"/>
        <v/>
      </c>
      <c r="CC164" s="32"/>
      <c r="CD164" s="32"/>
      <c r="CE164" s="32"/>
      <c r="CF164" s="32"/>
      <c r="CG164" s="34">
        <f t="shared" si="36"/>
        <v>0</v>
      </c>
      <c r="CH164" s="35"/>
      <c r="CI164" s="35"/>
      <c r="DI164"/>
    </row>
    <row r="165" spans="1:113" x14ac:dyDescent="0.25">
      <c r="A165" s="161" t="s">
        <v>175</v>
      </c>
      <c r="B165" s="324">
        <f t="shared" si="32"/>
        <v>1</v>
      </c>
      <c r="C165" s="325">
        <f t="shared" si="33"/>
        <v>0</v>
      </c>
      <c r="D165" s="325">
        <f t="shared" si="33"/>
        <v>1</v>
      </c>
      <c r="E165" s="51">
        <v>0</v>
      </c>
      <c r="F165" s="52">
        <v>0</v>
      </c>
      <c r="G165" s="51">
        <v>0</v>
      </c>
      <c r="H165" s="52">
        <v>0</v>
      </c>
      <c r="I165" s="51">
        <v>0</v>
      </c>
      <c r="J165" s="52">
        <v>0</v>
      </c>
      <c r="K165" s="51">
        <v>0</v>
      </c>
      <c r="L165" s="55">
        <v>1</v>
      </c>
      <c r="M165" s="55">
        <v>0</v>
      </c>
      <c r="N165" s="328">
        <v>0</v>
      </c>
      <c r="O165" s="51">
        <v>0</v>
      </c>
      <c r="P165" s="52">
        <v>0</v>
      </c>
      <c r="Q165" s="51">
        <v>0</v>
      </c>
      <c r="R165" s="52">
        <v>0</v>
      </c>
      <c r="S165" s="51">
        <v>0</v>
      </c>
      <c r="T165" s="52">
        <v>0</v>
      </c>
      <c r="U165" s="51">
        <v>0</v>
      </c>
      <c r="V165" s="52">
        <v>0</v>
      </c>
      <c r="W165" s="51">
        <v>0</v>
      </c>
      <c r="X165" s="52">
        <v>0</v>
      </c>
      <c r="Y165" s="51">
        <v>0</v>
      </c>
      <c r="Z165" s="52">
        <v>0</v>
      </c>
      <c r="AA165" s="51">
        <v>0</v>
      </c>
      <c r="AB165" s="52">
        <v>0</v>
      </c>
      <c r="AC165" s="51">
        <v>0</v>
      </c>
      <c r="AD165" s="328">
        <v>0</v>
      </c>
      <c r="AE165" s="51">
        <v>0</v>
      </c>
      <c r="AF165" s="52">
        <v>0</v>
      </c>
      <c r="AG165" s="51">
        <v>0</v>
      </c>
      <c r="AH165" s="52">
        <v>0</v>
      </c>
      <c r="AI165" s="51">
        <v>0</v>
      </c>
      <c r="AJ165" s="52">
        <v>0</v>
      </c>
      <c r="AK165" s="250">
        <v>0</v>
      </c>
      <c r="AL165" s="328">
        <v>0</v>
      </c>
      <c r="AM165" s="54">
        <v>0</v>
      </c>
      <c r="AN165" s="55">
        <v>0</v>
      </c>
      <c r="AO165" s="52">
        <v>1</v>
      </c>
      <c r="AP165" s="31" t="str">
        <f t="shared" si="34"/>
        <v/>
      </c>
      <c r="BU165" s="32"/>
      <c r="BV165" s="32"/>
      <c r="BW165" s="32"/>
      <c r="BX165" s="32"/>
      <c r="BY165" s="32"/>
      <c r="BZ165" s="32"/>
      <c r="CA165" s="300"/>
      <c r="CB165" s="234" t="str">
        <f t="shared" si="35"/>
        <v/>
      </c>
      <c r="CC165" s="32"/>
      <c r="CD165" s="32"/>
      <c r="CE165" s="32"/>
      <c r="CF165" s="32"/>
      <c r="CG165" s="34">
        <f t="shared" si="36"/>
        <v>0</v>
      </c>
      <c r="CH165" s="35"/>
      <c r="CI165" s="35"/>
      <c r="DI165"/>
    </row>
    <row r="166" spans="1:113" x14ac:dyDescent="0.25">
      <c r="A166" s="161" t="s">
        <v>176</v>
      </c>
      <c r="B166" s="324">
        <f t="shared" si="32"/>
        <v>78</v>
      </c>
      <c r="C166" s="325">
        <f t="shared" si="33"/>
        <v>21</v>
      </c>
      <c r="D166" s="325">
        <f t="shared" si="33"/>
        <v>57</v>
      </c>
      <c r="E166" s="51">
        <v>0</v>
      </c>
      <c r="F166" s="52">
        <v>0</v>
      </c>
      <c r="G166" s="51">
        <v>1</v>
      </c>
      <c r="H166" s="52">
        <v>3</v>
      </c>
      <c r="I166" s="51">
        <v>4</v>
      </c>
      <c r="J166" s="52">
        <v>2</v>
      </c>
      <c r="K166" s="51">
        <v>0</v>
      </c>
      <c r="L166" s="55">
        <v>1</v>
      </c>
      <c r="M166" s="55">
        <v>1</v>
      </c>
      <c r="N166" s="328">
        <v>1</v>
      </c>
      <c r="O166" s="51">
        <v>1</v>
      </c>
      <c r="P166" s="52">
        <v>1</v>
      </c>
      <c r="Q166" s="51">
        <v>2</v>
      </c>
      <c r="R166" s="52">
        <v>3</v>
      </c>
      <c r="S166" s="51">
        <v>2</v>
      </c>
      <c r="T166" s="52">
        <v>1</v>
      </c>
      <c r="U166" s="51">
        <v>2</v>
      </c>
      <c r="V166" s="52">
        <v>4</v>
      </c>
      <c r="W166" s="51">
        <v>0</v>
      </c>
      <c r="X166" s="52">
        <v>3</v>
      </c>
      <c r="Y166" s="51">
        <v>1</v>
      </c>
      <c r="Z166" s="52">
        <v>4</v>
      </c>
      <c r="AA166" s="51">
        <v>1</v>
      </c>
      <c r="AB166" s="52">
        <v>3</v>
      </c>
      <c r="AC166" s="51">
        <v>1</v>
      </c>
      <c r="AD166" s="328">
        <v>3</v>
      </c>
      <c r="AE166" s="51">
        <v>0</v>
      </c>
      <c r="AF166" s="52">
        <v>4</v>
      </c>
      <c r="AG166" s="51">
        <v>0</v>
      </c>
      <c r="AH166" s="52">
        <v>6</v>
      </c>
      <c r="AI166" s="51">
        <v>2</v>
      </c>
      <c r="AJ166" s="52">
        <v>3</v>
      </c>
      <c r="AK166" s="250">
        <v>3</v>
      </c>
      <c r="AL166" s="328">
        <v>15</v>
      </c>
      <c r="AM166" s="54">
        <v>71</v>
      </c>
      <c r="AN166" s="55">
        <v>0</v>
      </c>
      <c r="AO166" s="52">
        <v>7</v>
      </c>
      <c r="AP166" s="31" t="str">
        <f t="shared" si="34"/>
        <v/>
      </c>
      <c r="BU166" s="32"/>
      <c r="BV166" s="32"/>
      <c r="BW166" s="32"/>
      <c r="BX166" s="32"/>
      <c r="BY166" s="32"/>
      <c r="BZ166" s="32"/>
      <c r="CA166" s="300"/>
      <c r="CB166" s="234" t="str">
        <f t="shared" si="35"/>
        <v/>
      </c>
      <c r="CC166" s="32"/>
      <c r="CD166" s="32"/>
      <c r="CE166" s="32"/>
      <c r="CF166" s="32"/>
      <c r="CG166" s="34">
        <f t="shared" si="36"/>
        <v>0</v>
      </c>
      <c r="CH166" s="35"/>
      <c r="CI166" s="35"/>
      <c r="DI166"/>
    </row>
    <row r="167" spans="1:113" x14ac:dyDescent="0.25">
      <c r="A167" s="161" t="s">
        <v>177</v>
      </c>
      <c r="B167" s="324">
        <f t="shared" si="32"/>
        <v>21</v>
      </c>
      <c r="C167" s="325">
        <f t="shared" si="33"/>
        <v>14</v>
      </c>
      <c r="D167" s="325">
        <f t="shared" si="33"/>
        <v>7</v>
      </c>
      <c r="E167" s="51">
        <v>0</v>
      </c>
      <c r="F167" s="52">
        <v>0</v>
      </c>
      <c r="G167" s="51">
        <v>0</v>
      </c>
      <c r="H167" s="52">
        <v>0</v>
      </c>
      <c r="I167" s="51">
        <v>0</v>
      </c>
      <c r="J167" s="52">
        <v>0</v>
      </c>
      <c r="K167" s="51">
        <v>0</v>
      </c>
      <c r="L167" s="55">
        <v>0</v>
      </c>
      <c r="M167" s="55">
        <v>0</v>
      </c>
      <c r="N167" s="328">
        <v>0</v>
      </c>
      <c r="O167" s="51">
        <v>1</v>
      </c>
      <c r="P167" s="52">
        <v>0</v>
      </c>
      <c r="Q167" s="51">
        <v>2</v>
      </c>
      <c r="R167" s="52">
        <v>0</v>
      </c>
      <c r="S167" s="51">
        <v>0</v>
      </c>
      <c r="T167" s="52">
        <v>0</v>
      </c>
      <c r="U167" s="51">
        <v>0</v>
      </c>
      <c r="V167" s="52">
        <v>0</v>
      </c>
      <c r="W167" s="51">
        <v>0</v>
      </c>
      <c r="X167" s="52">
        <v>0</v>
      </c>
      <c r="Y167" s="51">
        <v>0</v>
      </c>
      <c r="Z167" s="52">
        <v>0</v>
      </c>
      <c r="AA167" s="51">
        <v>0</v>
      </c>
      <c r="AB167" s="52">
        <v>1</v>
      </c>
      <c r="AC167" s="51">
        <v>0</v>
      </c>
      <c r="AD167" s="328">
        <v>0</v>
      </c>
      <c r="AE167" s="51">
        <v>3</v>
      </c>
      <c r="AF167" s="52">
        <v>2</v>
      </c>
      <c r="AG167" s="51">
        <v>2</v>
      </c>
      <c r="AH167" s="52">
        <v>1</v>
      </c>
      <c r="AI167" s="51">
        <v>1</v>
      </c>
      <c r="AJ167" s="52">
        <v>1</v>
      </c>
      <c r="AK167" s="250">
        <v>5</v>
      </c>
      <c r="AL167" s="328">
        <v>2</v>
      </c>
      <c r="AM167" s="54">
        <v>4</v>
      </c>
      <c r="AN167" s="55">
        <v>1</v>
      </c>
      <c r="AO167" s="52">
        <v>16</v>
      </c>
      <c r="AP167" s="31" t="str">
        <f t="shared" si="34"/>
        <v/>
      </c>
      <c r="BU167" s="32"/>
      <c r="BV167" s="32"/>
      <c r="BW167" s="32"/>
      <c r="BX167" s="32"/>
      <c r="BY167" s="32"/>
      <c r="BZ167" s="32"/>
      <c r="CA167" s="300"/>
      <c r="CB167" s="234" t="str">
        <f t="shared" si="35"/>
        <v/>
      </c>
      <c r="CC167" s="32"/>
      <c r="CD167" s="32"/>
      <c r="CE167" s="32"/>
      <c r="CF167" s="32"/>
      <c r="CG167" s="34">
        <f t="shared" si="36"/>
        <v>0</v>
      </c>
      <c r="CH167" s="35"/>
      <c r="CI167" s="35"/>
      <c r="DI167"/>
    </row>
    <row r="168" spans="1:113" x14ac:dyDescent="0.25">
      <c r="A168" s="161" t="s">
        <v>178</v>
      </c>
      <c r="B168" s="324">
        <f t="shared" si="32"/>
        <v>20</v>
      </c>
      <c r="C168" s="325">
        <f t="shared" si="33"/>
        <v>8</v>
      </c>
      <c r="D168" s="325">
        <f t="shared" si="33"/>
        <v>12</v>
      </c>
      <c r="E168" s="51">
        <v>0</v>
      </c>
      <c r="F168" s="52">
        <v>0</v>
      </c>
      <c r="G168" s="51">
        <v>0</v>
      </c>
      <c r="H168" s="52">
        <v>0</v>
      </c>
      <c r="I168" s="51">
        <v>0</v>
      </c>
      <c r="J168" s="52">
        <v>0</v>
      </c>
      <c r="K168" s="51">
        <v>0</v>
      </c>
      <c r="L168" s="55">
        <v>0</v>
      </c>
      <c r="M168" s="55">
        <v>0</v>
      </c>
      <c r="N168" s="328">
        <v>0</v>
      </c>
      <c r="O168" s="51">
        <v>0</v>
      </c>
      <c r="P168" s="52">
        <v>0</v>
      </c>
      <c r="Q168" s="51">
        <v>0</v>
      </c>
      <c r="R168" s="52">
        <v>0</v>
      </c>
      <c r="S168" s="51">
        <v>0</v>
      </c>
      <c r="T168" s="52">
        <v>0</v>
      </c>
      <c r="U168" s="51">
        <v>0</v>
      </c>
      <c r="V168" s="52">
        <v>0</v>
      </c>
      <c r="W168" s="51">
        <v>0</v>
      </c>
      <c r="X168" s="52">
        <v>0</v>
      </c>
      <c r="Y168" s="51">
        <v>0</v>
      </c>
      <c r="Z168" s="52">
        <v>0</v>
      </c>
      <c r="AA168" s="51">
        <v>0</v>
      </c>
      <c r="AB168" s="52">
        <v>1</v>
      </c>
      <c r="AC168" s="51">
        <v>0</v>
      </c>
      <c r="AD168" s="328">
        <v>1</v>
      </c>
      <c r="AE168" s="51">
        <v>1</v>
      </c>
      <c r="AF168" s="52">
        <v>0</v>
      </c>
      <c r="AG168" s="51">
        <v>0</v>
      </c>
      <c r="AH168" s="52">
        <v>6</v>
      </c>
      <c r="AI168" s="51">
        <v>2</v>
      </c>
      <c r="AJ168" s="52">
        <v>1</v>
      </c>
      <c r="AK168" s="250">
        <v>5</v>
      </c>
      <c r="AL168" s="328">
        <v>3</v>
      </c>
      <c r="AM168" s="54">
        <v>19</v>
      </c>
      <c r="AN168" s="55">
        <v>0</v>
      </c>
      <c r="AO168" s="52">
        <v>1</v>
      </c>
      <c r="AP168" s="31" t="str">
        <f t="shared" si="34"/>
        <v/>
      </c>
      <c r="BU168" s="32"/>
      <c r="BV168" s="32"/>
      <c r="BW168" s="32"/>
      <c r="BX168" s="32"/>
      <c r="BY168" s="32"/>
      <c r="BZ168" s="32"/>
      <c r="CA168" s="300"/>
      <c r="CB168" s="234" t="str">
        <f t="shared" si="35"/>
        <v/>
      </c>
      <c r="CC168" s="32"/>
      <c r="CD168" s="32"/>
      <c r="CE168" s="32"/>
      <c r="CF168" s="32"/>
      <c r="CG168" s="34">
        <f t="shared" si="36"/>
        <v>0</v>
      </c>
      <c r="CH168" s="35"/>
      <c r="CI168" s="35"/>
      <c r="DI168"/>
    </row>
    <row r="169" spans="1:113" x14ac:dyDescent="0.25">
      <c r="A169" s="161" t="s">
        <v>179</v>
      </c>
      <c r="B169" s="324">
        <f t="shared" si="32"/>
        <v>0</v>
      </c>
      <c r="C169" s="325">
        <f t="shared" si="33"/>
        <v>0</v>
      </c>
      <c r="D169" s="325">
        <f t="shared" si="33"/>
        <v>0</v>
      </c>
      <c r="E169" s="51">
        <v>0</v>
      </c>
      <c r="F169" s="52">
        <v>0</v>
      </c>
      <c r="G169" s="51">
        <v>0</v>
      </c>
      <c r="H169" s="52">
        <v>0</v>
      </c>
      <c r="I169" s="51">
        <v>0</v>
      </c>
      <c r="J169" s="52">
        <v>0</v>
      </c>
      <c r="K169" s="51">
        <v>0</v>
      </c>
      <c r="L169" s="55">
        <v>0</v>
      </c>
      <c r="M169" s="55">
        <v>0</v>
      </c>
      <c r="N169" s="328">
        <v>0</v>
      </c>
      <c r="O169" s="51">
        <v>0</v>
      </c>
      <c r="P169" s="52">
        <v>0</v>
      </c>
      <c r="Q169" s="51">
        <v>0</v>
      </c>
      <c r="R169" s="52">
        <v>0</v>
      </c>
      <c r="S169" s="51">
        <v>0</v>
      </c>
      <c r="T169" s="52">
        <v>0</v>
      </c>
      <c r="U169" s="51">
        <v>0</v>
      </c>
      <c r="V169" s="52">
        <v>0</v>
      </c>
      <c r="W169" s="51">
        <v>0</v>
      </c>
      <c r="X169" s="52">
        <v>0</v>
      </c>
      <c r="Y169" s="51">
        <v>0</v>
      </c>
      <c r="Z169" s="52">
        <v>0</v>
      </c>
      <c r="AA169" s="51">
        <v>0</v>
      </c>
      <c r="AB169" s="52">
        <v>0</v>
      </c>
      <c r="AC169" s="51">
        <v>0</v>
      </c>
      <c r="AD169" s="328">
        <v>0</v>
      </c>
      <c r="AE169" s="51">
        <v>0</v>
      </c>
      <c r="AF169" s="52">
        <v>0</v>
      </c>
      <c r="AG169" s="51">
        <v>0</v>
      </c>
      <c r="AH169" s="52">
        <v>0</v>
      </c>
      <c r="AI169" s="51">
        <v>0</v>
      </c>
      <c r="AJ169" s="52">
        <v>0</v>
      </c>
      <c r="AK169" s="250">
        <v>0</v>
      </c>
      <c r="AL169" s="328">
        <v>0</v>
      </c>
      <c r="AM169" s="54">
        <v>0</v>
      </c>
      <c r="AN169" s="55">
        <v>0</v>
      </c>
      <c r="AO169" s="52">
        <v>0</v>
      </c>
      <c r="AP169" s="31" t="str">
        <f t="shared" si="34"/>
        <v/>
      </c>
      <c r="BU169" s="32"/>
      <c r="BV169" s="32"/>
      <c r="BW169" s="32"/>
      <c r="BX169" s="32"/>
      <c r="BY169" s="32"/>
      <c r="BZ169" s="32"/>
      <c r="CA169" s="300"/>
      <c r="CB169" s="234" t="str">
        <f t="shared" si="35"/>
        <v/>
      </c>
      <c r="CC169" s="32"/>
      <c r="CD169" s="32"/>
      <c r="CE169" s="32"/>
      <c r="CF169" s="32"/>
      <c r="CG169" s="34">
        <f t="shared" si="36"/>
        <v>0</v>
      </c>
      <c r="CH169" s="35"/>
      <c r="CI169" s="35"/>
      <c r="DI169"/>
    </row>
    <row r="170" spans="1:113" x14ac:dyDescent="0.25">
      <c r="A170" s="161" t="s">
        <v>68</v>
      </c>
      <c r="B170" s="324">
        <f t="shared" si="32"/>
        <v>8</v>
      </c>
      <c r="C170" s="325">
        <f t="shared" si="33"/>
        <v>5</v>
      </c>
      <c r="D170" s="325">
        <f t="shared" si="33"/>
        <v>3</v>
      </c>
      <c r="E170" s="51">
        <v>0</v>
      </c>
      <c r="F170" s="52">
        <v>0</v>
      </c>
      <c r="G170" s="51">
        <v>0</v>
      </c>
      <c r="H170" s="52">
        <v>0</v>
      </c>
      <c r="I170" s="51">
        <v>0</v>
      </c>
      <c r="J170" s="52">
        <v>0</v>
      </c>
      <c r="K170" s="51">
        <v>0</v>
      </c>
      <c r="L170" s="55">
        <v>0</v>
      </c>
      <c r="M170" s="55">
        <v>0</v>
      </c>
      <c r="N170" s="328">
        <v>0</v>
      </c>
      <c r="O170" s="51">
        <v>0</v>
      </c>
      <c r="P170" s="52">
        <v>0</v>
      </c>
      <c r="Q170" s="51">
        <v>0</v>
      </c>
      <c r="R170" s="52">
        <v>0</v>
      </c>
      <c r="S170" s="51">
        <v>0</v>
      </c>
      <c r="T170" s="52">
        <v>0</v>
      </c>
      <c r="U170" s="51">
        <v>0</v>
      </c>
      <c r="V170" s="52">
        <v>0</v>
      </c>
      <c r="W170" s="51">
        <v>0</v>
      </c>
      <c r="X170" s="52">
        <v>0</v>
      </c>
      <c r="Y170" s="51">
        <v>1</v>
      </c>
      <c r="Z170" s="52">
        <v>0</v>
      </c>
      <c r="AA170" s="51">
        <v>1</v>
      </c>
      <c r="AB170" s="52">
        <v>0</v>
      </c>
      <c r="AC170" s="51">
        <v>1</v>
      </c>
      <c r="AD170" s="328">
        <v>1</v>
      </c>
      <c r="AE170" s="51">
        <v>1</v>
      </c>
      <c r="AF170" s="52">
        <v>0</v>
      </c>
      <c r="AG170" s="51">
        <v>0</v>
      </c>
      <c r="AH170" s="52">
        <v>0</v>
      </c>
      <c r="AI170" s="51">
        <v>0</v>
      </c>
      <c r="AJ170" s="52">
        <v>0</v>
      </c>
      <c r="AK170" s="250">
        <v>1</v>
      </c>
      <c r="AL170" s="328">
        <v>2</v>
      </c>
      <c r="AM170" s="54">
        <v>5</v>
      </c>
      <c r="AN170" s="55">
        <v>0</v>
      </c>
      <c r="AO170" s="52">
        <v>3</v>
      </c>
      <c r="AP170" s="31" t="str">
        <f t="shared" si="34"/>
        <v/>
      </c>
      <c r="BU170" s="32"/>
      <c r="BV170" s="32"/>
      <c r="BW170" s="32"/>
      <c r="BX170" s="32"/>
      <c r="BY170" s="32"/>
      <c r="BZ170" s="32"/>
      <c r="CA170" s="300"/>
      <c r="CB170" s="234" t="str">
        <f t="shared" si="35"/>
        <v/>
      </c>
      <c r="CC170" s="32"/>
      <c r="CD170" s="32"/>
      <c r="CE170" s="32"/>
      <c r="CF170" s="32"/>
      <c r="CG170" s="34">
        <f t="shared" si="36"/>
        <v>0</v>
      </c>
      <c r="CH170" s="35"/>
      <c r="CI170" s="35"/>
      <c r="DI170"/>
    </row>
    <row r="171" spans="1:113" x14ac:dyDescent="0.25">
      <c r="A171" s="161" t="s">
        <v>69</v>
      </c>
      <c r="B171" s="324">
        <f t="shared" si="32"/>
        <v>2</v>
      </c>
      <c r="C171" s="325">
        <f t="shared" si="33"/>
        <v>1</v>
      </c>
      <c r="D171" s="325">
        <f t="shared" si="33"/>
        <v>1</v>
      </c>
      <c r="E171" s="51">
        <v>0</v>
      </c>
      <c r="F171" s="52">
        <v>0</v>
      </c>
      <c r="G171" s="51">
        <v>0</v>
      </c>
      <c r="H171" s="52">
        <v>0</v>
      </c>
      <c r="I171" s="51">
        <v>0</v>
      </c>
      <c r="J171" s="52">
        <v>0</v>
      </c>
      <c r="K171" s="51">
        <v>0</v>
      </c>
      <c r="L171" s="55">
        <v>0</v>
      </c>
      <c r="M171" s="55">
        <v>0</v>
      </c>
      <c r="N171" s="328">
        <v>0</v>
      </c>
      <c r="O171" s="51">
        <v>0</v>
      </c>
      <c r="P171" s="52">
        <v>0</v>
      </c>
      <c r="Q171" s="51">
        <v>0</v>
      </c>
      <c r="R171" s="52">
        <v>1</v>
      </c>
      <c r="S171" s="51">
        <v>0</v>
      </c>
      <c r="T171" s="52">
        <v>0</v>
      </c>
      <c r="U171" s="51">
        <v>0</v>
      </c>
      <c r="V171" s="52">
        <v>0</v>
      </c>
      <c r="W171" s="51">
        <v>0</v>
      </c>
      <c r="X171" s="52">
        <v>0</v>
      </c>
      <c r="Y171" s="51">
        <v>0</v>
      </c>
      <c r="Z171" s="52">
        <v>0</v>
      </c>
      <c r="AA171" s="51">
        <v>0</v>
      </c>
      <c r="AB171" s="52">
        <v>0</v>
      </c>
      <c r="AC171" s="51">
        <v>0</v>
      </c>
      <c r="AD171" s="328">
        <v>0</v>
      </c>
      <c r="AE171" s="51">
        <v>0</v>
      </c>
      <c r="AF171" s="52">
        <v>0</v>
      </c>
      <c r="AG171" s="51">
        <v>0</v>
      </c>
      <c r="AH171" s="52">
        <v>0</v>
      </c>
      <c r="AI171" s="51">
        <v>1</v>
      </c>
      <c r="AJ171" s="52">
        <v>0</v>
      </c>
      <c r="AK171" s="250">
        <v>0</v>
      </c>
      <c r="AL171" s="328">
        <v>0</v>
      </c>
      <c r="AM171" s="54">
        <v>0</v>
      </c>
      <c r="AN171" s="55">
        <v>2</v>
      </c>
      <c r="AO171" s="52">
        <v>0</v>
      </c>
      <c r="AP171" s="31" t="str">
        <f t="shared" si="34"/>
        <v/>
      </c>
      <c r="BU171" s="32"/>
      <c r="BV171" s="32"/>
      <c r="BW171" s="32"/>
      <c r="BX171" s="32"/>
      <c r="BY171" s="32"/>
      <c r="BZ171" s="32"/>
      <c r="CA171" s="300"/>
      <c r="CB171" s="234" t="str">
        <f t="shared" si="35"/>
        <v/>
      </c>
      <c r="CC171" s="32"/>
      <c r="CD171" s="32"/>
      <c r="CE171" s="32"/>
      <c r="CF171" s="32"/>
      <c r="CG171" s="34">
        <f t="shared" si="36"/>
        <v>0</v>
      </c>
      <c r="CH171" s="35"/>
      <c r="CI171" s="35"/>
      <c r="DI171"/>
    </row>
    <row r="172" spans="1:113" x14ac:dyDescent="0.25">
      <c r="A172" s="161" t="s">
        <v>180</v>
      </c>
      <c r="B172" s="324">
        <f t="shared" si="32"/>
        <v>0</v>
      </c>
      <c r="C172" s="325">
        <f t="shared" si="33"/>
        <v>0</v>
      </c>
      <c r="D172" s="325">
        <f t="shared" si="33"/>
        <v>0</v>
      </c>
      <c r="E172" s="51">
        <v>0</v>
      </c>
      <c r="F172" s="52">
        <v>0</v>
      </c>
      <c r="G172" s="51">
        <v>0</v>
      </c>
      <c r="H172" s="52">
        <v>0</v>
      </c>
      <c r="I172" s="51">
        <v>0</v>
      </c>
      <c r="J172" s="52">
        <v>0</v>
      </c>
      <c r="K172" s="51">
        <v>0</v>
      </c>
      <c r="L172" s="55">
        <v>0</v>
      </c>
      <c r="M172" s="55">
        <v>0</v>
      </c>
      <c r="N172" s="328">
        <v>0</v>
      </c>
      <c r="O172" s="51">
        <v>0</v>
      </c>
      <c r="P172" s="52">
        <v>0</v>
      </c>
      <c r="Q172" s="51">
        <v>0</v>
      </c>
      <c r="R172" s="52">
        <v>0</v>
      </c>
      <c r="S172" s="51">
        <v>0</v>
      </c>
      <c r="T172" s="52">
        <v>0</v>
      </c>
      <c r="U172" s="51">
        <v>0</v>
      </c>
      <c r="V172" s="52">
        <v>0</v>
      </c>
      <c r="W172" s="51">
        <v>0</v>
      </c>
      <c r="X172" s="52">
        <v>0</v>
      </c>
      <c r="Y172" s="51">
        <v>0</v>
      </c>
      <c r="Z172" s="52">
        <v>0</v>
      </c>
      <c r="AA172" s="51">
        <v>0</v>
      </c>
      <c r="AB172" s="52">
        <v>0</v>
      </c>
      <c r="AC172" s="51">
        <v>0</v>
      </c>
      <c r="AD172" s="328">
        <v>0</v>
      </c>
      <c r="AE172" s="51">
        <v>0</v>
      </c>
      <c r="AF172" s="52">
        <v>0</v>
      </c>
      <c r="AG172" s="51">
        <v>0</v>
      </c>
      <c r="AH172" s="52">
        <v>0</v>
      </c>
      <c r="AI172" s="51">
        <v>0</v>
      </c>
      <c r="AJ172" s="52">
        <v>0</v>
      </c>
      <c r="AK172" s="250">
        <v>0</v>
      </c>
      <c r="AL172" s="328">
        <v>0</v>
      </c>
      <c r="AM172" s="54">
        <v>0</v>
      </c>
      <c r="AN172" s="55">
        <v>0</v>
      </c>
      <c r="AO172" s="52">
        <v>0</v>
      </c>
      <c r="AP172" s="31" t="str">
        <f t="shared" si="34"/>
        <v/>
      </c>
      <c r="BU172" s="32"/>
      <c r="BV172" s="32"/>
      <c r="BW172" s="32"/>
      <c r="BX172" s="32"/>
      <c r="BY172" s="32"/>
      <c r="BZ172" s="32"/>
      <c r="CA172" s="300"/>
      <c r="CB172" s="234" t="str">
        <f t="shared" si="35"/>
        <v/>
      </c>
      <c r="CC172" s="32"/>
      <c r="CD172" s="32"/>
      <c r="CE172" s="32"/>
      <c r="CF172" s="32"/>
      <c r="CG172" s="34">
        <f t="shared" si="36"/>
        <v>0</v>
      </c>
      <c r="CH172" s="35"/>
      <c r="CI172" s="35"/>
      <c r="DI172"/>
    </row>
    <row r="173" spans="1:113" x14ac:dyDescent="0.25">
      <c r="A173" s="161" t="s">
        <v>181</v>
      </c>
      <c r="B173" s="324">
        <f t="shared" si="32"/>
        <v>0</v>
      </c>
      <c r="C173" s="325">
        <f t="shared" si="33"/>
        <v>0</v>
      </c>
      <c r="D173" s="325">
        <f t="shared" si="33"/>
        <v>0</v>
      </c>
      <c r="E173" s="51">
        <v>0</v>
      </c>
      <c r="F173" s="52">
        <v>0</v>
      </c>
      <c r="G173" s="51">
        <v>0</v>
      </c>
      <c r="H173" s="52">
        <v>0</v>
      </c>
      <c r="I173" s="51">
        <v>0</v>
      </c>
      <c r="J173" s="52">
        <v>0</v>
      </c>
      <c r="K173" s="51">
        <v>0</v>
      </c>
      <c r="L173" s="55">
        <v>0</v>
      </c>
      <c r="M173" s="55">
        <v>0</v>
      </c>
      <c r="N173" s="328">
        <v>0</v>
      </c>
      <c r="O173" s="51">
        <v>0</v>
      </c>
      <c r="P173" s="52">
        <v>0</v>
      </c>
      <c r="Q173" s="51">
        <v>0</v>
      </c>
      <c r="R173" s="52">
        <v>0</v>
      </c>
      <c r="S173" s="51">
        <v>0</v>
      </c>
      <c r="T173" s="52">
        <v>0</v>
      </c>
      <c r="U173" s="51">
        <v>0</v>
      </c>
      <c r="V173" s="52">
        <v>0</v>
      </c>
      <c r="W173" s="51">
        <v>0</v>
      </c>
      <c r="X173" s="52">
        <v>0</v>
      </c>
      <c r="Y173" s="51">
        <v>0</v>
      </c>
      <c r="Z173" s="52">
        <v>0</v>
      </c>
      <c r="AA173" s="51">
        <v>0</v>
      </c>
      <c r="AB173" s="52">
        <v>0</v>
      </c>
      <c r="AC173" s="51">
        <v>0</v>
      </c>
      <c r="AD173" s="328">
        <v>0</v>
      </c>
      <c r="AE173" s="51">
        <v>0</v>
      </c>
      <c r="AF173" s="52">
        <v>0</v>
      </c>
      <c r="AG173" s="51">
        <v>0</v>
      </c>
      <c r="AH173" s="52">
        <v>0</v>
      </c>
      <c r="AI173" s="51">
        <v>0</v>
      </c>
      <c r="AJ173" s="52">
        <v>0</v>
      </c>
      <c r="AK173" s="250">
        <v>0</v>
      </c>
      <c r="AL173" s="328">
        <v>0</v>
      </c>
      <c r="AM173" s="54">
        <v>0</v>
      </c>
      <c r="AN173" s="55">
        <v>0</v>
      </c>
      <c r="AO173" s="52">
        <v>0</v>
      </c>
      <c r="AP173" s="31" t="str">
        <f t="shared" si="34"/>
        <v/>
      </c>
      <c r="BU173" s="32"/>
      <c r="BV173" s="32"/>
      <c r="BW173" s="32"/>
      <c r="BX173" s="32"/>
      <c r="BY173" s="32"/>
      <c r="BZ173" s="32"/>
      <c r="CA173" s="300"/>
      <c r="CB173" s="234" t="str">
        <f t="shared" si="35"/>
        <v/>
      </c>
      <c r="CC173" s="32"/>
      <c r="CD173" s="32"/>
      <c r="CE173" s="32"/>
      <c r="CF173" s="32"/>
      <c r="CG173" s="34">
        <f t="shared" si="36"/>
        <v>0</v>
      </c>
      <c r="CH173" s="35"/>
      <c r="CI173" s="35"/>
      <c r="DI173"/>
    </row>
    <row r="174" spans="1:113" x14ac:dyDescent="0.25">
      <c r="A174" s="161" t="s">
        <v>182</v>
      </c>
      <c r="B174" s="324">
        <f t="shared" si="32"/>
        <v>0</v>
      </c>
      <c r="C174" s="325">
        <f t="shared" si="33"/>
        <v>0</v>
      </c>
      <c r="D174" s="325">
        <f t="shared" si="33"/>
        <v>0</v>
      </c>
      <c r="E174" s="51">
        <v>0</v>
      </c>
      <c r="F174" s="52">
        <v>0</v>
      </c>
      <c r="G174" s="51">
        <v>0</v>
      </c>
      <c r="H174" s="52">
        <v>0</v>
      </c>
      <c r="I174" s="51">
        <v>0</v>
      </c>
      <c r="J174" s="52">
        <v>0</v>
      </c>
      <c r="K174" s="51">
        <v>0</v>
      </c>
      <c r="L174" s="55">
        <v>0</v>
      </c>
      <c r="M174" s="55">
        <v>0</v>
      </c>
      <c r="N174" s="328">
        <v>0</v>
      </c>
      <c r="O174" s="51">
        <v>0</v>
      </c>
      <c r="P174" s="52">
        <v>0</v>
      </c>
      <c r="Q174" s="51">
        <v>0</v>
      </c>
      <c r="R174" s="52">
        <v>0</v>
      </c>
      <c r="S174" s="51">
        <v>0</v>
      </c>
      <c r="T174" s="52">
        <v>0</v>
      </c>
      <c r="U174" s="51">
        <v>0</v>
      </c>
      <c r="V174" s="52">
        <v>0</v>
      </c>
      <c r="W174" s="51">
        <v>0</v>
      </c>
      <c r="X174" s="52">
        <v>0</v>
      </c>
      <c r="Y174" s="51">
        <v>0</v>
      </c>
      <c r="Z174" s="52">
        <v>0</v>
      </c>
      <c r="AA174" s="51">
        <v>0</v>
      </c>
      <c r="AB174" s="52">
        <v>0</v>
      </c>
      <c r="AC174" s="51">
        <v>0</v>
      </c>
      <c r="AD174" s="328">
        <v>0</v>
      </c>
      <c r="AE174" s="51">
        <v>0</v>
      </c>
      <c r="AF174" s="52">
        <v>0</v>
      </c>
      <c r="AG174" s="51">
        <v>0</v>
      </c>
      <c r="AH174" s="52">
        <v>0</v>
      </c>
      <c r="AI174" s="51">
        <v>0</v>
      </c>
      <c r="AJ174" s="52">
        <v>0</v>
      </c>
      <c r="AK174" s="250">
        <v>0</v>
      </c>
      <c r="AL174" s="328">
        <v>0</v>
      </c>
      <c r="AM174" s="54">
        <v>0</v>
      </c>
      <c r="AN174" s="55">
        <v>0</v>
      </c>
      <c r="AO174" s="52">
        <v>0</v>
      </c>
      <c r="AP174" s="31" t="str">
        <f t="shared" si="34"/>
        <v/>
      </c>
      <c r="BU174" s="32"/>
      <c r="BV174" s="32"/>
      <c r="BW174" s="32"/>
      <c r="BX174" s="32"/>
      <c r="BY174" s="32"/>
      <c r="BZ174" s="32"/>
      <c r="CA174" s="300"/>
      <c r="CB174" s="234" t="str">
        <f t="shared" si="35"/>
        <v/>
      </c>
      <c r="CC174" s="32"/>
      <c r="CD174" s="32"/>
      <c r="CE174" s="32"/>
      <c r="CF174" s="32"/>
      <c r="CG174" s="34">
        <f t="shared" si="36"/>
        <v>0</v>
      </c>
      <c r="CH174" s="35"/>
      <c r="CI174" s="35"/>
      <c r="DI174"/>
    </row>
    <row r="175" spans="1:113" x14ac:dyDescent="0.25">
      <c r="A175" s="718" t="s">
        <v>71</v>
      </c>
      <c r="B175" s="324">
        <f t="shared" si="32"/>
        <v>80</v>
      </c>
      <c r="C175" s="325">
        <f t="shared" si="33"/>
        <v>25</v>
      </c>
      <c r="D175" s="325">
        <f t="shared" si="33"/>
        <v>55</v>
      </c>
      <c r="E175" s="88">
        <v>0</v>
      </c>
      <c r="F175" s="90">
        <v>0</v>
      </c>
      <c r="G175" s="88">
        <v>0</v>
      </c>
      <c r="H175" s="90">
        <v>0</v>
      </c>
      <c r="I175" s="88">
        <v>1</v>
      </c>
      <c r="J175" s="90">
        <v>1</v>
      </c>
      <c r="K175" s="88">
        <v>0</v>
      </c>
      <c r="L175" s="93">
        <v>1</v>
      </c>
      <c r="M175" s="93">
        <v>0</v>
      </c>
      <c r="N175" s="330">
        <v>7</v>
      </c>
      <c r="O175" s="88">
        <v>1</v>
      </c>
      <c r="P175" s="90">
        <v>9</v>
      </c>
      <c r="Q175" s="88">
        <v>0</v>
      </c>
      <c r="R175" s="90">
        <v>8</v>
      </c>
      <c r="S175" s="88">
        <v>1</v>
      </c>
      <c r="T175" s="90">
        <v>8</v>
      </c>
      <c r="U175" s="88">
        <v>0</v>
      </c>
      <c r="V175" s="90">
        <v>0</v>
      </c>
      <c r="W175" s="88">
        <v>2</v>
      </c>
      <c r="X175" s="90">
        <v>1</v>
      </c>
      <c r="Y175" s="88">
        <v>1</v>
      </c>
      <c r="Z175" s="90">
        <v>0</v>
      </c>
      <c r="AA175" s="88">
        <v>3</v>
      </c>
      <c r="AB175" s="90">
        <v>2</v>
      </c>
      <c r="AC175" s="88">
        <v>0</v>
      </c>
      <c r="AD175" s="330">
        <v>4</v>
      </c>
      <c r="AE175" s="88">
        <v>5</v>
      </c>
      <c r="AF175" s="90">
        <v>2</v>
      </c>
      <c r="AG175" s="88">
        <v>3</v>
      </c>
      <c r="AH175" s="90">
        <v>2</v>
      </c>
      <c r="AI175" s="88">
        <v>4</v>
      </c>
      <c r="AJ175" s="90">
        <v>2</v>
      </c>
      <c r="AK175" s="331">
        <v>4</v>
      </c>
      <c r="AL175" s="330">
        <v>8</v>
      </c>
      <c r="AM175" s="63">
        <v>24</v>
      </c>
      <c r="AN175" s="93">
        <v>9</v>
      </c>
      <c r="AO175" s="90">
        <v>47</v>
      </c>
      <c r="AP175" s="31" t="str">
        <f t="shared" si="34"/>
        <v/>
      </c>
      <c r="BU175" s="32"/>
      <c r="BV175" s="32"/>
      <c r="BW175" s="32"/>
      <c r="BX175" s="32"/>
      <c r="BY175" s="32"/>
      <c r="BZ175" s="32"/>
      <c r="CA175" s="300"/>
      <c r="CB175" s="234" t="str">
        <f t="shared" si="35"/>
        <v/>
      </c>
      <c r="CC175" s="32"/>
      <c r="CD175" s="32"/>
      <c r="CE175" s="32"/>
      <c r="CF175" s="32"/>
      <c r="CG175" s="34">
        <f t="shared" si="36"/>
        <v>0</v>
      </c>
      <c r="CH175" s="35"/>
      <c r="CI175" s="35"/>
      <c r="DI175"/>
    </row>
    <row r="176" spans="1:113" x14ac:dyDescent="0.25">
      <c r="A176" s="1019" t="s">
        <v>183</v>
      </c>
      <c r="B176" s="1020">
        <f t="shared" ref="B176:AO176" si="37">SUM(B177:B181)</f>
        <v>271</v>
      </c>
      <c r="C176" s="1021">
        <f t="shared" si="37"/>
        <v>120</v>
      </c>
      <c r="D176" s="1021">
        <f t="shared" si="37"/>
        <v>151</v>
      </c>
      <c r="E176" s="1022">
        <f t="shared" si="37"/>
        <v>16</v>
      </c>
      <c r="F176" s="1023">
        <f t="shared" si="37"/>
        <v>14</v>
      </c>
      <c r="G176" s="1022">
        <f t="shared" si="37"/>
        <v>1</v>
      </c>
      <c r="H176" s="1023">
        <f t="shared" si="37"/>
        <v>1</v>
      </c>
      <c r="I176" s="1022">
        <f t="shared" si="37"/>
        <v>9</v>
      </c>
      <c r="J176" s="1023">
        <f t="shared" si="37"/>
        <v>6</v>
      </c>
      <c r="K176" s="1022">
        <f t="shared" si="37"/>
        <v>0</v>
      </c>
      <c r="L176" s="1022">
        <f t="shared" si="37"/>
        <v>3</v>
      </c>
      <c r="M176" s="1022">
        <f t="shared" si="37"/>
        <v>0</v>
      </c>
      <c r="N176" s="1024">
        <f t="shared" si="37"/>
        <v>7</v>
      </c>
      <c r="O176" s="1022">
        <f t="shared" si="37"/>
        <v>1</v>
      </c>
      <c r="P176" s="1023">
        <f t="shared" si="37"/>
        <v>13</v>
      </c>
      <c r="Q176" s="1022">
        <f t="shared" si="37"/>
        <v>4</v>
      </c>
      <c r="R176" s="1023">
        <f t="shared" si="37"/>
        <v>7</v>
      </c>
      <c r="S176" s="1022">
        <f t="shared" si="37"/>
        <v>1</v>
      </c>
      <c r="T176" s="1023">
        <f t="shared" si="37"/>
        <v>9</v>
      </c>
      <c r="U176" s="1022">
        <f t="shared" si="37"/>
        <v>5</v>
      </c>
      <c r="V176" s="1023">
        <f t="shared" si="37"/>
        <v>1</v>
      </c>
      <c r="W176" s="1022">
        <f t="shared" si="37"/>
        <v>2</v>
      </c>
      <c r="X176" s="1023">
        <f t="shared" si="37"/>
        <v>2</v>
      </c>
      <c r="Y176" s="1022">
        <f t="shared" si="37"/>
        <v>7</v>
      </c>
      <c r="Z176" s="1023">
        <f t="shared" si="37"/>
        <v>1</v>
      </c>
      <c r="AA176" s="1022">
        <f t="shared" si="37"/>
        <v>1</v>
      </c>
      <c r="AB176" s="1023">
        <f t="shared" si="37"/>
        <v>12</v>
      </c>
      <c r="AC176" s="1022">
        <f t="shared" si="37"/>
        <v>6</v>
      </c>
      <c r="AD176" s="1024">
        <f t="shared" si="37"/>
        <v>15</v>
      </c>
      <c r="AE176" s="1022">
        <f t="shared" si="37"/>
        <v>21</v>
      </c>
      <c r="AF176" s="1023">
        <f t="shared" si="37"/>
        <v>10</v>
      </c>
      <c r="AG176" s="1022">
        <f t="shared" si="37"/>
        <v>22</v>
      </c>
      <c r="AH176" s="1023">
        <f t="shared" si="37"/>
        <v>20</v>
      </c>
      <c r="AI176" s="1022">
        <f t="shared" si="37"/>
        <v>10</v>
      </c>
      <c r="AJ176" s="1023">
        <f t="shared" si="37"/>
        <v>11</v>
      </c>
      <c r="AK176" s="899">
        <f t="shared" si="37"/>
        <v>14</v>
      </c>
      <c r="AL176" s="1025">
        <f t="shared" si="37"/>
        <v>19</v>
      </c>
      <c r="AM176" s="1026">
        <f t="shared" si="37"/>
        <v>43</v>
      </c>
      <c r="AN176" s="1027">
        <f t="shared" si="37"/>
        <v>71</v>
      </c>
      <c r="AO176" s="1028">
        <f t="shared" si="37"/>
        <v>157</v>
      </c>
      <c r="AP176" s="85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/>
      <c r="CH176"/>
      <c r="CI176"/>
      <c r="DI176"/>
    </row>
    <row r="177" spans="1:129" x14ac:dyDescent="0.25">
      <c r="A177" s="163" t="s">
        <v>42</v>
      </c>
      <c r="B177" s="338">
        <f>SUM(C177:D177)</f>
        <v>208</v>
      </c>
      <c r="C177" s="325">
        <f t="shared" ref="C177:D181" si="38">E177+G177+I177+K177+M177+O177+Q177+S177+U177+W177+Y177+AA177+AC177+AE177+AG177+AI177+AK177</f>
        <v>82</v>
      </c>
      <c r="D177" s="325">
        <f t="shared" si="38"/>
        <v>126</v>
      </c>
      <c r="E177" s="39">
        <v>16</v>
      </c>
      <c r="F177" s="41">
        <v>14</v>
      </c>
      <c r="G177" s="39">
        <v>1</v>
      </c>
      <c r="H177" s="41">
        <v>1</v>
      </c>
      <c r="I177" s="39">
        <v>9</v>
      </c>
      <c r="J177" s="41">
        <v>6</v>
      </c>
      <c r="K177" s="39">
        <v>0</v>
      </c>
      <c r="L177" s="44">
        <v>3</v>
      </c>
      <c r="M177" s="44">
        <v>0</v>
      </c>
      <c r="N177" s="339">
        <v>7</v>
      </c>
      <c r="O177" s="39">
        <v>1</v>
      </c>
      <c r="P177" s="41">
        <v>12</v>
      </c>
      <c r="Q177" s="39">
        <v>2</v>
      </c>
      <c r="R177" s="41">
        <v>7</v>
      </c>
      <c r="S177" s="39">
        <v>1</v>
      </c>
      <c r="T177" s="41">
        <v>9</v>
      </c>
      <c r="U177" s="39">
        <v>3</v>
      </c>
      <c r="V177" s="41">
        <v>1</v>
      </c>
      <c r="W177" s="39">
        <v>1</v>
      </c>
      <c r="X177" s="41">
        <v>2</v>
      </c>
      <c r="Y177" s="39">
        <v>4</v>
      </c>
      <c r="Z177" s="41">
        <v>1</v>
      </c>
      <c r="AA177" s="39">
        <v>1</v>
      </c>
      <c r="AB177" s="41">
        <v>5</v>
      </c>
      <c r="AC177" s="39">
        <v>4</v>
      </c>
      <c r="AD177" s="339">
        <v>10</v>
      </c>
      <c r="AE177" s="39">
        <v>12</v>
      </c>
      <c r="AF177" s="41">
        <v>10</v>
      </c>
      <c r="AG177" s="39">
        <v>15</v>
      </c>
      <c r="AH177" s="41">
        <v>16</v>
      </c>
      <c r="AI177" s="39">
        <v>2</v>
      </c>
      <c r="AJ177" s="41">
        <v>8</v>
      </c>
      <c r="AK177" s="249">
        <v>10</v>
      </c>
      <c r="AL177" s="339">
        <v>14</v>
      </c>
      <c r="AM177" s="43">
        <v>38</v>
      </c>
      <c r="AN177" s="44">
        <v>41</v>
      </c>
      <c r="AO177" s="41">
        <v>129</v>
      </c>
      <c r="AP177" s="31" t="str">
        <f>$CA177&amp;CB177</f>
        <v/>
      </c>
      <c r="BU177" s="32"/>
      <c r="BV177" s="32"/>
      <c r="BW177" s="32"/>
      <c r="BX177" s="32"/>
      <c r="BY177" s="32"/>
      <c r="BZ177" s="32"/>
      <c r="CA177" s="300"/>
      <c r="CB177" s="234" t="str">
        <f t="shared" si="35"/>
        <v/>
      </c>
      <c r="CC177" s="32"/>
      <c r="CD177" s="32"/>
      <c r="CE177" s="32"/>
      <c r="CF177" s="32"/>
      <c r="CG177" s="34">
        <f>IF(AM177+AN177+AO177&lt;&gt;$B177,1,0)</f>
        <v>0</v>
      </c>
      <c r="CH177" s="35"/>
      <c r="CI177" s="35"/>
      <c r="DI177"/>
    </row>
    <row r="178" spans="1:129" x14ac:dyDescent="0.25">
      <c r="A178" s="163" t="s">
        <v>43</v>
      </c>
      <c r="B178" s="340">
        <f>SUM(C178:D178)</f>
        <v>2</v>
      </c>
      <c r="C178" s="325">
        <f t="shared" si="38"/>
        <v>2</v>
      </c>
      <c r="D178" s="325">
        <f t="shared" si="38"/>
        <v>0</v>
      </c>
      <c r="E178" s="51">
        <v>0</v>
      </c>
      <c r="F178" s="52">
        <v>0</v>
      </c>
      <c r="G178" s="51">
        <v>0</v>
      </c>
      <c r="H178" s="52">
        <v>0</v>
      </c>
      <c r="I178" s="51">
        <v>0</v>
      </c>
      <c r="J178" s="52">
        <v>0</v>
      </c>
      <c r="K178" s="51">
        <v>0</v>
      </c>
      <c r="L178" s="55">
        <v>0</v>
      </c>
      <c r="M178" s="55">
        <v>0</v>
      </c>
      <c r="N178" s="328">
        <v>0</v>
      </c>
      <c r="O178" s="51">
        <v>0</v>
      </c>
      <c r="P178" s="52">
        <v>0</v>
      </c>
      <c r="Q178" s="51">
        <v>1</v>
      </c>
      <c r="R178" s="52">
        <v>0</v>
      </c>
      <c r="S178" s="51">
        <v>0</v>
      </c>
      <c r="T178" s="52">
        <v>0</v>
      </c>
      <c r="U178" s="51">
        <v>0</v>
      </c>
      <c r="V178" s="52">
        <v>0</v>
      </c>
      <c r="W178" s="51">
        <v>0</v>
      </c>
      <c r="X178" s="52">
        <v>0</v>
      </c>
      <c r="Y178" s="51">
        <v>0</v>
      </c>
      <c r="Z178" s="52">
        <v>0</v>
      </c>
      <c r="AA178" s="51">
        <v>0</v>
      </c>
      <c r="AB178" s="52">
        <v>0</v>
      </c>
      <c r="AC178" s="51">
        <v>1</v>
      </c>
      <c r="AD178" s="328">
        <v>0</v>
      </c>
      <c r="AE178" s="51">
        <v>0</v>
      </c>
      <c r="AF178" s="52">
        <v>0</v>
      </c>
      <c r="AG178" s="51">
        <v>0</v>
      </c>
      <c r="AH178" s="52">
        <v>0</v>
      </c>
      <c r="AI178" s="51">
        <v>0</v>
      </c>
      <c r="AJ178" s="52">
        <v>0</v>
      </c>
      <c r="AK178" s="250">
        <v>0</v>
      </c>
      <c r="AL178" s="328">
        <v>0</v>
      </c>
      <c r="AM178" s="54">
        <v>2</v>
      </c>
      <c r="AN178" s="55">
        <v>0</v>
      </c>
      <c r="AO178" s="52">
        <v>0</v>
      </c>
      <c r="AP178" s="31" t="str">
        <f>$CA178&amp;CB178</f>
        <v/>
      </c>
      <c r="BU178" s="32"/>
      <c r="BV178" s="32"/>
      <c r="BW178" s="32"/>
      <c r="BX178" s="32"/>
      <c r="BY178" s="32"/>
      <c r="BZ178" s="32"/>
      <c r="CA178" s="300"/>
      <c r="CB178" s="234" t="str">
        <f t="shared" si="35"/>
        <v/>
      </c>
      <c r="CC178" s="32"/>
      <c r="CD178" s="32"/>
      <c r="CE178" s="32"/>
      <c r="CF178" s="32"/>
      <c r="CG178" s="34">
        <f t="shared" si="36"/>
        <v>0</v>
      </c>
      <c r="CH178" s="35"/>
      <c r="CI178" s="35"/>
      <c r="DI178"/>
    </row>
    <row r="179" spans="1:129" x14ac:dyDescent="0.25">
      <c r="A179" s="163" t="s">
        <v>44</v>
      </c>
      <c r="B179" s="340">
        <f>SUM(C179:D179)</f>
        <v>27</v>
      </c>
      <c r="C179" s="325">
        <f t="shared" si="38"/>
        <v>18</v>
      </c>
      <c r="D179" s="325">
        <f t="shared" si="38"/>
        <v>9</v>
      </c>
      <c r="E179" s="51">
        <v>0</v>
      </c>
      <c r="F179" s="52">
        <v>0</v>
      </c>
      <c r="G179" s="51">
        <v>0</v>
      </c>
      <c r="H179" s="52">
        <v>0</v>
      </c>
      <c r="I179" s="51">
        <v>0</v>
      </c>
      <c r="J179" s="52">
        <v>0</v>
      </c>
      <c r="K179" s="51">
        <v>0</v>
      </c>
      <c r="L179" s="55">
        <v>0</v>
      </c>
      <c r="M179" s="55">
        <v>0</v>
      </c>
      <c r="N179" s="328">
        <v>0</v>
      </c>
      <c r="O179" s="51">
        <v>0</v>
      </c>
      <c r="P179" s="52">
        <v>0</v>
      </c>
      <c r="Q179" s="51">
        <v>0</v>
      </c>
      <c r="R179" s="52">
        <v>0</v>
      </c>
      <c r="S179" s="51">
        <v>0</v>
      </c>
      <c r="T179" s="52">
        <v>0</v>
      </c>
      <c r="U179" s="51">
        <v>1</v>
      </c>
      <c r="V179" s="52">
        <v>0</v>
      </c>
      <c r="W179" s="51">
        <v>0</v>
      </c>
      <c r="X179" s="52">
        <v>0</v>
      </c>
      <c r="Y179" s="51">
        <v>2</v>
      </c>
      <c r="Z179" s="52">
        <v>0</v>
      </c>
      <c r="AA179" s="51">
        <v>0</v>
      </c>
      <c r="AB179" s="52">
        <v>1</v>
      </c>
      <c r="AC179" s="51">
        <v>1</v>
      </c>
      <c r="AD179" s="328">
        <v>3</v>
      </c>
      <c r="AE179" s="51">
        <v>6</v>
      </c>
      <c r="AF179" s="52">
        <v>0</v>
      </c>
      <c r="AG179" s="51">
        <v>2</v>
      </c>
      <c r="AH179" s="52">
        <v>1</v>
      </c>
      <c r="AI179" s="51">
        <v>4</v>
      </c>
      <c r="AJ179" s="52">
        <v>1</v>
      </c>
      <c r="AK179" s="250">
        <v>2</v>
      </c>
      <c r="AL179" s="328">
        <v>3</v>
      </c>
      <c r="AM179" s="54">
        <v>0</v>
      </c>
      <c r="AN179" s="55">
        <v>10</v>
      </c>
      <c r="AO179" s="52">
        <v>17</v>
      </c>
      <c r="AP179" s="31" t="str">
        <f>$CA179&amp;CB179</f>
        <v/>
      </c>
      <c r="BU179" s="32"/>
      <c r="BV179" s="32"/>
      <c r="BW179" s="32"/>
      <c r="BX179" s="32"/>
      <c r="BY179" s="32"/>
      <c r="BZ179" s="32"/>
      <c r="CA179" s="300"/>
      <c r="CB179" s="234" t="str">
        <f t="shared" si="35"/>
        <v/>
      </c>
      <c r="CC179" s="32"/>
      <c r="CD179" s="32"/>
      <c r="CE179" s="32"/>
      <c r="CF179" s="32"/>
      <c r="CG179" s="34">
        <f t="shared" si="36"/>
        <v>0</v>
      </c>
      <c r="CH179" s="35"/>
      <c r="CI179" s="35"/>
      <c r="DI179"/>
    </row>
    <row r="180" spans="1:129" x14ac:dyDescent="0.25">
      <c r="A180" s="163" t="s">
        <v>184</v>
      </c>
      <c r="B180" s="340">
        <f>SUM(C180:D180)</f>
        <v>0</v>
      </c>
      <c r="C180" s="325">
        <f t="shared" si="38"/>
        <v>0</v>
      </c>
      <c r="D180" s="325">
        <f t="shared" si="38"/>
        <v>0</v>
      </c>
      <c r="E180" s="51">
        <v>0</v>
      </c>
      <c r="F180" s="52">
        <v>0</v>
      </c>
      <c r="G180" s="51">
        <v>0</v>
      </c>
      <c r="H180" s="52">
        <v>0</v>
      </c>
      <c r="I180" s="51">
        <v>0</v>
      </c>
      <c r="J180" s="52">
        <v>0</v>
      </c>
      <c r="K180" s="51">
        <v>0</v>
      </c>
      <c r="L180" s="55">
        <v>0</v>
      </c>
      <c r="M180" s="55">
        <v>0</v>
      </c>
      <c r="N180" s="328">
        <v>0</v>
      </c>
      <c r="O180" s="51">
        <v>0</v>
      </c>
      <c r="P180" s="52">
        <v>0</v>
      </c>
      <c r="Q180" s="51">
        <v>0</v>
      </c>
      <c r="R180" s="52">
        <v>0</v>
      </c>
      <c r="S180" s="51">
        <v>0</v>
      </c>
      <c r="T180" s="52">
        <v>0</v>
      </c>
      <c r="U180" s="51">
        <v>0</v>
      </c>
      <c r="V180" s="52">
        <v>0</v>
      </c>
      <c r="W180" s="51">
        <v>0</v>
      </c>
      <c r="X180" s="52">
        <v>0</v>
      </c>
      <c r="Y180" s="51">
        <v>0</v>
      </c>
      <c r="Z180" s="52">
        <v>0</v>
      </c>
      <c r="AA180" s="51">
        <v>0</v>
      </c>
      <c r="AB180" s="52">
        <v>0</v>
      </c>
      <c r="AC180" s="51">
        <v>0</v>
      </c>
      <c r="AD180" s="328">
        <v>0</v>
      </c>
      <c r="AE180" s="51">
        <v>0</v>
      </c>
      <c r="AF180" s="52">
        <v>0</v>
      </c>
      <c r="AG180" s="51">
        <v>0</v>
      </c>
      <c r="AH180" s="52">
        <v>0</v>
      </c>
      <c r="AI180" s="51">
        <v>0</v>
      </c>
      <c r="AJ180" s="52">
        <v>0</v>
      </c>
      <c r="AK180" s="250">
        <v>0</v>
      </c>
      <c r="AL180" s="328">
        <v>0</v>
      </c>
      <c r="AM180" s="54">
        <v>0</v>
      </c>
      <c r="AN180" s="55">
        <v>0</v>
      </c>
      <c r="AO180" s="52">
        <v>0</v>
      </c>
      <c r="AP180" s="31" t="str">
        <f>$CA180&amp;CB180</f>
        <v/>
      </c>
      <c r="BU180" s="32"/>
      <c r="BV180" s="32"/>
      <c r="BW180" s="32"/>
      <c r="BX180" s="32"/>
      <c r="BY180" s="32"/>
      <c r="BZ180" s="32"/>
      <c r="CA180" s="300"/>
      <c r="CB180" s="234" t="str">
        <f t="shared" si="35"/>
        <v/>
      </c>
      <c r="CC180" s="32"/>
      <c r="CD180" s="32"/>
      <c r="CE180" s="32"/>
      <c r="CF180" s="32"/>
      <c r="CG180" s="34">
        <f t="shared" si="36"/>
        <v>0</v>
      </c>
      <c r="CH180" s="35"/>
      <c r="CI180" s="35"/>
      <c r="DI180"/>
    </row>
    <row r="181" spans="1:129" x14ac:dyDescent="0.25">
      <c r="A181" s="341" t="s">
        <v>71</v>
      </c>
      <c r="B181" s="1029">
        <f>SUM(C181:D181)</f>
        <v>34</v>
      </c>
      <c r="C181" s="343">
        <f t="shared" si="38"/>
        <v>18</v>
      </c>
      <c r="D181" s="343">
        <f t="shared" si="38"/>
        <v>16</v>
      </c>
      <c r="E181" s="304">
        <v>0</v>
      </c>
      <c r="F181" s="240">
        <v>0</v>
      </c>
      <c r="G181" s="304">
        <v>0</v>
      </c>
      <c r="H181" s="240">
        <v>0</v>
      </c>
      <c r="I181" s="304">
        <v>0</v>
      </c>
      <c r="J181" s="240">
        <v>0</v>
      </c>
      <c r="K181" s="304">
        <v>0</v>
      </c>
      <c r="L181" s="238">
        <v>0</v>
      </c>
      <c r="M181" s="238">
        <v>0</v>
      </c>
      <c r="N181" s="344">
        <v>0</v>
      </c>
      <c r="O181" s="304">
        <v>0</v>
      </c>
      <c r="P181" s="240">
        <v>1</v>
      </c>
      <c r="Q181" s="304">
        <v>1</v>
      </c>
      <c r="R181" s="240">
        <v>0</v>
      </c>
      <c r="S181" s="304">
        <v>0</v>
      </c>
      <c r="T181" s="240">
        <v>0</v>
      </c>
      <c r="U181" s="304">
        <v>1</v>
      </c>
      <c r="V181" s="240">
        <v>0</v>
      </c>
      <c r="W181" s="304">
        <v>1</v>
      </c>
      <c r="X181" s="240">
        <v>0</v>
      </c>
      <c r="Y181" s="304">
        <v>1</v>
      </c>
      <c r="Z181" s="240">
        <v>0</v>
      </c>
      <c r="AA181" s="304">
        <v>0</v>
      </c>
      <c r="AB181" s="240">
        <v>6</v>
      </c>
      <c r="AC181" s="304">
        <v>0</v>
      </c>
      <c r="AD181" s="344">
        <v>2</v>
      </c>
      <c r="AE181" s="304">
        <v>3</v>
      </c>
      <c r="AF181" s="240">
        <v>0</v>
      </c>
      <c r="AG181" s="304">
        <v>5</v>
      </c>
      <c r="AH181" s="240">
        <v>3</v>
      </c>
      <c r="AI181" s="304">
        <v>4</v>
      </c>
      <c r="AJ181" s="240">
        <v>2</v>
      </c>
      <c r="AK181" s="251">
        <v>2</v>
      </c>
      <c r="AL181" s="344">
        <v>2</v>
      </c>
      <c r="AM181" s="75">
        <v>3</v>
      </c>
      <c r="AN181" s="238">
        <v>20</v>
      </c>
      <c r="AO181" s="240">
        <v>11</v>
      </c>
      <c r="AP181" s="31" t="str">
        <f>$CA181&amp;CB181</f>
        <v/>
      </c>
      <c r="BU181" s="32"/>
      <c r="BV181" s="32"/>
      <c r="BW181" s="32"/>
      <c r="BX181" s="32"/>
      <c r="BY181" s="32"/>
      <c r="BZ181" s="32"/>
      <c r="CA181" s="300"/>
      <c r="CB181" s="234" t="str">
        <f t="shared" si="35"/>
        <v/>
      </c>
      <c r="CC181" s="32"/>
      <c r="CD181" s="32"/>
      <c r="CE181" s="32"/>
      <c r="CF181" s="32"/>
      <c r="CG181" s="34">
        <f t="shared" si="36"/>
        <v>0</v>
      </c>
      <c r="CH181" s="35"/>
      <c r="CI181" s="35"/>
      <c r="DI181"/>
    </row>
    <row r="182" spans="1:129" x14ac:dyDescent="0.25">
      <c r="A182" s="11" t="s">
        <v>185</v>
      </c>
      <c r="B182" s="12"/>
      <c r="C182" s="12"/>
      <c r="D182" s="11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DI182"/>
    </row>
    <row r="183" spans="1:129" x14ac:dyDescent="0.25">
      <c r="A183" s="851" t="s">
        <v>75</v>
      </c>
      <c r="B183" s="903" t="s">
        <v>5</v>
      </c>
      <c r="C183" s="904" t="s">
        <v>186</v>
      </c>
      <c r="D183" s="560"/>
      <c r="E183" s="560"/>
      <c r="F183" s="560"/>
      <c r="G183" s="560"/>
      <c r="H183" s="560"/>
      <c r="I183" s="560"/>
      <c r="J183" s="560"/>
      <c r="K183" s="560"/>
      <c r="L183" s="560"/>
      <c r="M183" s="560"/>
      <c r="N183" s="560"/>
      <c r="O183" s="560"/>
      <c r="P183" s="560"/>
      <c r="Q183" s="560"/>
      <c r="R183" s="560"/>
      <c r="S183" s="561"/>
      <c r="T183" s="1030" t="s">
        <v>158</v>
      </c>
      <c r="U183" s="1031"/>
      <c r="V183" s="1031"/>
      <c r="W183" s="1031"/>
      <c r="X183" s="1031"/>
      <c r="DI183"/>
    </row>
    <row r="184" spans="1:129" x14ac:dyDescent="0.25">
      <c r="A184" s="555"/>
      <c r="B184" s="557"/>
      <c r="C184" s="721"/>
      <c r="D184" s="682"/>
      <c r="E184" s="682"/>
      <c r="F184" s="682"/>
      <c r="G184" s="682"/>
      <c r="H184" s="682"/>
      <c r="I184" s="682"/>
      <c r="J184" s="682"/>
      <c r="K184" s="682"/>
      <c r="L184" s="682"/>
      <c r="M184" s="682"/>
      <c r="N184" s="682"/>
      <c r="O184" s="682"/>
      <c r="P184" s="682"/>
      <c r="Q184" s="682"/>
      <c r="R184" s="682"/>
      <c r="S184" s="683"/>
      <c r="T184" s="907" t="s">
        <v>159</v>
      </c>
      <c r="U184" s="908"/>
      <c r="V184" s="909"/>
      <c r="W184" s="1032" t="s">
        <v>187</v>
      </c>
      <c r="X184" s="991"/>
      <c r="DI184"/>
    </row>
    <row r="185" spans="1:129" ht="21" x14ac:dyDescent="0.25">
      <c r="A185" s="725"/>
      <c r="B185" s="726"/>
      <c r="C185" s="1033" t="s">
        <v>11</v>
      </c>
      <c r="D185" s="1033" t="s">
        <v>12</v>
      </c>
      <c r="E185" s="1033" t="s">
        <v>13</v>
      </c>
      <c r="F185" s="1033" t="s">
        <v>14</v>
      </c>
      <c r="G185" s="1033" t="s">
        <v>15</v>
      </c>
      <c r="H185" s="1033" t="s">
        <v>16</v>
      </c>
      <c r="I185" s="1033" t="s">
        <v>17</v>
      </c>
      <c r="J185" s="1033" t="s">
        <v>18</v>
      </c>
      <c r="K185" s="1033" t="s">
        <v>19</v>
      </c>
      <c r="L185" s="1033" t="s">
        <v>20</v>
      </c>
      <c r="M185" s="1033" t="s">
        <v>21</v>
      </c>
      <c r="N185" s="1033" t="s">
        <v>22</v>
      </c>
      <c r="O185" s="1033" t="s">
        <v>23</v>
      </c>
      <c r="P185" s="1033" t="s">
        <v>24</v>
      </c>
      <c r="Q185" s="1033" t="s">
        <v>25</v>
      </c>
      <c r="R185" s="1033" t="s">
        <v>26</v>
      </c>
      <c r="S185" s="1034" t="s">
        <v>27</v>
      </c>
      <c r="T185" s="1035" t="s">
        <v>188</v>
      </c>
      <c r="U185" s="1036" t="s">
        <v>189</v>
      </c>
      <c r="V185" s="1037" t="s">
        <v>190</v>
      </c>
      <c r="W185" s="1038" t="s">
        <v>161</v>
      </c>
      <c r="X185" s="1037" t="s">
        <v>162</v>
      </c>
      <c r="Y185" s="4"/>
      <c r="DI185"/>
    </row>
    <row r="186" spans="1:129" x14ac:dyDescent="0.25">
      <c r="A186" s="201" t="s">
        <v>82</v>
      </c>
      <c r="B186" s="229">
        <f t="shared" ref="B186:B192" si="39">SUM(C186:S186)</f>
        <v>338</v>
      </c>
      <c r="C186" s="95">
        <v>24</v>
      </c>
      <c r="D186" s="95">
        <v>4</v>
      </c>
      <c r="E186" s="95">
        <v>11</v>
      </c>
      <c r="F186" s="95">
        <v>3</v>
      </c>
      <c r="G186" s="95">
        <v>9</v>
      </c>
      <c r="H186" s="95">
        <v>13</v>
      </c>
      <c r="I186" s="95">
        <v>17</v>
      </c>
      <c r="J186" s="95">
        <v>12</v>
      </c>
      <c r="K186" s="95">
        <v>7</v>
      </c>
      <c r="L186" s="95">
        <v>9</v>
      </c>
      <c r="M186" s="95">
        <v>13</v>
      </c>
      <c r="N186" s="95">
        <v>22</v>
      </c>
      <c r="O186" s="95">
        <v>17</v>
      </c>
      <c r="P186" s="95">
        <v>28</v>
      </c>
      <c r="Q186" s="95">
        <v>41</v>
      </c>
      <c r="R186" s="95">
        <v>28</v>
      </c>
      <c r="S186" s="347">
        <v>80</v>
      </c>
      <c r="T186" s="54">
        <v>143</v>
      </c>
      <c r="U186" s="55">
        <v>0</v>
      </c>
      <c r="V186" s="52">
        <v>0</v>
      </c>
      <c r="W186" s="51">
        <v>46</v>
      </c>
      <c r="X186" s="52">
        <v>149</v>
      </c>
      <c r="Y186" s="31" t="str">
        <f t="shared" ref="Y186:Y192" si="40">$CA186&amp;CB186</f>
        <v/>
      </c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  <c r="CA186" s="300"/>
      <c r="CB186" s="234" t="str">
        <f>IF(T186+U186+V186+W186+X186&lt;&gt;$B186,"* El número de "&amp;T$183&amp;""&amp;" no debe ser distinto del Total. ","")</f>
        <v/>
      </c>
      <c r="CC186" s="32"/>
      <c r="CD186" s="32"/>
      <c r="CE186" s="32"/>
      <c r="CF186" s="32"/>
      <c r="CG186" s="35">
        <f>IF(T186+U186+V186+W186+X186&lt;&gt;$B186,1,0)</f>
        <v>0</v>
      </c>
      <c r="CH186" s="34"/>
      <c r="CI186" s="34"/>
      <c r="CJ186" s="34"/>
      <c r="CK186" s="34"/>
      <c r="CL186"/>
      <c r="CM186"/>
      <c r="CN186"/>
      <c r="CO186"/>
      <c r="CP186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</row>
    <row r="187" spans="1:129" x14ac:dyDescent="0.25">
      <c r="A187" s="163" t="s">
        <v>191</v>
      </c>
      <c r="B187" s="235">
        <f t="shared" si="39"/>
        <v>0</v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347"/>
      <c r="T187" s="54"/>
      <c r="U187" s="55"/>
      <c r="V187" s="52"/>
      <c r="W187" s="51"/>
      <c r="X187" s="52"/>
      <c r="Y187" s="31" t="str">
        <f t="shared" si="40"/>
        <v/>
      </c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00"/>
      <c r="CB187" s="234" t="str">
        <f t="shared" ref="CB187:CB192" si="41">IF(T187+U187+V187+W187+X187&lt;&gt;$B187,"* El número de "&amp;T$183&amp;""&amp;" no debe ser distinto del Total. ","")</f>
        <v/>
      </c>
      <c r="CC187" s="32"/>
      <c r="CD187" s="32"/>
      <c r="CE187" s="32"/>
      <c r="CF187" s="32"/>
      <c r="CG187" s="35">
        <f t="shared" ref="CG187:CG192" si="42">IF(T187+U187+V187+W187+X187&lt;&gt;$B187,1,0)</f>
        <v>0</v>
      </c>
      <c r="CH187" s="34"/>
      <c r="CI187" s="34"/>
      <c r="CJ187" s="34"/>
      <c r="CK187" s="34"/>
      <c r="DI187"/>
    </row>
    <row r="188" spans="1:129" x14ac:dyDescent="0.25">
      <c r="A188" s="163" t="s">
        <v>192</v>
      </c>
      <c r="B188" s="235">
        <f t="shared" si="39"/>
        <v>0</v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347"/>
      <c r="T188" s="54"/>
      <c r="U188" s="55"/>
      <c r="V188" s="52"/>
      <c r="W188" s="51"/>
      <c r="X188" s="52"/>
      <c r="Y188" s="31" t="str">
        <f t="shared" si="40"/>
        <v/>
      </c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00"/>
      <c r="CB188" s="234" t="str">
        <f t="shared" si="41"/>
        <v/>
      </c>
      <c r="CC188" s="32"/>
      <c r="CD188" s="32"/>
      <c r="CE188" s="32"/>
      <c r="CF188" s="32"/>
      <c r="CG188" s="35">
        <f t="shared" si="42"/>
        <v>0</v>
      </c>
      <c r="CH188" s="34"/>
      <c r="CI188" s="34"/>
      <c r="CJ188" s="34"/>
      <c r="CK188" s="34"/>
      <c r="DI188"/>
    </row>
    <row r="189" spans="1:129" x14ac:dyDescent="0.25">
      <c r="A189" s="348" t="s">
        <v>85</v>
      </c>
      <c r="B189" s="235">
        <f t="shared" si="39"/>
        <v>0</v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347"/>
      <c r="T189" s="54"/>
      <c r="U189" s="55"/>
      <c r="V189" s="52"/>
      <c r="W189" s="51"/>
      <c r="X189" s="52"/>
      <c r="Y189" s="31" t="str">
        <f t="shared" si="40"/>
        <v/>
      </c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00"/>
      <c r="CB189" s="234" t="str">
        <f t="shared" si="41"/>
        <v/>
      </c>
      <c r="CC189" s="32"/>
      <c r="CD189" s="32"/>
      <c r="CE189" s="32"/>
      <c r="CF189" s="32"/>
      <c r="CG189" s="35">
        <f t="shared" si="42"/>
        <v>0</v>
      </c>
      <c r="CH189" s="34"/>
      <c r="CI189" s="34"/>
      <c r="CJ189" s="34"/>
      <c r="CK189" s="34"/>
      <c r="DI189"/>
    </row>
    <row r="190" spans="1:129" x14ac:dyDescent="0.25">
      <c r="A190" s="348" t="s">
        <v>193</v>
      </c>
      <c r="B190" s="235">
        <f t="shared" si="39"/>
        <v>0</v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347"/>
      <c r="T190" s="54"/>
      <c r="U190" s="55"/>
      <c r="V190" s="52"/>
      <c r="W190" s="51"/>
      <c r="X190" s="52"/>
      <c r="Y190" s="31" t="str">
        <f t="shared" si="40"/>
        <v/>
      </c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00"/>
      <c r="CB190" s="234" t="str">
        <f t="shared" si="41"/>
        <v/>
      </c>
      <c r="CC190" s="32"/>
      <c r="CD190" s="32"/>
      <c r="CE190" s="32"/>
      <c r="CF190" s="32"/>
      <c r="CG190" s="35">
        <f t="shared" si="42"/>
        <v>0</v>
      </c>
      <c r="CH190" s="34"/>
      <c r="CI190" s="34"/>
      <c r="CJ190" s="34"/>
      <c r="CK190" s="34"/>
      <c r="DI190"/>
    </row>
    <row r="191" spans="1:129" x14ac:dyDescent="0.25">
      <c r="A191" s="349" t="s">
        <v>194</v>
      </c>
      <c r="B191" s="235">
        <f t="shared" si="39"/>
        <v>0</v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347"/>
      <c r="T191" s="54"/>
      <c r="U191" s="55"/>
      <c r="V191" s="52"/>
      <c r="W191" s="51"/>
      <c r="X191" s="52"/>
      <c r="Y191" s="31" t="str">
        <f t="shared" si="40"/>
        <v/>
      </c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00"/>
      <c r="CB191" s="234" t="str">
        <f t="shared" si="41"/>
        <v/>
      </c>
      <c r="CC191" s="32"/>
      <c r="CD191" s="32"/>
      <c r="CE191" s="32"/>
      <c r="CF191" s="32"/>
      <c r="CG191" s="35">
        <f>IF(T191+U191+V191+W191+X191&lt;&gt;$B191,1,0)</f>
        <v>0</v>
      </c>
      <c r="CH191" s="34"/>
      <c r="CI191" s="34"/>
      <c r="CJ191" s="34"/>
      <c r="CK191" s="34"/>
      <c r="DI191"/>
    </row>
    <row r="192" spans="1:129" x14ac:dyDescent="0.25">
      <c r="A192" s="350" t="s">
        <v>195</v>
      </c>
      <c r="B192" s="727">
        <f t="shared" si="39"/>
        <v>0</v>
      </c>
      <c r="C192" s="352"/>
      <c r="D192" s="352"/>
      <c r="E192" s="352"/>
      <c r="F192" s="352"/>
      <c r="G192" s="352"/>
      <c r="H192" s="352"/>
      <c r="I192" s="352"/>
      <c r="J192" s="352"/>
      <c r="K192" s="352"/>
      <c r="L192" s="352"/>
      <c r="M192" s="352"/>
      <c r="N192" s="352"/>
      <c r="O192" s="352"/>
      <c r="P192" s="352"/>
      <c r="Q192" s="352"/>
      <c r="R192" s="352"/>
      <c r="S192" s="353"/>
      <c r="T192" s="110"/>
      <c r="U192" s="76"/>
      <c r="V192" s="73"/>
      <c r="W192" s="1039"/>
      <c r="X192" s="73"/>
      <c r="Y192" s="31" t="str">
        <f t="shared" si="40"/>
        <v/>
      </c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00"/>
      <c r="CB192" s="234" t="str">
        <f t="shared" si="41"/>
        <v/>
      </c>
      <c r="CC192" s="32"/>
      <c r="CD192" s="32"/>
      <c r="CE192" s="32"/>
      <c r="CF192" s="32"/>
      <c r="CG192" s="35">
        <f t="shared" si="42"/>
        <v>0</v>
      </c>
      <c r="CH192" s="34"/>
      <c r="CI192" s="34"/>
      <c r="CJ192" s="34"/>
      <c r="CK192" s="34"/>
      <c r="DI192"/>
    </row>
    <row r="193" spans="1:113" x14ac:dyDescent="0.25">
      <c r="A193" s="728" t="s">
        <v>5</v>
      </c>
      <c r="B193" s="1040">
        <f t="shared" ref="B193:X193" si="43">SUM(B186:B192)</f>
        <v>338</v>
      </c>
      <c r="C193" s="1040">
        <f t="shared" si="43"/>
        <v>24</v>
      </c>
      <c r="D193" s="1040">
        <f t="shared" si="43"/>
        <v>4</v>
      </c>
      <c r="E193" s="1040">
        <f t="shared" si="43"/>
        <v>11</v>
      </c>
      <c r="F193" s="1040">
        <f t="shared" si="43"/>
        <v>3</v>
      </c>
      <c r="G193" s="1040">
        <f t="shared" si="43"/>
        <v>9</v>
      </c>
      <c r="H193" s="1040">
        <f t="shared" si="43"/>
        <v>13</v>
      </c>
      <c r="I193" s="1040">
        <f t="shared" si="43"/>
        <v>17</v>
      </c>
      <c r="J193" s="1040">
        <f t="shared" si="43"/>
        <v>12</v>
      </c>
      <c r="K193" s="1040">
        <f t="shared" si="43"/>
        <v>7</v>
      </c>
      <c r="L193" s="1040">
        <f t="shared" si="43"/>
        <v>9</v>
      </c>
      <c r="M193" s="1040">
        <f t="shared" si="43"/>
        <v>13</v>
      </c>
      <c r="N193" s="1040">
        <f t="shared" si="43"/>
        <v>22</v>
      </c>
      <c r="O193" s="1040">
        <f t="shared" si="43"/>
        <v>17</v>
      </c>
      <c r="P193" s="1040">
        <f t="shared" si="43"/>
        <v>28</v>
      </c>
      <c r="Q193" s="1040">
        <f t="shared" si="43"/>
        <v>41</v>
      </c>
      <c r="R193" s="1040">
        <f t="shared" si="43"/>
        <v>28</v>
      </c>
      <c r="S193" s="1041">
        <f t="shared" si="43"/>
        <v>80</v>
      </c>
      <c r="T193" s="355">
        <f t="shared" si="43"/>
        <v>143</v>
      </c>
      <c r="U193" s="356">
        <f t="shared" si="43"/>
        <v>0</v>
      </c>
      <c r="V193" s="357">
        <f t="shared" si="43"/>
        <v>0</v>
      </c>
      <c r="W193" s="1042">
        <f t="shared" si="43"/>
        <v>46</v>
      </c>
      <c r="X193" s="357">
        <f t="shared" si="43"/>
        <v>149</v>
      </c>
      <c r="DI193"/>
    </row>
    <row r="194" spans="1:113" x14ac:dyDescent="0.25">
      <c r="A194" s="192" t="s">
        <v>196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DI194"/>
    </row>
    <row r="195" spans="1:113" x14ac:dyDescent="0.25">
      <c r="A195" s="851" t="s">
        <v>75</v>
      </c>
      <c r="B195" s="903" t="s">
        <v>5</v>
      </c>
      <c r="C195" s="904" t="s">
        <v>186</v>
      </c>
      <c r="D195" s="560"/>
      <c r="E195" s="560"/>
      <c r="F195" s="560"/>
      <c r="G195" s="560"/>
      <c r="H195" s="560"/>
      <c r="I195" s="560"/>
      <c r="J195" s="560"/>
      <c r="K195" s="560"/>
      <c r="L195" s="560"/>
      <c r="M195" s="560"/>
      <c r="N195" s="560"/>
      <c r="O195" s="560"/>
      <c r="P195" s="560"/>
      <c r="Q195" s="560"/>
      <c r="R195" s="560"/>
      <c r="S195" s="561"/>
      <c r="T195" s="918" t="s">
        <v>158</v>
      </c>
      <c r="U195" s="918"/>
      <c r="V195" s="918"/>
      <c r="W195" s="918"/>
      <c r="X195" s="1030"/>
      <c r="DI195"/>
    </row>
    <row r="196" spans="1:113" x14ac:dyDescent="0.25">
      <c r="A196" s="555"/>
      <c r="B196" s="557"/>
      <c r="C196" s="721"/>
      <c r="D196" s="682"/>
      <c r="E196" s="682"/>
      <c r="F196" s="682"/>
      <c r="G196" s="682"/>
      <c r="H196" s="682"/>
      <c r="I196" s="682"/>
      <c r="J196" s="682"/>
      <c r="K196" s="682"/>
      <c r="L196" s="682"/>
      <c r="M196" s="682"/>
      <c r="N196" s="682"/>
      <c r="O196" s="682"/>
      <c r="P196" s="682"/>
      <c r="Q196" s="682"/>
      <c r="R196" s="682"/>
      <c r="S196" s="683"/>
      <c r="T196" s="572" t="s">
        <v>159</v>
      </c>
      <c r="U196" s="572"/>
      <c r="V196" s="573"/>
      <c r="W196" s="1032" t="s">
        <v>187</v>
      </c>
      <c r="X196" s="991"/>
      <c r="DI196"/>
    </row>
    <row r="197" spans="1:113" ht="21" x14ac:dyDescent="0.25">
      <c r="A197" s="725"/>
      <c r="B197" s="726"/>
      <c r="C197" s="1033" t="s">
        <v>11</v>
      </c>
      <c r="D197" s="1033" t="s">
        <v>12</v>
      </c>
      <c r="E197" s="1033" t="s">
        <v>13</v>
      </c>
      <c r="F197" s="1033" t="s">
        <v>14</v>
      </c>
      <c r="G197" s="1033" t="s">
        <v>15</v>
      </c>
      <c r="H197" s="1033" t="s">
        <v>16</v>
      </c>
      <c r="I197" s="1033" t="s">
        <v>17</v>
      </c>
      <c r="J197" s="1033" t="s">
        <v>18</v>
      </c>
      <c r="K197" s="1033" t="s">
        <v>19</v>
      </c>
      <c r="L197" s="1033" t="s">
        <v>20</v>
      </c>
      <c r="M197" s="1033" t="s">
        <v>21</v>
      </c>
      <c r="N197" s="1033" t="s">
        <v>22</v>
      </c>
      <c r="O197" s="1033" t="s">
        <v>23</v>
      </c>
      <c r="P197" s="1033" t="s">
        <v>24</v>
      </c>
      <c r="Q197" s="1033" t="s">
        <v>25</v>
      </c>
      <c r="R197" s="1033" t="s">
        <v>26</v>
      </c>
      <c r="S197" s="1034" t="s">
        <v>27</v>
      </c>
      <c r="T197" s="1043" t="s">
        <v>188</v>
      </c>
      <c r="U197" s="1043" t="s">
        <v>189</v>
      </c>
      <c r="V197" s="1043" t="s">
        <v>190</v>
      </c>
      <c r="W197" s="1044" t="s">
        <v>161</v>
      </c>
      <c r="X197" s="1043" t="s">
        <v>162</v>
      </c>
      <c r="Y197" s="4"/>
      <c r="DI197"/>
    </row>
    <row r="198" spans="1:113" x14ac:dyDescent="0.25">
      <c r="A198" s="201" t="s">
        <v>82</v>
      </c>
      <c r="B198" s="229">
        <f t="shared" ref="B198:B203" si="44">SUM(C198:S198)</f>
        <v>1</v>
      </c>
      <c r="C198" s="95">
        <v>0</v>
      </c>
      <c r="D198" s="95">
        <v>0</v>
      </c>
      <c r="E198" s="95">
        <v>0</v>
      </c>
      <c r="F198" s="95">
        <v>0</v>
      </c>
      <c r="G198" s="95">
        <v>0</v>
      </c>
      <c r="H198" s="95">
        <v>0</v>
      </c>
      <c r="I198" s="95">
        <v>0</v>
      </c>
      <c r="J198" s="95">
        <v>0</v>
      </c>
      <c r="K198" s="95">
        <v>0</v>
      </c>
      <c r="L198" s="95">
        <v>0</v>
      </c>
      <c r="M198" s="95">
        <v>0</v>
      </c>
      <c r="N198" s="95">
        <v>0</v>
      </c>
      <c r="O198" s="95">
        <v>0</v>
      </c>
      <c r="P198" s="95">
        <v>0</v>
      </c>
      <c r="Q198" s="95">
        <v>0</v>
      </c>
      <c r="R198" s="95">
        <v>0</v>
      </c>
      <c r="S198" s="347">
        <v>1</v>
      </c>
      <c r="T198" s="995">
        <v>1</v>
      </c>
      <c r="U198" s="1045"/>
      <c r="V198" s="1045"/>
      <c r="W198" s="1045"/>
      <c r="X198" s="1045"/>
      <c r="Y198" s="31" t="str">
        <f t="shared" ref="Y198:Y203" si="45">$CA198&amp;CB198</f>
        <v/>
      </c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00"/>
      <c r="CB198" s="234" t="str">
        <f t="shared" ref="CB198:CB203" si="46">IF(T198+U198+V198+W198+X198&lt;&gt;$B198,"* El número de "&amp;T$183&amp;""&amp;" no debe ser distinto del Total. ","")</f>
        <v/>
      </c>
      <c r="CC198" s="32"/>
      <c r="CD198" s="32"/>
      <c r="CE198" s="32"/>
      <c r="CF198" s="32"/>
      <c r="CG198" s="35">
        <f t="shared" ref="CG198:CG203" si="47">IF(T198+U198+V198+W198+X198&lt;&gt;$B198,1,0)</f>
        <v>0</v>
      </c>
      <c r="CH198" s="34"/>
      <c r="CI198" s="34"/>
      <c r="CJ198" s="34"/>
      <c r="CK198" s="34"/>
      <c r="DI198"/>
    </row>
    <row r="199" spans="1:113" x14ac:dyDescent="0.25">
      <c r="A199" s="163" t="s">
        <v>191</v>
      </c>
      <c r="B199" s="235">
        <f t="shared" si="44"/>
        <v>0</v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347"/>
      <c r="T199" s="56"/>
      <c r="U199" s="95"/>
      <c r="V199" s="95"/>
      <c r="W199" s="95"/>
      <c r="X199" s="95"/>
      <c r="Y199" s="31" t="str">
        <f t="shared" si="45"/>
        <v/>
      </c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00"/>
      <c r="CB199" s="234" t="str">
        <f t="shared" si="46"/>
        <v/>
      </c>
      <c r="CC199" s="32"/>
      <c r="CD199" s="32"/>
      <c r="CE199" s="32"/>
      <c r="CF199" s="32"/>
      <c r="CG199" s="35">
        <f t="shared" si="47"/>
        <v>0</v>
      </c>
      <c r="CH199" s="34"/>
      <c r="CI199" s="34"/>
      <c r="CJ199" s="34"/>
      <c r="CK199" s="34"/>
      <c r="DI199"/>
    </row>
    <row r="200" spans="1:113" x14ac:dyDescent="0.25">
      <c r="A200" s="163" t="s">
        <v>192</v>
      </c>
      <c r="B200" s="235">
        <f t="shared" si="44"/>
        <v>0</v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347"/>
      <c r="T200" s="56"/>
      <c r="U200" s="95"/>
      <c r="V200" s="95"/>
      <c r="W200" s="95"/>
      <c r="X200" s="95"/>
      <c r="Y200" s="31" t="str">
        <f t="shared" si="45"/>
        <v/>
      </c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00"/>
      <c r="CB200" s="234" t="str">
        <f t="shared" si="46"/>
        <v/>
      </c>
      <c r="CC200" s="32"/>
      <c r="CD200" s="32"/>
      <c r="CE200" s="32"/>
      <c r="CF200" s="32"/>
      <c r="CG200" s="35">
        <f t="shared" si="47"/>
        <v>0</v>
      </c>
      <c r="CH200" s="34"/>
      <c r="CI200" s="34"/>
      <c r="CJ200" s="34"/>
      <c r="CK200" s="34"/>
      <c r="DI200"/>
    </row>
    <row r="201" spans="1:113" x14ac:dyDescent="0.25">
      <c r="A201" s="348" t="s">
        <v>85</v>
      </c>
      <c r="B201" s="235">
        <f t="shared" si="44"/>
        <v>0</v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347"/>
      <c r="T201" s="56"/>
      <c r="U201" s="95"/>
      <c r="V201" s="95"/>
      <c r="W201" s="95"/>
      <c r="X201" s="95"/>
      <c r="Y201" s="31" t="str">
        <f t="shared" si="45"/>
        <v/>
      </c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00"/>
      <c r="CB201" s="234" t="str">
        <f t="shared" si="46"/>
        <v/>
      </c>
      <c r="CC201" s="32"/>
      <c r="CD201" s="32"/>
      <c r="CE201" s="32"/>
      <c r="CF201" s="32"/>
      <c r="CG201" s="35">
        <f t="shared" si="47"/>
        <v>0</v>
      </c>
      <c r="CH201" s="34"/>
      <c r="CI201" s="34"/>
      <c r="CJ201" s="34"/>
      <c r="CK201" s="34"/>
      <c r="DI201"/>
    </row>
    <row r="202" spans="1:113" x14ac:dyDescent="0.25">
      <c r="A202" s="349" t="s">
        <v>194</v>
      </c>
      <c r="B202" s="235">
        <f t="shared" si="44"/>
        <v>0</v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347"/>
      <c r="T202" s="56"/>
      <c r="U202" s="95"/>
      <c r="V202" s="95"/>
      <c r="W202" s="95"/>
      <c r="X202" s="95"/>
      <c r="Y202" s="31" t="str">
        <f t="shared" si="45"/>
        <v/>
      </c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00"/>
      <c r="CB202" s="234" t="str">
        <f t="shared" si="46"/>
        <v/>
      </c>
      <c r="CC202" s="32"/>
      <c r="CD202" s="32"/>
      <c r="CE202" s="32"/>
      <c r="CF202" s="32"/>
      <c r="CG202" s="35">
        <f t="shared" si="47"/>
        <v>0</v>
      </c>
      <c r="CH202" s="34"/>
      <c r="CI202" s="34"/>
      <c r="CJ202" s="34"/>
      <c r="CK202" s="34"/>
      <c r="DI202"/>
    </row>
    <row r="203" spans="1:113" x14ac:dyDescent="0.25">
      <c r="A203" s="348" t="s">
        <v>193</v>
      </c>
      <c r="B203" s="361">
        <f t="shared" si="44"/>
        <v>0</v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347"/>
      <c r="T203" s="638"/>
      <c r="U203" s="730"/>
      <c r="V203" s="730"/>
      <c r="W203" s="730"/>
      <c r="X203" s="730"/>
      <c r="Y203" s="31" t="str">
        <f t="shared" si="45"/>
        <v/>
      </c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00"/>
      <c r="CB203" s="234" t="str">
        <f t="shared" si="46"/>
        <v/>
      </c>
      <c r="CC203" s="32"/>
      <c r="CD203" s="32"/>
      <c r="CE203" s="32"/>
      <c r="CF203" s="32"/>
      <c r="CG203" s="35">
        <f t="shared" si="47"/>
        <v>0</v>
      </c>
      <c r="CH203" s="34"/>
      <c r="CI203" s="34"/>
      <c r="CJ203" s="34"/>
      <c r="CK203" s="34"/>
      <c r="DI203"/>
    </row>
    <row r="204" spans="1:113" x14ac:dyDescent="0.25">
      <c r="A204" s="728" t="s">
        <v>5</v>
      </c>
      <c r="B204" s="1040">
        <f t="shared" ref="B204:X204" si="48">SUM(B198:B203)</f>
        <v>1</v>
      </c>
      <c r="C204" s="1040">
        <f t="shared" si="48"/>
        <v>0</v>
      </c>
      <c r="D204" s="1040">
        <f t="shared" si="48"/>
        <v>0</v>
      </c>
      <c r="E204" s="1040">
        <f t="shared" si="48"/>
        <v>0</v>
      </c>
      <c r="F204" s="1040">
        <f t="shared" si="48"/>
        <v>0</v>
      </c>
      <c r="G204" s="1040">
        <f t="shared" si="48"/>
        <v>0</v>
      </c>
      <c r="H204" s="1040">
        <f t="shared" si="48"/>
        <v>0</v>
      </c>
      <c r="I204" s="1040">
        <f t="shared" si="48"/>
        <v>0</v>
      </c>
      <c r="J204" s="1040">
        <f t="shared" si="48"/>
        <v>0</v>
      </c>
      <c r="K204" s="1040">
        <f t="shared" si="48"/>
        <v>0</v>
      </c>
      <c r="L204" s="1040">
        <f t="shared" si="48"/>
        <v>0</v>
      </c>
      <c r="M204" s="1040">
        <f t="shared" si="48"/>
        <v>0</v>
      </c>
      <c r="N204" s="1040">
        <f t="shared" si="48"/>
        <v>0</v>
      </c>
      <c r="O204" s="1040">
        <f t="shared" si="48"/>
        <v>0</v>
      </c>
      <c r="P204" s="1040">
        <f t="shared" si="48"/>
        <v>0</v>
      </c>
      <c r="Q204" s="1040">
        <f t="shared" si="48"/>
        <v>0</v>
      </c>
      <c r="R204" s="1040">
        <f t="shared" si="48"/>
        <v>0</v>
      </c>
      <c r="S204" s="1041">
        <f t="shared" si="48"/>
        <v>1</v>
      </c>
      <c r="T204" s="67">
        <f t="shared" si="48"/>
        <v>1</v>
      </c>
      <c r="U204" s="303">
        <f t="shared" si="48"/>
        <v>0</v>
      </c>
      <c r="V204" s="303">
        <f t="shared" si="48"/>
        <v>0</v>
      </c>
      <c r="W204" s="303">
        <f t="shared" si="48"/>
        <v>0</v>
      </c>
      <c r="X204" s="303">
        <f t="shared" si="48"/>
        <v>0</v>
      </c>
      <c r="DI204"/>
    </row>
    <row r="205" spans="1:113" x14ac:dyDescent="0.25">
      <c r="A205" s="192" t="s">
        <v>197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DI205"/>
    </row>
    <row r="206" spans="1:113" x14ac:dyDescent="0.25">
      <c r="A206" s="851" t="s">
        <v>75</v>
      </c>
      <c r="B206" s="903" t="s">
        <v>5</v>
      </c>
      <c r="C206" s="904" t="s">
        <v>186</v>
      </c>
      <c r="D206" s="560"/>
      <c r="E206" s="560"/>
      <c r="F206" s="560"/>
      <c r="G206" s="560"/>
      <c r="H206" s="560"/>
      <c r="I206" s="560"/>
      <c r="J206" s="560"/>
      <c r="K206" s="560"/>
      <c r="L206" s="560"/>
      <c r="M206" s="560"/>
      <c r="N206" s="560"/>
      <c r="O206" s="560"/>
      <c r="P206" s="560"/>
      <c r="Q206" s="560"/>
      <c r="R206" s="560"/>
      <c r="S206" s="561"/>
      <c r="T206" s="918" t="s">
        <v>158</v>
      </c>
      <c r="U206" s="918"/>
      <c r="V206" s="918"/>
      <c r="W206" s="918"/>
      <c r="X206" s="1030"/>
      <c r="DI206"/>
    </row>
    <row r="207" spans="1:113" x14ac:dyDescent="0.25">
      <c r="A207" s="555"/>
      <c r="B207" s="557"/>
      <c r="C207" s="721"/>
      <c r="D207" s="682"/>
      <c r="E207" s="682"/>
      <c r="F207" s="682"/>
      <c r="G207" s="682"/>
      <c r="H207" s="682"/>
      <c r="I207" s="682"/>
      <c r="J207" s="682"/>
      <c r="K207" s="682"/>
      <c r="L207" s="682"/>
      <c r="M207" s="682"/>
      <c r="N207" s="682"/>
      <c r="O207" s="682"/>
      <c r="P207" s="682"/>
      <c r="Q207" s="682"/>
      <c r="R207" s="682"/>
      <c r="S207" s="683"/>
      <c r="T207" s="572" t="s">
        <v>159</v>
      </c>
      <c r="U207" s="572"/>
      <c r="V207" s="573"/>
      <c r="W207" s="1032" t="s">
        <v>187</v>
      </c>
      <c r="X207" s="991"/>
      <c r="DI207"/>
    </row>
    <row r="208" spans="1:113" ht="21" x14ac:dyDescent="0.25">
      <c r="A208" s="725"/>
      <c r="B208" s="726"/>
      <c r="C208" s="1033" t="s">
        <v>11</v>
      </c>
      <c r="D208" s="1033" t="s">
        <v>12</v>
      </c>
      <c r="E208" s="1033" t="s">
        <v>13</v>
      </c>
      <c r="F208" s="1033" t="s">
        <v>14</v>
      </c>
      <c r="G208" s="1033" t="s">
        <v>15</v>
      </c>
      <c r="H208" s="1033" t="s">
        <v>16</v>
      </c>
      <c r="I208" s="1033" t="s">
        <v>17</v>
      </c>
      <c r="J208" s="1033" t="s">
        <v>18</v>
      </c>
      <c r="K208" s="1033" t="s">
        <v>19</v>
      </c>
      <c r="L208" s="1033" t="s">
        <v>20</v>
      </c>
      <c r="M208" s="1033" t="s">
        <v>21</v>
      </c>
      <c r="N208" s="1033" t="s">
        <v>22</v>
      </c>
      <c r="O208" s="1033" t="s">
        <v>23</v>
      </c>
      <c r="P208" s="1033" t="s">
        <v>24</v>
      </c>
      <c r="Q208" s="1033" t="s">
        <v>25</v>
      </c>
      <c r="R208" s="1033" t="s">
        <v>26</v>
      </c>
      <c r="S208" s="1034" t="s">
        <v>27</v>
      </c>
      <c r="T208" s="1043" t="s">
        <v>188</v>
      </c>
      <c r="U208" s="1043" t="s">
        <v>189</v>
      </c>
      <c r="V208" s="1043" t="s">
        <v>190</v>
      </c>
      <c r="W208" s="1044" t="s">
        <v>161</v>
      </c>
      <c r="X208" s="1043" t="s">
        <v>162</v>
      </c>
      <c r="Y208" s="4"/>
      <c r="DI208"/>
    </row>
    <row r="209" spans="1:113" x14ac:dyDescent="0.25">
      <c r="A209" s="201" t="s">
        <v>82</v>
      </c>
      <c r="B209" s="229">
        <f>SUM(C209:S209)</f>
        <v>4384</v>
      </c>
      <c r="C209" s="95">
        <v>378</v>
      </c>
      <c r="D209" s="95">
        <v>99</v>
      </c>
      <c r="E209" s="95">
        <v>141</v>
      </c>
      <c r="F209" s="95">
        <v>81</v>
      </c>
      <c r="G209" s="95">
        <v>99</v>
      </c>
      <c r="H209" s="95">
        <v>68</v>
      </c>
      <c r="I209" s="95">
        <v>152</v>
      </c>
      <c r="J209" s="95">
        <v>165</v>
      </c>
      <c r="K209" s="95">
        <v>92</v>
      </c>
      <c r="L209" s="95">
        <v>95</v>
      </c>
      <c r="M209" s="95">
        <v>373</v>
      </c>
      <c r="N209" s="95">
        <v>110</v>
      </c>
      <c r="O209" s="95">
        <v>425</v>
      </c>
      <c r="P209" s="95">
        <v>583</v>
      </c>
      <c r="Q209" s="95">
        <v>644</v>
      </c>
      <c r="R209" s="95">
        <v>504</v>
      </c>
      <c r="S209" s="347">
        <v>375</v>
      </c>
      <c r="T209" s="40">
        <v>1202</v>
      </c>
      <c r="U209" s="352">
        <v>0</v>
      </c>
      <c r="V209" s="352">
        <v>0</v>
      </c>
      <c r="W209" s="352">
        <v>2270</v>
      </c>
      <c r="X209" s="352">
        <v>912</v>
      </c>
      <c r="Y209" s="31" t="str">
        <f>$CA209&amp;CB209</f>
        <v/>
      </c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00"/>
      <c r="CB209" s="234" t="str">
        <f t="shared" ref="CB209:CB212" si="49">IF(T209+U209+V209+W209+X209&lt;&gt;$B209,"* El número de "&amp;T$183&amp;""&amp;" no debe ser distinto del Total. ","")</f>
        <v/>
      </c>
      <c r="CC209" s="32"/>
      <c r="CD209" s="32"/>
      <c r="CE209" s="32"/>
      <c r="CF209" s="32"/>
      <c r="CG209" s="35">
        <f t="shared" ref="CG209:CG212" si="50">IF(T209+U209+V209+W209+X209&lt;&gt;$B209,1,0)</f>
        <v>0</v>
      </c>
      <c r="CH209" s="34"/>
      <c r="CI209" s="34"/>
      <c r="CJ209" s="34"/>
      <c r="CK209" s="34"/>
      <c r="DI209"/>
    </row>
    <row r="210" spans="1:113" x14ac:dyDescent="0.25">
      <c r="A210" s="163" t="s">
        <v>191</v>
      </c>
      <c r="B210" s="235">
        <f>SUM(C210:S210)</f>
        <v>275</v>
      </c>
      <c r="C210" s="95">
        <v>0</v>
      </c>
      <c r="D210" s="95">
        <v>0</v>
      </c>
      <c r="E210" s="95">
        <v>0</v>
      </c>
      <c r="F210" s="95">
        <v>3</v>
      </c>
      <c r="G210" s="95">
        <v>0</v>
      </c>
      <c r="H210" s="95">
        <v>8</v>
      </c>
      <c r="I210" s="95">
        <v>4</v>
      </c>
      <c r="J210" s="95">
        <v>9</v>
      </c>
      <c r="K210" s="95">
        <v>22</v>
      </c>
      <c r="L210" s="95">
        <v>0</v>
      </c>
      <c r="M210" s="95">
        <v>4</v>
      </c>
      <c r="N210" s="95">
        <v>47</v>
      </c>
      <c r="O210" s="95">
        <v>19</v>
      </c>
      <c r="P210" s="95">
        <v>37</v>
      </c>
      <c r="Q210" s="95">
        <v>61</v>
      </c>
      <c r="R210" s="95">
        <v>43</v>
      </c>
      <c r="S210" s="347">
        <v>18</v>
      </c>
      <c r="T210" s="56">
        <v>3</v>
      </c>
      <c r="U210" s="95">
        <v>0</v>
      </c>
      <c r="V210" s="95">
        <v>0</v>
      </c>
      <c r="W210" s="95">
        <v>272</v>
      </c>
      <c r="X210" s="95">
        <v>0</v>
      </c>
      <c r="Y210" s="31" t="str">
        <f>$CA210&amp;CB210</f>
        <v/>
      </c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00"/>
      <c r="CB210" s="234" t="str">
        <f t="shared" si="49"/>
        <v/>
      </c>
      <c r="CC210" s="32"/>
      <c r="CD210" s="32"/>
      <c r="CE210" s="32"/>
      <c r="CF210" s="32"/>
      <c r="CG210" s="35">
        <f t="shared" si="50"/>
        <v>0</v>
      </c>
      <c r="CH210" s="34"/>
      <c r="CI210" s="34"/>
      <c r="CJ210" s="34"/>
      <c r="CK210" s="34"/>
      <c r="DI210"/>
    </row>
    <row r="211" spans="1:113" x14ac:dyDescent="0.25">
      <c r="A211" s="163" t="s">
        <v>192</v>
      </c>
      <c r="B211" s="235">
        <f>SUM(C211:S211)</f>
        <v>531</v>
      </c>
      <c r="C211" s="95">
        <v>0</v>
      </c>
      <c r="D211" s="95">
        <v>0</v>
      </c>
      <c r="E211" s="95">
        <v>0</v>
      </c>
      <c r="F211" s="95">
        <v>0</v>
      </c>
      <c r="G211" s="95">
        <v>0</v>
      </c>
      <c r="H211" s="95">
        <v>5</v>
      </c>
      <c r="I211" s="95">
        <v>8</v>
      </c>
      <c r="J211" s="95">
        <v>13</v>
      </c>
      <c r="K211" s="95">
        <v>30</v>
      </c>
      <c r="L211" s="95">
        <v>10</v>
      </c>
      <c r="M211" s="95">
        <v>21</v>
      </c>
      <c r="N211" s="95">
        <v>55</v>
      </c>
      <c r="O211" s="95">
        <v>20</v>
      </c>
      <c r="P211" s="95">
        <v>70</v>
      </c>
      <c r="Q211" s="95">
        <v>55</v>
      </c>
      <c r="R211" s="95">
        <v>93</v>
      </c>
      <c r="S211" s="347">
        <v>151</v>
      </c>
      <c r="T211" s="56">
        <v>0</v>
      </c>
      <c r="U211" s="95">
        <v>0</v>
      </c>
      <c r="V211" s="95">
        <v>0</v>
      </c>
      <c r="W211" s="95">
        <v>221</v>
      </c>
      <c r="X211" s="95">
        <v>310</v>
      </c>
      <c r="Y211" s="31" t="str">
        <f>$CA211&amp;CB211</f>
        <v/>
      </c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00"/>
      <c r="CB211" s="234" t="str">
        <f t="shared" si="49"/>
        <v/>
      </c>
      <c r="CC211" s="32"/>
      <c r="CD211" s="32"/>
      <c r="CE211" s="32"/>
      <c r="CF211" s="32"/>
      <c r="CG211" s="35">
        <f t="shared" si="50"/>
        <v>0</v>
      </c>
      <c r="CH211" s="34"/>
      <c r="CI211" s="34"/>
      <c r="CJ211" s="34"/>
      <c r="CK211" s="34"/>
      <c r="DI211"/>
    </row>
    <row r="212" spans="1:113" x14ac:dyDescent="0.25">
      <c r="A212" s="348" t="s">
        <v>85</v>
      </c>
      <c r="B212" s="237">
        <f>SUM(C212:S212)</f>
        <v>0</v>
      </c>
      <c r="C212" s="78">
        <v>0</v>
      </c>
      <c r="D212" s="78">
        <v>0</v>
      </c>
      <c r="E212" s="78">
        <v>0</v>
      </c>
      <c r="F212" s="78">
        <v>0</v>
      </c>
      <c r="G212" s="78">
        <v>0</v>
      </c>
      <c r="H212" s="78">
        <v>0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0</v>
      </c>
      <c r="O212" s="78">
        <v>0</v>
      </c>
      <c r="P212" s="78">
        <v>0</v>
      </c>
      <c r="Q212" s="78">
        <v>0</v>
      </c>
      <c r="R212" s="78">
        <v>0</v>
      </c>
      <c r="S212" s="362">
        <v>0</v>
      </c>
      <c r="T212" s="77">
        <v>0</v>
      </c>
      <c r="U212" s="78">
        <v>0</v>
      </c>
      <c r="V212" s="78">
        <v>0</v>
      </c>
      <c r="W212" s="78">
        <v>0</v>
      </c>
      <c r="X212" s="78">
        <v>0</v>
      </c>
      <c r="Y212" s="31" t="str">
        <f>$CA212&amp;CB212</f>
        <v/>
      </c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00"/>
      <c r="CB212" s="234" t="str">
        <f t="shared" si="49"/>
        <v/>
      </c>
      <c r="CC212" s="32"/>
      <c r="CD212" s="32"/>
      <c r="CE212" s="32"/>
      <c r="CF212" s="32"/>
      <c r="CG212" s="35">
        <f t="shared" si="50"/>
        <v>0</v>
      </c>
      <c r="CH212" s="34"/>
      <c r="CI212" s="34"/>
      <c r="CJ212" s="34"/>
      <c r="CK212" s="34"/>
      <c r="DI212"/>
    </row>
    <row r="213" spans="1:113" x14ac:dyDescent="0.25">
      <c r="A213" s="1046" t="s">
        <v>5</v>
      </c>
      <c r="B213" s="727">
        <f t="shared" ref="B213:X213" si="51">SUM(B209:B212)</f>
        <v>5190</v>
      </c>
      <c r="C213" s="727">
        <f t="shared" si="51"/>
        <v>378</v>
      </c>
      <c r="D213" s="727">
        <f t="shared" si="51"/>
        <v>99</v>
      </c>
      <c r="E213" s="727">
        <f t="shared" si="51"/>
        <v>141</v>
      </c>
      <c r="F213" s="727">
        <f t="shared" si="51"/>
        <v>84</v>
      </c>
      <c r="G213" s="727">
        <f t="shared" si="51"/>
        <v>99</v>
      </c>
      <c r="H213" s="727">
        <f t="shared" si="51"/>
        <v>81</v>
      </c>
      <c r="I213" s="727">
        <f t="shared" si="51"/>
        <v>164</v>
      </c>
      <c r="J213" s="727">
        <f t="shared" si="51"/>
        <v>187</v>
      </c>
      <c r="K213" s="727">
        <f t="shared" si="51"/>
        <v>144</v>
      </c>
      <c r="L213" s="727">
        <f t="shared" si="51"/>
        <v>105</v>
      </c>
      <c r="M213" s="727">
        <f t="shared" si="51"/>
        <v>398</v>
      </c>
      <c r="N213" s="727">
        <f t="shared" si="51"/>
        <v>212</v>
      </c>
      <c r="O213" s="727">
        <f t="shared" si="51"/>
        <v>464</v>
      </c>
      <c r="P213" s="727">
        <f t="shared" si="51"/>
        <v>690</v>
      </c>
      <c r="Q213" s="727">
        <f t="shared" si="51"/>
        <v>760</v>
      </c>
      <c r="R213" s="727">
        <f t="shared" si="51"/>
        <v>640</v>
      </c>
      <c r="S213" s="693">
        <f t="shared" si="51"/>
        <v>544</v>
      </c>
      <c r="T213" s="67">
        <f t="shared" si="51"/>
        <v>1205</v>
      </c>
      <c r="U213" s="303">
        <f t="shared" si="51"/>
        <v>0</v>
      </c>
      <c r="V213" s="303">
        <f t="shared" si="51"/>
        <v>0</v>
      </c>
      <c r="W213" s="303">
        <f t="shared" si="51"/>
        <v>2763</v>
      </c>
      <c r="X213" s="303">
        <f t="shared" si="51"/>
        <v>1222</v>
      </c>
    </row>
    <row r="214" spans="1:113" x14ac:dyDescent="0.25">
      <c r="A214" s="11" t="s">
        <v>198</v>
      </c>
      <c r="B214" s="12"/>
    </row>
    <row r="215" spans="1:113" x14ac:dyDescent="0.25">
      <c r="A215" s="1047" t="s">
        <v>199</v>
      </c>
      <c r="B215" s="1014" t="s">
        <v>76</v>
      </c>
    </row>
    <row r="216" spans="1:113" x14ac:dyDescent="0.25">
      <c r="A216" s="364" t="s">
        <v>200</v>
      </c>
      <c r="B216" s="352"/>
    </row>
    <row r="217" spans="1:113" x14ac:dyDescent="0.25">
      <c r="A217" s="365" t="s">
        <v>201</v>
      </c>
      <c r="B217" s="95"/>
    </row>
    <row r="218" spans="1:113" x14ac:dyDescent="0.25">
      <c r="A218" s="365" t="s">
        <v>202</v>
      </c>
      <c r="B218" s="95"/>
    </row>
    <row r="219" spans="1:113" x14ac:dyDescent="0.25">
      <c r="A219" s="366" t="s">
        <v>203</v>
      </c>
      <c r="B219" s="78"/>
    </row>
    <row r="220" spans="1:113" x14ac:dyDescent="0.25">
      <c r="A220" s="192" t="s">
        <v>204</v>
      </c>
      <c r="B220" s="12"/>
    </row>
    <row r="221" spans="1:113" x14ac:dyDescent="0.25">
      <c r="A221" s="1048" t="s">
        <v>205</v>
      </c>
      <c r="B221" s="1014" t="s">
        <v>5</v>
      </c>
    </row>
    <row r="222" spans="1:113" x14ac:dyDescent="0.25">
      <c r="A222" s="365" t="s">
        <v>98</v>
      </c>
      <c r="B222" s="95">
        <v>17</v>
      </c>
    </row>
    <row r="223" spans="1:113" x14ac:dyDescent="0.25">
      <c r="A223" s="365" t="s">
        <v>99</v>
      </c>
      <c r="B223" s="95">
        <v>23</v>
      </c>
    </row>
    <row r="224" spans="1:113" x14ac:dyDescent="0.25">
      <c r="A224" s="365" t="s">
        <v>100</v>
      </c>
      <c r="B224" s="95">
        <v>5457</v>
      </c>
    </row>
    <row r="225" spans="1:2" customFormat="1" ht="22.5" x14ac:dyDescent="0.25">
      <c r="A225" s="368" t="s">
        <v>101</v>
      </c>
      <c r="B225" s="95">
        <v>1220</v>
      </c>
    </row>
    <row r="226" spans="1:2" customFormat="1" x14ac:dyDescent="0.25">
      <c r="A226" s="365" t="s">
        <v>102</v>
      </c>
      <c r="B226" s="95">
        <v>0</v>
      </c>
    </row>
    <row r="227" spans="1:2" customFormat="1" x14ac:dyDescent="0.25">
      <c r="A227" s="365" t="s">
        <v>103</v>
      </c>
      <c r="B227" s="95">
        <v>700</v>
      </c>
    </row>
    <row r="228" spans="1:2" customFormat="1" x14ac:dyDescent="0.25">
      <c r="A228" s="365" t="s">
        <v>104</v>
      </c>
      <c r="B228" s="95">
        <v>0</v>
      </c>
    </row>
    <row r="229" spans="1:2" customFormat="1" x14ac:dyDescent="0.25">
      <c r="A229" s="365" t="s">
        <v>206</v>
      </c>
      <c r="B229" s="95">
        <v>4</v>
      </c>
    </row>
    <row r="230" spans="1:2" customFormat="1" x14ac:dyDescent="0.25">
      <c r="A230" s="365" t="s">
        <v>108</v>
      </c>
      <c r="B230" s="95">
        <v>0</v>
      </c>
    </row>
    <row r="231" spans="1:2" customFormat="1" x14ac:dyDescent="0.25">
      <c r="A231" s="365" t="s">
        <v>105</v>
      </c>
      <c r="B231" s="95">
        <v>0</v>
      </c>
    </row>
    <row r="232" spans="1:2" customFormat="1" x14ac:dyDescent="0.25">
      <c r="A232" s="365" t="s">
        <v>207</v>
      </c>
      <c r="B232" s="95">
        <v>0</v>
      </c>
    </row>
    <row r="233" spans="1:2" customFormat="1" x14ac:dyDescent="0.25">
      <c r="A233" s="365" t="s">
        <v>107</v>
      </c>
      <c r="B233" s="95">
        <v>0</v>
      </c>
    </row>
    <row r="234" spans="1:2" customFormat="1" x14ac:dyDescent="0.25">
      <c r="A234" s="365" t="s">
        <v>208</v>
      </c>
      <c r="B234" s="95">
        <v>0</v>
      </c>
    </row>
    <row r="235" spans="1:2" customFormat="1" x14ac:dyDescent="0.25">
      <c r="A235" s="365" t="s">
        <v>209</v>
      </c>
      <c r="B235" s="95">
        <v>0</v>
      </c>
    </row>
    <row r="236" spans="1:2" customFormat="1" x14ac:dyDescent="0.25">
      <c r="A236" s="365" t="s">
        <v>109</v>
      </c>
      <c r="B236" s="95">
        <v>0</v>
      </c>
    </row>
    <row r="237" spans="1:2" customFormat="1" x14ac:dyDescent="0.25">
      <c r="A237" s="365" t="s">
        <v>110</v>
      </c>
      <c r="B237" s="95">
        <v>0</v>
      </c>
    </row>
    <row r="238" spans="1:2" customFormat="1" x14ac:dyDescent="0.25">
      <c r="A238" s="365" t="s">
        <v>111</v>
      </c>
      <c r="B238" s="95">
        <v>102</v>
      </c>
    </row>
    <row r="239" spans="1:2" customFormat="1" x14ac:dyDescent="0.25">
      <c r="A239" s="365" t="s">
        <v>112</v>
      </c>
      <c r="B239" s="95">
        <v>0</v>
      </c>
    </row>
    <row r="240" spans="1:2" customFormat="1" x14ac:dyDescent="0.25">
      <c r="A240" s="365" t="s">
        <v>210</v>
      </c>
      <c r="B240" s="95">
        <v>73</v>
      </c>
    </row>
    <row r="241" spans="1:19" customFormat="1" x14ac:dyDescent="0.25">
      <c r="A241" s="365" t="s">
        <v>114</v>
      </c>
      <c r="B241" s="95">
        <v>0</v>
      </c>
    </row>
    <row r="242" spans="1:19" customFormat="1" x14ac:dyDescent="0.25">
      <c r="A242" s="365" t="s">
        <v>211</v>
      </c>
      <c r="B242" s="95">
        <v>0</v>
      </c>
    </row>
    <row r="243" spans="1:19" customFormat="1" x14ac:dyDescent="0.25">
      <c r="A243" s="365" t="s">
        <v>212</v>
      </c>
      <c r="B243" s="95">
        <v>0</v>
      </c>
    </row>
    <row r="244" spans="1:19" customFormat="1" x14ac:dyDescent="0.25">
      <c r="A244" s="365" t="s">
        <v>213</v>
      </c>
      <c r="B244" s="95">
        <v>2029</v>
      </c>
    </row>
    <row r="245" spans="1:19" customFormat="1" x14ac:dyDescent="0.25">
      <c r="A245" s="365" t="s">
        <v>214</v>
      </c>
      <c r="B245" s="95">
        <v>0</v>
      </c>
    </row>
    <row r="246" spans="1:19" customFormat="1" x14ac:dyDescent="0.25">
      <c r="A246" s="366" t="s">
        <v>215</v>
      </c>
      <c r="B246" s="78">
        <v>0</v>
      </c>
    </row>
    <row r="247" spans="1:19" customFormat="1" x14ac:dyDescent="0.25">
      <c r="A247" s="731" t="s">
        <v>5</v>
      </c>
      <c r="B247" s="732">
        <f>SUM(B222:B246)</f>
        <v>9625</v>
      </c>
    </row>
    <row r="248" spans="1:19" customFormat="1" x14ac:dyDescent="0.25">
      <c r="A248" s="11" t="s">
        <v>216</v>
      </c>
      <c r="B248" s="11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</row>
    <row r="249" spans="1:19" customFormat="1" x14ac:dyDescent="0.25">
      <c r="A249" s="11" t="s">
        <v>217</v>
      </c>
      <c r="B249" s="257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</row>
    <row r="250" spans="1:19" customFormat="1" x14ac:dyDescent="0.25">
      <c r="A250" s="852" t="s">
        <v>218</v>
      </c>
      <c r="B250" s="924" t="s">
        <v>5</v>
      </c>
      <c r="C250" s="1009" t="s">
        <v>186</v>
      </c>
      <c r="D250" s="925"/>
      <c r="E250" s="925"/>
      <c r="F250" s="925"/>
      <c r="G250" s="925"/>
      <c r="H250" s="925"/>
      <c r="I250" s="925"/>
      <c r="J250" s="925"/>
      <c r="K250" s="925"/>
      <c r="L250" s="925"/>
      <c r="M250" s="925"/>
      <c r="N250" s="925"/>
      <c r="O250" s="925"/>
      <c r="P250" s="925"/>
      <c r="Q250" s="925"/>
      <c r="R250" s="925"/>
      <c r="S250" s="976"/>
    </row>
    <row r="251" spans="1:19" customFormat="1" x14ac:dyDescent="0.25">
      <c r="A251" s="734"/>
      <c r="B251" s="735"/>
      <c r="C251" s="1049" t="s">
        <v>11</v>
      </c>
      <c r="D251" s="1049" t="s">
        <v>12</v>
      </c>
      <c r="E251" s="1049" t="s">
        <v>13</v>
      </c>
      <c r="F251" s="1049" t="s">
        <v>14</v>
      </c>
      <c r="G251" s="1049" t="s">
        <v>15</v>
      </c>
      <c r="H251" s="1049" t="s">
        <v>16</v>
      </c>
      <c r="I251" s="1049" t="s">
        <v>17</v>
      </c>
      <c r="J251" s="1049" t="s">
        <v>18</v>
      </c>
      <c r="K251" s="1049" t="s">
        <v>19</v>
      </c>
      <c r="L251" s="1049" t="s">
        <v>20</v>
      </c>
      <c r="M251" s="1049" t="s">
        <v>21</v>
      </c>
      <c r="N251" s="1049" t="s">
        <v>22</v>
      </c>
      <c r="O251" s="1049" t="s">
        <v>23</v>
      </c>
      <c r="P251" s="1049" t="s">
        <v>24</v>
      </c>
      <c r="Q251" s="1049" t="s">
        <v>25</v>
      </c>
      <c r="R251" s="1049" t="s">
        <v>26</v>
      </c>
      <c r="S251" s="1050" t="s">
        <v>27</v>
      </c>
    </row>
    <row r="252" spans="1:19" customFormat="1" x14ac:dyDescent="0.25">
      <c r="A252" s="1051" t="s">
        <v>219</v>
      </c>
      <c r="B252" s="1052">
        <f>SUM(C252:S252)</f>
        <v>359</v>
      </c>
      <c r="C252" s="982">
        <v>5</v>
      </c>
      <c r="D252" s="983">
        <v>31</v>
      </c>
      <c r="E252" s="983">
        <v>31</v>
      </c>
      <c r="F252" s="983">
        <v>3</v>
      </c>
      <c r="G252" s="983">
        <v>0</v>
      </c>
      <c r="H252" s="983">
        <v>1</v>
      </c>
      <c r="I252" s="983">
        <v>1</v>
      </c>
      <c r="J252" s="983">
        <v>0</v>
      </c>
      <c r="K252" s="983">
        <v>2</v>
      </c>
      <c r="L252" s="983">
        <v>4</v>
      </c>
      <c r="M252" s="983">
        <v>2</v>
      </c>
      <c r="N252" s="983">
        <v>4</v>
      </c>
      <c r="O252" s="983">
        <v>2</v>
      </c>
      <c r="P252" s="983">
        <v>75</v>
      </c>
      <c r="Q252" s="983">
        <v>76</v>
      </c>
      <c r="R252" s="983">
        <v>49</v>
      </c>
      <c r="S252" s="986">
        <v>73</v>
      </c>
    </row>
    <row r="253" spans="1:19" customFormat="1" x14ac:dyDescent="0.25">
      <c r="A253" s="375" t="s">
        <v>220</v>
      </c>
      <c r="B253" s="376">
        <f>SUM(C253:S253)</f>
        <v>359</v>
      </c>
      <c r="C253" s="51">
        <v>5</v>
      </c>
      <c r="D253" s="55">
        <v>31</v>
      </c>
      <c r="E253" s="55">
        <v>31</v>
      </c>
      <c r="F253" s="55">
        <v>3</v>
      </c>
      <c r="G253" s="55">
        <v>0</v>
      </c>
      <c r="H253" s="55">
        <v>1</v>
      </c>
      <c r="I253" s="55">
        <v>1</v>
      </c>
      <c r="J253" s="55">
        <v>0</v>
      </c>
      <c r="K253" s="55">
        <v>2</v>
      </c>
      <c r="L253" s="55">
        <v>4</v>
      </c>
      <c r="M253" s="55">
        <v>2</v>
      </c>
      <c r="N253" s="55">
        <v>4</v>
      </c>
      <c r="O253" s="55">
        <v>2</v>
      </c>
      <c r="P253" s="55">
        <v>75</v>
      </c>
      <c r="Q253" s="55">
        <v>76</v>
      </c>
      <c r="R253" s="55">
        <v>49</v>
      </c>
      <c r="S253" s="56">
        <v>73</v>
      </c>
    </row>
    <row r="254" spans="1:19" customFormat="1" x14ac:dyDescent="0.25">
      <c r="A254" s="736" t="s">
        <v>221</v>
      </c>
      <c r="B254" s="737">
        <f>SUM(C254:S254)</f>
        <v>359</v>
      </c>
      <c r="C254" s="1039">
        <v>5</v>
      </c>
      <c r="D254" s="76">
        <v>31</v>
      </c>
      <c r="E254" s="76">
        <v>31</v>
      </c>
      <c r="F254" s="76">
        <v>3</v>
      </c>
      <c r="G254" s="76">
        <v>0</v>
      </c>
      <c r="H254" s="76">
        <v>1</v>
      </c>
      <c r="I254" s="76">
        <v>1</v>
      </c>
      <c r="J254" s="76">
        <v>0</v>
      </c>
      <c r="K254" s="76">
        <v>2</v>
      </c>
      <c r="L254" s="76">
        <v>4</v>
      </c>
      <c r="M254" s="76">
        <v>2</v>
      </c>
      <c r="N254" s="76">
        <v>4</v>
      </c>
      <c r="O254" s="76">
        <v>2</v>
      </c>
      <c r="P254" s="76">
        <v>75</v>
      </c>
      <c r="Q254" s="76">
        <v>76</v>
      </c>
      <c r="R254" s="76">
        <v>49</v>
      </c>
      <c r="S254" s="638">
        <v>73</v>
      </c>
    </row>
    <row r="255" spans="1:19" customFormat="1" x14ac:dyDescent="0.25">
      <c r="A255" s="11" t="s">
        <v>222</v>
      </c>
      <c r="B255" s="379"/>
      <c r="C255" s="12"/>
      <c r="D255" s="379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</row>
    <row r="256" spans="1:19" customFormat="1" x14ac:dyDescent="0.25">
      <c r="A256" s="852" t="s">
        <v>223</v>
      </c>
      <c r="B256" s="924" t="s">
        <v>224</v>
      </c>
      <c r="C256" s="1009" t="s">
        <v>186</v>
      </c>
      <c r="D256" s="925"/>
      <c r="E256" s="925"/>
      <c r="F256" s="925"/>
      <c r="G256" s="925"/>
      <c r="H256" s="925"/>
      <c r="I256" s="925"/>
      <c r="J256" s="925"/>
      <c r="K256" s="925"/>
      <c r="L256" s="925"/>
      <c r="M256" s="925"/>
      <c r="N256" s="925"/>
      <c r="O256" s="925"/>
      <c r="P256" s="925"/>
      <c r="Q256" s="925"/>
      <c r="R256" s="925"/>
      <c r="S256" s="976"/>
    </row>
    <row r="257" spans="1:19" customFormat="1" x14ac:dyDescent="0.25">
      <c r="A257" s="734"/>
      <c r="B257" s="735"/>
      <c r="C257" s="1033" t="s">
        <v>11</v>
      </c>
      <c r="D257" s="1033" t="s">
        <v>12</v>
      </c>
      <c r="E257" s="1033" t="s">
        <v>13</v>
      </c>
      <c r="F257" s="1033" t="s">
        <v>14</v>
      </c>
      <c r="G257" s="1033" t="s">
        <v>15</v>
      </c>
      <c r="H257" s="1033" t="s">
        <v>16</v>
      </c>
      <c r="I257" s="1033" t="s">
        <v>17</v>
      </c>
      <c r="J257" s="1033" t="s">
        <v>18</v>
      </c>
      <c r="K257" s="1033" t="s">
        <v>19</v>
      </c>
      <c r="L257" s="1033" t="s">
        <v>20</v>
      </c>
      <c r="M257" s="1033" t="s">
        <v>21</v>
      </c>
      <c r="N257" s="1033" t="s">
        <v>22</v>
      </c>
      <c r="O257" s="1033" t="s">
        <v>23</v>
      </c>
      <c r="P257" s="1033" t="s">
        <v>24</v>
      </c>
      <c r="Q257" s="1033" t="s">
        <v>25</v>
      </c>
      <c r="R257" s="1033" t="s">
        <v>26</v>
      </c>
      <c r="S257" s="1033" t="s">
        <v>27</v>
      </c>
    </row>
    <row r="258" spans="1:19" customFormat="1" x14ac:dyDescent="0.25">
      <c r="A258" s="380" t="s">
        <v>225</v>
      </c>
      <c r="B258" s="380">
        <f t="shared" ref="B258:B284" si="52">SUM(C258:S258)</f>
        <v>28</v>
      </c>
      <c r="C258" s="982">
        <v>0</v>
      </c>
      <c r="D258" s="983">
        <v>0</v>
      </c>
      <c r="E258" s="983">
        <v>0</v>
      </c>
      <c r="F258" s="983">
        <v>0</v>
      </c>
      <c r="G258" s="983">
        <v>0</v>
      </c>
      <c r="H258" s="983">
        <v>0</v>
      </c>
      <c r="I258" s="983">
        <v>0</v>
      </c>
      <c r="J258" s="983">
        <v>0</v>
      </c>
      <c r="K258" s="983">
        <v>0</v>
      </c>
      <c r="L258" s="983">
        <v>1</v>
      </c>
      <c r="M258" s="983">
        <v>1</v>
      </c>
      <c r="N258" s="983">
        <v>2</v>
      </c>
      <c r="O258" s="983">
        <v>0</v>
      </c>
      <c r="P258" s="983">
        <v>4</v>
      </c>
      <c r="Q258" s="983">
        <v>2</v>
      </c>
      <c r="R258" s="983">
        <v>4</v>
      </c>
      <c r="S258" s="995">
        <v>14</v>
      </c>
    </row>
    <row r="259" spans="1:19" customFormat="1" x14ac:dyDescent="0.25">
      <c r="A259" s="301" t="s">
        <v>226</v>
      </c>
      <c r="B259" s="301">
        <f t="shared" si="52"/>
        <v>0</v>
      </c>
      <c r="C259" s="51">
        <v>0</v>
      </c>
      <c r="D259" s="55">
        <v>0</v>
      </c>
      <c r="E259" s="55">
        <v>0</v>
      </c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55">
        <v>0</v>
      </c>
      <c r="L259" s="55">
        <v>0</v>
      </c>
      <c r="M259" s="55">
        <v>0</v>
      </c>
      <c r="N259" s="55">
        <v>0</v>
      </c>
      <c r="O259" s="55">
        <v>0</v>
      </c>
      <c r="P259" s="55">
        <v>0</v>
      </c>
      <c r="Q259" s="55">
        <v>0</v>
      </c>
      <c r="R259" s="55">
        <v>0</v>
      </c>
      <c r="S259" s="56">
        <v>0</v>
      </c>
    </row>
    <row r="260" spans="1:19" customFormat="1" x14ac:dyDescent="0.25">
      <c r="A260" s="301" t="s">
        <v>227</v>
      </c>
      <c r="B260" s="301">
        <f t="shared" si="52"/>
        <v>19</v>
      </c>
      <c r="C260" s="51">
        <v>0</v>
      </c>
      <c r="D260" s="55">
        <v>0</v>
      </c>
      <c r="E260" s="55">
        <v>0</v>
      </c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55">
        <v>0</v>
      </c>
      <c r="L260" s="55">
        <v>0</v>
      </c>
      <c r="M260" s="55">
        <v>0</v>
      </c>
      <c r="N260" s="55">
        <v>0</v>
      </c>
      <c r="O260" s="55">
        <v>0</v>
      </c>
      <c r="P260" s="55">
        <v>4</v>
      </c>
      <c r="Q260" s="55">
        <v>2</v>
      </c>
      <c r="R260" s="55">
        <v>3</v>
      </c>
      <c r="S260" s="56">
        <v>10</v>
      </c>
    </row>
    <row r="261" spans="1:19" customFormat="1" x14ac:dyDescent="0.25">
      <c r="A261" s="301" t="s">
        <v>228</v>
      </c>
      <c r="B261" s="301">
        <f t="shared" si="52"/>
        <v>19</v>
      </c>
      <c r="C261" s="51">
        <v>0</v>
      </c>
      <c r="D261" s="55">
        <v>0</v>
      </c>
      <c r="E261" s="55">
        <v>0</v>
      </c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55">
        <v>0</v>
      </c>
      <c r="L261" s="55">
        <v>1</v>
      </c>
      <c r="M261" s="55">
        <v>0</v>
      </c>
      <c r="N261" s="55">
        <v>0</v>
      </c>
      <c r="O261" s="55">
        <v>0</v>
      </c>
      <c r="P261" s="55">
        <v>3</v>
      </c>
      <c r="Q261" s="55">
        <v>5</v>
      </c>
      <c r="R261" s="55">
        <v>3</v>
      </c>
      <c r="S261" s="56">
        <v>7</v>
      </c>
    </row>
    <row r="262" spans="1:19" customFormat="1" x14ac:dyDescent="0.25">
      <c r="A262" s="301" t="s">
        <v>229</v>
      </c>
      <c r="B262" s="301">
        <f t="shared" si="52"/>
        <v>25</v>
      </c>
      <c r="C262" s="51">
        <v>0</v>
      </c>
      <c r="D262" s="55">
        <v>0</v>
      </c>
      <c r="E262" s="55">
        <v>0</v>
      </c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55">
        <v>0</v>
      </c>
      <c r="L262" s="55">
        <v>1</v>
      </c>
      <c r="M262" s="55">
        <v>0</v>
      </c>
      <c r="N262" s="55">
        <v>0</v>
      </c>
      <c r="O262" s="55">
        <v>2</v>
      </c>
      <c r="P262" s="55">
        <v>1</v>
      </c>
      <c r="Q262" s="55">
        <v>4</v>
      </c>
      <c r="R262" s="55">
        <v>5</v>
      </c>
      <c r="S262" s="56">
        <v>12</v>
      </c>
    </row>
    <row r="263" spans="1:19" customFormat="1" x14ac:dyDescent="0.25">
      <c r="A263" s="301" t="s">
        <v>230</v>
      </c>
      <c r="B263" s="301">
        <f t="shared" si="52"/>
        <v>30</v>
      </c>
      <c r="C263" s="51">
        <v>0</v>
      </c>
      <c r="D263" s="55">
        <v>0</v>
      </c>
      <c r="E263" s="55">
        <v>0</v>
      </c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55">
        <v>0</v>
      </c>
      <c r="L263" s="55">
        <v>0</v>
      </c>
      <c r="M263" s="55">
        <v>1</v>
      </c>
      <c r="N263" s="55">
        <v>1</v>
      </c>
      <c r="O263" s="55">
        <v>0</v>
      </c>
      <c r="P263" s="55">
        <v>4</v>
      </c>
      <c r="Q263" s="55">
        <v>7</v>
      </c>
      <c r="R263" s="55">
        <v>2</v>
      </c>
      <c r="S263" s="56">
        <v>15</v>
      </c>
    </row>
    <row r="264" spans="1:19" customFormat="1" x14ac:dyDescent="0.25">
      <c r="A264" s="301" t="s">
        <v>231</v>
      </c>
      <c r="B264" s="301">
        <f t="shared" si="52"/>
        <v>0</v>
      </c>
      <c r="C264" s="51">
        <v>0</v>
      </c>
      <c r="D264" s="55">
        <v>0</v>
      </c>
      <c r="E264" s="55">
        <v>0</v>
      </c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55">
        <v>0</v>
      </c>
      <c r="L264" s="55">
        <v>0</v>
      </c>
      <c r="M264" s="55">
        <v>0</v>
      </c>
      <c r="N264" s="55">
        <v>0</v>
      </c>
      <c r="O264" s="55">
        <v>0</v>
      </c>
      <c r="P264" s="55">
        <v>0</v>
      </c>
      <c r="Q264" s="55">
        <v>0</v>
      </c>
      <c r="R264" s="55">
        <v>0</v>
      </c>
      <c r="S264" s="56">
        <v>0</v>
      </c>
    </row>
    <row r="265" spans="1:19" customFormat="1" x14ac:dyDescent="0.25">
      <c r="A265" s="301" t="s">
        <v>232</v>
      </c>
      <c r="B265" s="301">
        <f t="shared" si="52"/>
        <v>0</v>
      </c>
      <c r="C265" s="51">
        <v>0</v>
      </c>
      <c r="D265" s="55">
        <v>0</v>
      </c>
      <c r="E265" s="55">
        <v>0</v>
      </c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55">
        <v>0</v>
      </c>
      <c r="L265" s="55">
        <v>0</v>
      </c>
      <c r="M265" s="55">
        <v>0</v>
      </c>
      <c r="N265" s="55">
        <v>0</v>
      </c>
      <c r="O265" s="55">
        <v>0</v>
      </c>
      <c r="P265" s="55">
        <v>0</v>
      </c>
      <c r="Q265" s="55">
        <v>0</v>
      </c>
      <c r="R265" s="55">
        <v>0</v>
      </c>
      <c r="S265" s="56">
        <v>0</v>
      </c>
    </row>
    <row r="266" spans="1:19" customFormat="1" x14ac:dyDescent="0.25">
      <c r="A266" s="301" t="s">
        <v>233</v>
      </c>
      <c r="B266" s="301">
        <f t="shared" si="52"/>
        <v>0</v>
      </c>
      <c r="C266" s="51">
        <v>0</v>
      </c>
      <c r="D266" s="55">
        <v>0</v>
      </c>
      <c r="E266" s="55">
        <v>0</v>
      </c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55">
        <v>0</v>
      </c>
      <c r="L266" s="55">
        <v>0</v>
      </c>
      <c r="M266" s="55">
        <v>0</v>
      </c>
      <c r="N266" s="55">
        <v>0</v>
      </c>
      <c r="O266" s="55">
        <v>0</v>
      </c>
      <c r="P266" s="55">
        <v>0</v>
      </c>
      <c r="Q266" s="55">
        <v>0</v>
      </c>
      <c r="R266" s="55">
        <v>0</v>
      </c>
      <c r="S266" s="56">
        <v>0</v>
      </c>
    </row>
    <row r="267" spans="1:19" customFormat="1" x14ac:dyDescent="0.25">
      <c r="A267" s="301" t="s">
        <v>234</v>
      </c>
      <c r="B267" s="301">
        <f t="shared" si="52"/>
        <v>0</v>
      </c>
      <c r="C267" s="51">
        <v>0</v>
      </c>
      <c r="D267" s="55">
        <v>0</v>
      </c>
      <c r="E267" s="55">
        <v>0</v>
      </c>
      <c r="F267" s="55">
        <v>0</v>
      </c>
      <c r="G267" s="55">
        <v>0</v>
      </c>
      <c r="H267" s="55">
        <v>0</v>
      </c>
      <c r="I267" s="55">
        <v>0</v>
      </c>
      <c r="J267" s="55">
        <v>0</v>
      </c>
      <c r="K267" s="55">
        <v>0</v>
      </c>
      <c r="L267" s="55">
        <v>0</v>
      </c>
      <c r="M267" s="55">
        <v>0</v>
      </c>
      <c r="N267" s="55">
        <v>0</v>
      </c>
      <c r="O267" s="55">
        <v>0</v>
      </c>
      <c r="P267" s="55">
        <v>0</v>
      </c>
      <c r="Q267" s="55">
        <v>0</v>
      </c>
      <c r="R267" s="55">
        <v>0</v>
      </c>
      <c r="S267" s="56">
        <v>0</v>
      </c>
    </row>
    <row r="268" spans="1:19" customFormat="1" ht="22.5" x14ac:dyDescent="0.25">
      <c r="A268" s="381" t="s">
        <v>235</v>
      </c>
      <c r="B268" s="301">
        <f t="shared" si="52"/>
        <v>0</v>
      </c>
      <c r="C268" s="51">
        <v>0</v>
      </c>
      <c r="D268" s="55">
        <v>0</v>
      </c>
      <c r="E268" s="55">
        <v>0</v>
      </c>
      <c r="F268" s="55">
        <v>0</v>
      </c>
      <c r="G268" s="55">
        <v>0</v>
      </c>
      <c r="H268" s="55">
        <v>0</v>
      </c>
      <c r="I268" s="55">
        <v>0</v>
      </c>
      <c r="J268" s="55">
        <v>0</v>
      </c>
      <c r="K268" s="55">
        <v>0</v>
      </c>
      <c r="L268" s="55">
        <v>0</v>
      </c>
      <c r="M268" s="55">
        <v>0</v>
      </c>
      <c r="N268" s="55">
        <v>0</v>
      </c>
      <c r="O268" s="55">
        <v>0</v>
      </c>
      <c r="P268" s="55">
        <v>0</v>
      </c>
      <c r="Q268" s="55">
        <v>0</v>
      </c>
      <c r="R268" s="55">
        <v>0</v>
      </c>
      <c r="S268" s="56">
        <v>0</v>
      </c>
    </row>
    <row r="269" spans="1:19" customFormat="1" ht="22.5" x14ac:dyDescent="0.25">
      <c r="A269" s="381" t="s">
        <v>236</v>
      </c>
      <c r="B269" s="301">
        <f t="shared" si="52"/>
        <v>0</v>
      </c>
      <c r="C269" s="51">
        <v>0</v>
      </c>
      <c r="D269" s="55">
        <v>0</v>
      </c>
      <c r="E269" s="55">
        <v>0</v>
      </c>
      <c r="F269" s="55">
        <v>0</v>
      </c>
      <c r="G269" s="55">
        <v>0</v>
      </c>
      <c r="H269" s="55">
        <v>0</v>
      </c>
      <c r="I269" s="55">
        <v>0</v>
      </c>
      <c r="J269" s="55">
        <v>0</v>
      </c>
      <c r="K269" s="55">
        <v>0</v>
      </c>
      <c r="L269" s="55">
        <v>0</v>
      </c>
      <c r="M269" s="55">
        <v>0</v>
      </c>
      <c r="N269" s="55">
        <v>0</v>
      </c>
      <c r="O269" s="55">
        <v>0</v>
      </c>
      <c r="P269" s="55">
        <v>0</v>
      </c>
      <c r="Q269" s="55">
        <v>0</v>
      </c>
      <c r="R269" s="55">
        <v>0</v>
      </c>
      <c r="S269" s="56">
        <v>0</v>
      </c>
    </row>
    <row r="270" spans="1:19" customFormat="1" x14ac:dyDescent="0.25">
      <c r="A270" s="301" t="s">
        <v>237</v>
      </c>
      <c r="B270" s="301">
        <f t="shared" si="52"/>
        <v>0</v>
      </c>
      <c r="C270" s="51">
        <v>0</v>
      </c>
      <c r="D270" s="55">
        <v>0</v>
      </c>
      <c r="E270" s="55">
        <v>0</v>
      </c>
      <c r="F270" s="55">
        <v>0</v>
      </c>
      <c r="G270" s="55">
        <v>0</v>
      </c>
      <c r="H270" s="55">
        <v>0</v>
      </c>
      <c r="I270" s="55">
        <v>0</v>
      </c>
      <c r="J270" s="55">
        <v>0</v>
      </c>
      <c r="K270" s="55">
        <v>0</v>
      </c>
      <c r="L270" s="55">
        <v>0</v>
      </c>
      <c r="M270" s="55">
        <v>0</v>
      </c>
      <c r="N270" s="55">
        <v>0</v>
      </c>
      <c r="O270" s="55">
        <v>0</v>
      </c>
      <c r="P270" s="55">
        <v>0</v>
      </c>
      <c r="Q270" s="55">
        <v>0</v>
      </c>
      <c r="R270" s="55">
        <v>0</v>
      </c>
      <c r="S270" s="56">
        <v>0</v>
      </c>
    </row>
    <row r="271" spans="1:19" customFormat="1" x14ac:dyDescent="0.25">
      <c r="A271" s="301" t="s">
        <v>238</v>
      </c>
      <c r="B271" s="301">
        <f t="shared" si="52"/>
        <v>0</v>
      </c>
      <c r="C271" s="51">
        <v>0</v>
      </c>
      <c r="D271" s="55">
        <v>0</v>
      </c>
      <c r="E271" s="55">
        <v>0</v>
      </c>
      <c r="F271" s="55">
        <v>0</v>
      </c>
      <c r="G271" s="55">
        <v>0</v>
      </c>
      <c r="H271" s="55">
        <v>0</v>
      </c>
      <c r="I271" s="55">
        <v>0</v>
      </c>
      <c r="J271" s="55">
        <v>0</v>
      </c>
      <c r="K271" s="55">
        <v>0</v>
      </c>
      <c r="L271" s="55">
        <v>0</v>
      </c>
      <c r="M271" s="55">
        <v>0</v>
      </c>
      <c r="N271" s="55">
        <v>0</v>
      </c>
      <c r="O271" s="55">
        <v>0</v>
      </c>
      <c r="P271" s="55">
        <v>0</v>
      </c>
      <c r="Q271" s="55">
        <v>0</v>
      </c>
      <c r="R271" s="55">
        <v>0</v>
      </c>
      <c r="S271" s="56">
        <v>0</v>
      </c>
    </row>
    <row r="272" spans="1:19" customFormat="1" x14ac:dyDescent="0.25">
      <c r="A272" s="301" t="s">
        <v>239</v>
      </c>
      <c r="B272" s="301">
        <f t="shared" si="52"/>
        <v>0</v>
      </c>
      <c r="C272" s="51">
        <v>0</v>
      </c>
      <c r="D272" s="55">
        <v>0</v>
      </c>
      <c r="E272" s="55">
        <v>0</v>
      </c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55">
        <v>0</v>
      </c>
      <c r="L272" s="55">
        <v>0</v>
      </c>
      <c r="M272" s="55">
        <v>0</v>
      </c>
      <c r="N272" s="55">
        <v>0</v>
      </c>
      <c r="O272" s="55">
        <v>0</v>
      </c>
      <c r="P272" s="55">
        <v>0</v>
      </c>
      <c r="Q272" s="55">
        <v>0</v>
      </c>
      <c r="R272" s="55">
        <v>0</v>
      </c>
      <c r="S272" s="56">
        <v>0</v>
      </c>
    </row>
    <row r="273" spans="1:19" customFormat="1" x14ac:dyDescent="0.25">
      <c r="A273" s="301" t="s">
        <v>240</v>
      </c>
      <c r="B273" s="301">
        <f t="shared" si="52"/>
        <v>0</v>
      </c>
      <c r="C273" s="51">
        <v>0</v>
      </c>
      <c r="D273" s="55">
        <v>0</v>
      </c>
      <c r="E273" s="55">
        <v>0</v>
      </c>
      <c r="F273" s="55">
        <v>0</v>
      </c>
      <c r="G273" s="55">
        <v>0</v>
      </c>
      <c r="H273" s="55">
        <v>0</v>
      </c>
      <c r="I273" s="55">
        <v>0</v>
      </c>
      <c r="J273" s="55">
        <v>0</v>
      </c>
      <c r="K273" s="55">
        <v>0</v>
      </c>
      <c r="L273" s="55">
        <v>0</v>
      </c>
      <c r="M273" s="55">
        <v>0</v>
      </c>
      <c r="N273" s="55">
        <v>0</v>
      </c>
      <c r="O273" s="55">
        <v>0</v>
      </c>
      <c r="P273" s="55">
        <v>0</v>
      </c>
      <c r="Q273" s="55">
        <v>0</v>
      </c>
      <c r="R273" s="55">
        <v>0</v>
      </c>
      <c r="S273" s="56">
        <v>0</v>
      </c>
    </row>
    <row r="274" spans="1:19" customFormat="1" x14ac:dyDescent="0.25">
      <c r="A274" s="301" t="s">
        <v>241</v>
      </c>
      <c r="B274" s="301">
        <f t="shared" si="52"/>
        <v>0</v>
      </c>
      <c r="C274" s="51">
        <v>0</v>
      </c>
      <c r="D274" s="55">
        <v>0</v>
      </c>
      <c r="E274" s="55">
        <v>0</v>
      </c>
      <c r="F274" s="55">
        <v>0</v>
      </c>
      <c r="G274" s="55">
        <v>0</v>
      </c>
      <c r="H274" s="55">
        <v>0</v>
      </c>
      <c r="I274" s="55">
        <v>0</v>
      </c>
      <c r="J274" s="55">
        <v>0</v>
      </c>
      <c r="K274" s="55">
        <v>0</v>
      </c>
      <c r="L274" s="55">
        <v>0</v>
      </c>
      <c r="M274" s="55">
        <v>0</v>
      </c>
      <c r="N274" s="55">
        <v>0</v>
      </c>
      <c r="O274" s="55">
        <v>0</v>
      </c>
      <c r="P274" s="55">
        <v>0</v>
      </c>
      <c r="Q274" s="55">
        <v>0</v>
      </c>
      <c r="R274" s="55">
        <v>0</v>
      </c>
      <c r="S274" s="56">
        <v>0</v>
      </c>
    </row>
    <row r="275" spans="1:19" customFormat="1" x14ac:dyDescent="0.25">
      <c r="A275" s="301" t="s">
        <v>242</v>
      </c>
      <c r="B275" s="301">
        <f t="shared" si="52"/>
        <v>39</v>
      </c>
      <c r="C275" s="51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>
        <v>8</v>
      </c>
      <c r="Q275" s="55">
        <v>4</v>
      </c>
      <c r="R275" s="55">
        <v>11</v>
      </c>
      <c r="S275" s="56">
        <v>16</v>
      </c>
    </row>
    <row r="276" spans="1:19" customFormat="1" x14ac:dyDescent="0.25">
      <c r="A276" s="301" t="s">
        <v>243</v>
      </c>
      <c r="B276" s="301">
        <f t="shared" si="52"/>
        <v>425</v>
      </c>
      <c r="C276" s="51">
        <v>5</v>
      </c>
      <c r="D276" s="55">
        <v>31</v>
      </c>
      <c r="E276" s="55">
        <v>31</v>
      </c>
      <c r="F276" s="55">
        <v>3</v>
      </c>
      <c r="G276" s="55">
        <v>0</v>
      </c>
      <c r="H276" s="55">
        <v>1</v>
      </c>
      <c r="I276" s="55">
        <v>1</v>
      </c>
      <c r="J276" s="55">
        <v>0</v>
      </c>
      <c r="K276" s="55">
        <v>2</v>
      </c>
      <c r="L276" s="55">
        <v>4</v>
      </c>
      <c r="M276" s="55">
        <v>1</v>
      </c>
      <c r="N276" s="55">
        <v>0</v>
      </c>
      <c r="O276" s="55">
        <v>4</v>
      </c>
      <c r="P276" s="55">
        <v>118</v>
      </c>
      <c r="Q276" s="55">
        <v>119</v>
      </c>
      <c r="R276" s="55">
        <v>55</v>
      </c>
      <c r="S276" s="56">
        <v>50</v>
      </c>
    </row>
    <row r="277" spans="1:19" customFormat="1" x14ac:dyDescent="0.25">
      <c r="A277" s="301" t="s">
        <v>244</v>
      </c>
      <c r="B277" s="301">
        <f t="shared" si="52"/>
        <v>0</v>
      </c>
      <c r="C277" s="51">
        <v>0</v>
      </c>
      <c r="D277" s="55">
        <v>0</v>
      </c>
      <c r="E277" s="55">
        <v>0</v>
      </c>
      <c r="F277" s="55">
        <v>0</v>
      </c>
      <c r="G277" s="55">
        <v>0</v>
      </c>
      <c r="H277" s="55">
        <v>0</v>
      </c>
      <c r="I277" s="55">
        <v>0</v>
      </c>
      <c r="J277" s="55">
        <v>0</v>
      </c>
      <c r="K277" s="55">
        <v>0</v>
      </c>
      <c r="L277" s="55">
        <v>0</v>
      </c>
      <c r="M277" s="55">
        <v>0</v>
      </c>
      <c r="N277" s="55">
        <v>0</v>
      </c>
      <c r="O277" s="55">
        <v>0</v>
      </c>
      <c r="P277" s="55">
        <v>0</v>
      </c>
      <c r="Q277" s="55">
        <v>0</v>
      </c>
      <c r="R277" s="55">
        <v>0</v>
      </c>
      <c r="S277" s="56">
        <v>0</v>
      </c>
    </row>
    <row r="278" spans="1:19" customFormat="1" x14ac:dyDescent="0.25">
      <c r="A278" s="301" t="s">
        <v>245</v>
      </c>
      <c r="B278" s="301">
        <f t="shared" si="52"/>
        <v>0</v>
      </c>
      <c r="C278" s="51">
        <v>0</v>
      </c>
      <c r="D278" s="55">
        <v>0</v>
      </c>
      <c r="E278" s="55">
        <v>0</v>
      </c>
      <c r="F278" s="55">
        <v>0</v>
      </c>
      <c r="G278" s="55">
        <v>0</v>
      </c>
      <c r="H278" s="55">
        <v>0</v>
      </c>
      <c r="I278" s="55">
        <v>0</v>
      </c>
      <c r="J278" s="55">
        <v>0</v>
      </c>
      <c r="K278" s="55">
        <v>0</v>
      </c>
      <c r="L278" s="55">
        <v>0</v>
      </c>
      <c r="M278" s="55">
        <v>0</v>
      </c>
      <c r="N278" s="55">
        <v>0</v>
      </c>
      <c r="O278" s="55">
        <v>0</v>
      </c>
      <c r="P278" s="55">
        <v>0</v>
      </c>
      <c r="Q278" s="55">
        <v>0</v>
      </c>
      <c r="R278" s="55">
        <v>0</v>
      </c>
      <c r="S278" s="56">
        <v>0</v>
      </c>
    </row>
    <row r="279" spans="1:19" customFormat="1" x14ac:dyDescent="0.25">
      <c r="A279" s="382" t="s">
        <v>246</v>
      </c>
      <c r="B279" s="301">
        <f t="shared" si="52"/>
        <v>0</v>
      </c>
      <c r="C279" s="39">
        <v>0</v>
      </c>
      <c r="D279" s="44">
        <v>0</v>
      </c>
      <c r="E279" s="44">
        <v>0</v>
      </c>
      <c r="F279" s="44">
        <v>0</v>
      </c>
      <c r="G279" s="44">
        <v>0</v>
      </c>
      <c r="H279" s="44">
        <v>0</v>
      </c>
      <c r="I279" s="44">
        <v>0</v>
      </c>
      <c r="J279" s="44">
        <v>0</v>
      </c>
      <c r="K279" s="44">
        <v>0</v>
      </c>
      <c r="L279" s="44">
        <v>0</v>
      </c>
      <c r="M279" s="44">
        <v>0</v>
      </c>
      <c r="N279" s="44">
        <v>0</v>
      </c>
      <c r="O279" s="44">
        <v>0</v>
      </c>
      <c r="P279" s="44">
        <v>0</v>
      </c>
      <c r="Q279" s="44">
        <v>0</v>
      </c>
      <c r="R279" s="44">
        <v>0</v>
      </c>
      <c r="S279" s="40">
        <v>0</v>
      </c>
    </row>
    <row r="280" spans="1:19" customFormat="1" x14ac:dyDescent="0.25">
      <c r="A280" s="382" t="s">
        <v>247</v>
      </c>
      <c r="B280" s="301">
        <f t="shared" si="52"/>
        <v>0</v>
      </c>
      <c r="C280" s="51">
        <v>0</v>
      </c>
      <c r="D280" s="55">
        <v>0</v>
      </c>
      <c r="E280" s="55">
        <v>0</v>
      </c>
      <c r="F280" s="55">
        <v>0</v>
      </c>
      <c r="G280" s="55">
        <v>0</v>
      </c>
      <c r="H280" s="55">
        <v>0</v>
      </c>
      <c r="I280" s="55">
        <v>0</v>
      </c>
      <c r="J280" s="55">
        <v>0</v>
      </c>
      <c r="K280" s="55">
        <v>0</v>
      </c>
      <c r="L280" s="55">
        <v>0</v>
      </c>
      <c r="M280" s="55">
        <v>0</v>
      </c>
      <c r="N280" s="55">
        <v>0</v>
      </c>
      <c r="O280" s="55">
        <v>0</v>
      </c>
      <c r="P280" s="55">
        <v>0</v>
      </c>
      <c r="Q280" s="55">
        <v>0</v>
      </c>
      <c r="R280" s="55">
        <v>0</v>
      </c>
      <c r="S280" s="56">
        <v>0</v>
      </c>
    </row>
    <row r="281" spans="1:19" customFormat="1" ht="22.5" x14ac:dyDescent="0.25">
      <c r="A281" s="383" t="s">
        <v>248</v>
      </c>
      <c r="B281" s="301">
        <f t="shared" si="52"/>
        <v>0</v>
      </c>
      <c r="C281" s="51">
        <v>0</v>
      </c>
      <c r="D281" s="55">
        <v>0</v>
      </c>
      <c r="E281" s="55">
        <v>0</v>
      </c>
      <c r="F281" s="55">
        <v>0</v>
      </c>
      <c r="G281" s="55">
        <v>0</v>
      </c>
      <c r="H281" s="55">
        <v>0</v>
      </c>
      <c r="I281" s="55">
        <v>0</v>
      </c>
      <c r="J281" s="55">
        <v>0</v>
      </c>
      <c r="K281" s="55">
        <v>0</v>
      </c>
      <c r="L281" s="55">
        <v>0</v>
      </c>
      <c r="M281" s="55">
        <v>0</v>
      </c>
      <c r="N281" s="55">
        <v>0</v>
      </c>
      <c r="O281" s="55">
        <v>0</v>
      </c>
      <c r="P281" s="55">
        <v>0</v>
      </c>
      <c r="Q281" s="55">
        <v>0</v>
      </c>
      <c r="R281" s="55">
        <v>0</v>
      </c>
      <c r="S281" s="56">
        <v>0</v>
      </c>
    </row>
    <row r="282" spans="1:19" customFormat="1" x14ac:dyDescent="0.25">
      <c r="A282" s="382" t="s">
        <v>249</v>
      </c>
      <c r="B282" s="301">
        <f t="shared" si="52"/>
        <v>0</v>
      </c>
      <c r="C282" s="51">
        <v>0</v>
      </c>
      <c r="D282" s="55">
        <v>0</v>
      </c>
      <c r="E282" s="55">
        <v>0</v>
      </c>
      <c r="F282" s="55">
        <v>0</v>
      </c>
      <c r="G282" s="55">
        <v>0</v>
      </c>
      <c r="H282" s="55">
        <v>0</v>
      </c>
      <c r="I282" s="55">
        <v>0</v>
      </c>
      <c r="J282" s="55">
        <v>0</v>
      </c>
      <c r="K282" s="55">
        <v>0</v>
      </c>
      <c r="L282" s="55">
        <v>0</v>
      </c>
      <c r="M282" s="55">
        <v>0</v>
      </c>
      <c r="N282" s="55">
        <v>0</v>
      </c>
      <c r="O282" s="55">
        <v>0</v>
      </c>
      <c r="P282" s="55">
        <v>0</v>
      </c>
      <c r="Q282" s="55">
        <v>0</v>
      </c>
      <c r="R282" s="55">
        <v>0</v>
      </c>
      <c r="S282" s="56">
        <v>0</v>
      </c>
    </row>
    <row r="283" spans="1:19" customFormat="1" x14ac:dyDescent="0.25">
      <c r="A283" s="382" t="s">
        <v>250</v>
      </c>
      <c r="B283" s="301">
        <f t="shared" si="52"/>
        <v>0</v>
      </c>
      <c r="C283" s="51">
        <v>0</v>
      </c>
      <c r="D283" s="55">
        <v>0</v>
      </c>
      <c r="E283" s="55">
        <v>0</v>
      </c>
      <c r="F283" s="55">
        <v>0</v>
      </c>
      <c r="G283" s="55">
        <v>0</v>
      </c>
      <c r="H283" s="55">
        <v>0</v>
      </c>
      <c r="I283" s="55">
        <v>0</v>
      </c>
      <c r="J283" s="55">
        <v>0</v>
      </c>
      <c r="K283" s="55">
        <v>0</v>
      </c>
      <c r="L283" s="55">
        <v>0</v>
      </c>
      <c r="M283" s="55">
        <v>0</v>
      </c>
      <c r="N283" s="55">
        <v>0</v>
      </c>
      <c r="O283" s="55">
        <v>0</v>
      </c>
      <c r="P283" s="55">
        <v>0</v>
      </c>
      <c r="Q283" s="55">
        <v>0</v>
      </c>
      <c r="R283" s="55">
        <v>0</v>
      </c>
      <c r="S283" s="56">
        <v>0</v>
      </c>
    </row>
    <row r="284" spans="1:19" customFormat="1" x14ac:dyDescent="0.25">
      <c r="A284" s="350" t="s">
        <v>251</v>
      </c>
      <c r="B284" s="303">
        <f t="shared" si="52"/>
        <v>0</v>
      </c>
      <c r="C284" s="304">
        <v>0</v>
      </c>
      <c r="D284" s="238">
        <v>0</v>
      </c>
      <c r="E284" s="238">
        <v>0</v>
      </c>
      <c r="F284" s="238">
        <v>0</v>
      </c>
      <c r="G284" s="238">
        <v>0</v>
      </c>
      <c r="H284" s="238">
        <v>0</v>
      </c>
      <c r="I284" s="238">
        <v>0</v>
      </c>
      <c r="J284" s="238">
        <v>0</v>
      </c>
      <c r="K284" s="238">
        <v>0</v>
      </c>
      <c r="L284" s="238">
        <v>0</v>
      </c>
      <c r="M284" s="238">
        <v>0</v>
      </c>
      <c r="N284" s="238">
        <v>0</v>
      </c>
      <c r="O284" s="238">
        <v>0</v>
      </c>
      <c r="P284" s="238">
        <v>0</v>
      </c>
      <c r="Q284" s="238">
        <v>0</v>
      </c>
      <c r="R284" s="238">
        <v>0</v>
      </c>
      <c r="S284" s="77">
        <v>0</v>
      </c>
    </row>
    <row r="285" spans="1:19" customFormat="1" x14ac:dyDescent="0.25">
      <c r="A285" s="257" t="s">
        <v>252</v>
      </c>
      <c r="B285" s="257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</row>
    <row r="286" spans="1:19" customFormat="1" x14ac:dyDescent="0.25">
      <c r="A286" s="852" t="s">
        <v>253</v>
      </c>
      <c r="B286" s="924" t="s">
        <v>5</v>
      </c>
      <c r="C286" s="1009" t="s">
        <v>254</v>
      </c>
      <c r="D286" s="925"/>
      <c r="E286" s="925"/>
      <c r="F286" s="925"/>
      <c r="G286" s="925"/>
      <c r="H286" s="925"/>
      <c r="I286" s="925"/>
      <c r="J286" s="925"/>
      <c r="K286" s="925"/>
      <c r="L286" s="925"/>
      <c r="M286" s="925"/>
      <c r="N286" s="925"/>
      <c r="O286" s="925"/>
      <c r="P286" s="925"/>
      <c r="Q286" s="925"/>
      <c r="R286" s="925"/>
      <c r="S286" s="976"/>
    </row>
    <row r="287" spans="1:19" customFormat="1" x14ac:dyDescent="0.25">
      <c r="A287" s="734"/>
      <c r="B287" s="735"/>
      <c r="C287" s="1033" t="s">
        <v>11</v>
      </c>
      <c r="D287" s="1033" t="s">
        <v>12</v>
      </c>
      <c r="E287" s="1033" t="s">
        <v>13</v>
      </c>
      <c r="F287" s="1033" t="s">
        <v>14</v>
      </c>
      <c r="G287" s="1033" t="s">
        <v>15</v>
      </c>
      <c r="H287" s="1033" t="s">
        <v>16</v>
      </c>
      <c r="I287" s="1033" t="s">
        <v>17</v>
      </c>
      <c r="J287" s="1033" t="s">
        <v>18</v>
      </c>
      <c r="K287" s="1033" t="s">
        <v>19</v>
      </c>
      <c r="L287" s="1033" t="s">
        <v>20</v>
      </c>
      <c r="M287" s="1033" t="s">
        <v>21</v>
      </c>
      <c r="N287" s="1033" t="s">
        <v>22</v>
      </c>
      <c r="O287" s="1033" t="s">
        <v>23</v>
      </c>
      <c r="P287" s="1033" t="s">
        <v>24</v>
      </c>
      <c r="Q287" s="1033" t="s">
        <v>25</v>
      </c>
      <c r="R287" s="1033" t="s">
        <v>26</v>
      </c>
      <c r="S287" s="1033" t="s">
        <v>27</v>
      </c>
    </row>
    <row r="288" spans="1:19" customFormat="1" x14ac:dyDescent="0.25">
      <c r="A288" s="1053" t="s">
        <v>61</v>
      </c>
      <c r="B288" s="376">
        <f t="shared" ref="B288:B308" si="53">SUM(C288:S288)</f>
        <v>0</v>
      </c>
      <c r="C288" s="44">
        <v>0</v>
      </c>
      <c r="D288" s="44">
        <v>0</v>
      </c>
      <c r="E288" s="44">
        <v>0</v>
      </c>
      <c r="F288" s="44">
        <v>0</v>
      </c>
      <c r="G288" s="44">
        <v>0</v>
      </c>
      <c r="H288" s="44">
        <v>0</v>
      </c>
      <c r="I288" s="44">
        <v>0</v>
      </c>
      <c r="J288" s="44">
        <v>0</v>
      </c>
      <c r="K288" s="44">
        <v>0</v>
      </c>
      <c r="L288" s="44">
        <v>0</v>
      </c>
      <c r="M288" s="44">
        <v>0</v>
      </c>
      <c r="N288" s="44">
        <v>0</v>
      </c>
      <c r="O288" s="44">
        <v>0</v>
      </c>
      <c r="P288" s="44">
        <v>0</v>
      </c>
      <c r="Q288" s="44">
        <v>0</v>
      </c>
      <c r="R288" s="44">
        <v>0</v>
      </c>
      <c r="S288" s="40">
        <v>0</v>
      </c>
    </row>
    <row r="289" spans="1:19" customFormat="1" x14ac:dyDescent="0.25">
      <c r="A289" s="161" t="s">
        <v>66</v>
      </c>
      <c r="B289" s="376">
        <f t="shared" si="53"/>
        <v>0</v>
      </c>
      <c r="C289" s="55">
        <v>0</v>
      </c>
      <c r="D289" s="55">
        <v>0</v>
      </c>
      <c r="E289" s="55">
        <v>0</v>
      </c>
      <c r="F289" s="55">
        <v>0</v>
      </c>
      <c r="G289" s="55">
        <v>0</v>
      </c>
      <c r="H289" s="55">
        <v>0</v>
      </c>
      <c r="I289" s="55">
        <v>0</v>
      </c>
      <c r="J289" s="55">
        <v>0</v>
      </c>
      <c r="K289" s="55">
        <v>0</v>
      </c>
      <c r="L289" s="55">
        <v>0</v>
      </c>
      <c r="M289" s="55">
        <v>0</v>
      </c>
      <c r="N289" s="55">
        <v>0</v>
      </c>
      <c r="O289" s="55">
        <v>0</v>
      </c>
      <c r="P289" s="55">
        <v>0</v>
      </c>
      <c r="Q289" s="55">
        <v>0</v>
      </c>
      <c r="R289" s="55">
        <v>0</v>
      </c>
      <c r="S289" s="56">
        <v>0</v>
      </c>
    </row>
    <row r="290" spans="1:19" customFormat="1" x14ac:dyDescent="0.25">
      <c r="A290" s="348" t="s">
        <v>62</v>
      </c>
      <c r="B290" s="376">
        <f t="shared" si="53"/>
        <v>0</v>
      </c>
      <c r="C290" s="55">
        <v>0</v>
      </c>
      <c r="D290" s="55">
        <v>0</v>
      </c>
      <c r="E290" s="55">
        <v>0</v>
      </c>
      <c r="F290" s="55">
        <v>0</v>
      </c>
      <c r="G290" s="55">
        <v>0</v>
      </c>
      <c r="H290" s="55">
        <v>0</v>
      </c>
      <c r="I290" s="55">
        <v>0</v>
      </c>
      <c r="J290" s="55">
        <v>0</v>
      </c>
      <c r="K290" s="55">
        <v>0</v>
      </c>
      <c r="L290" s="55">
        <v>0</v>
      </c>
      <c r="M290" s="55">
        <v>0</v>
      </c>
      <c r="N290" s="55">
        <v>0</v>
      </c>
      <c r="O290" s="55">
        <v>0</v>
      </c>
      <c r="P290" s="55">
        <v>0</v>
      </c>
      <c r="Q290" s="55">
        <v>0</v>
      </c>
      <c r="R290" s="55">
        <v>0</v>
      </c>
      <c r="S290" s="56">
        <v>0</v>
      </c>
    </row>
    <row r="291" spans="1:19" customFormat="1" x14ac:dyDescent="0.25">
      <c r="A291" s="348" t="s">
        <v>60</v>
      </c>
      <c r="B291" s="376">
        <f t="shared" si="53"/>
        <v>10</v>
      </c>
      <c r="C291" s="55">
        <v>0</v>
      </c>
      <c r="D291" s="55">
        <v>0</v>
      </c>
      <c r="E291" s="55">
        <v>0</v>
      </c>
      <c r="F291" s="55">
        <v>0</v>
      </c>
      <c r="G291" s="55">
        <v>0</v>
      </c>
      <c r="H291" s="55">
        <v>0</v>
      </c>
      <c r="I291" s="55">
        <v>0</v>
      </c>
      <c r="J291" s="55">
        <v>0</v>
      </c>
      <c r="K291" s="55">
        <v>0</v>
      </c>
      <c r="L291" s="55">
        <v>1</v>
      </c>
      <c r="M291" s="55">
        <v>0</v>
      </c>
      <c r="N291" s="55">
        <v>1</v>
      </c>
      <c r="O291" s="55">
        <v>0</v>
      </c>
      <c r="P291" s="55">
        <v>0</v>
      </c>
      <c r="Q291" s="55">
        <v>2</v>
      </c>
      <c r="R291" s="55">
        <v>2</v>
      </c>
      <c r="S291" s="56">
        <v>4</v>
      </c>
    </row>
    <row r="292" spans="1:19" customFormat="1" x14ac:dyDescent="0.25">
      <c r="A292" s="161" t="s">
        <v>169</v>
      </c>
      <c r="B292" s="376">
        <f t="shared" si="53"/>
        <v>0</v>
      </c>
      <c r="C292" s="55">
        <v>0</v>
      </c>
      <c r="D292" s="55">
        <v>0</v>
      </c>
      <c r="E292" s="55">
        <v>0</v>
      </c>
      <c r="F292" s="55">
        <v>0</v>
      </c>
      <c r="G292" s="55">
        <v>0</v>
      </c>
      <c r="H292" s="55">
        <v>0</v>
      </c>
      <c r="I292" s="55">
        <v>0</v>
      </c>
      <c r="J292" s="55">
        <v>0</v>
      </c>
      <c r="K292" s="55">
        <v>0</v>
      </c>
      <c r="L292" s="55">
        <v>0</v>
      </c>
      <c r="M292" s="55">
        <v>0</v>
      </c>
      <c r="N292" s="55">
        <v>0</v>
      </c>
      <c r="O292" s="55">
        <v>0</v>
      </c>
      <c r="P292" s="55">
        <v>0</v>
      </c>
      <c r="Q292" s="55">
        <v>0</v>
      </c>
      <c r="R292" s="55">
        <v>0</v>
      </c>
      <c r="S292" s="56">
        <v>0</v>
      </c>
    </row>
    <row r="293" spans="1:19" customFormat="1" x14ac:dyDescent="0.25">
      <c r="A293" s="163" t="s">
        <v>63</v>
      </c>
      <c r="B293" s="376">
        <f t="shared" si="53"/>
        <v>1</v>
      </c>
      <c r="C293" s="55">
        <v>0</v>
      </c>
      <c r="D293" s="55">
        <v>0</v>
      </c>
      <c r="E293" s="55">
        <v>0</v>
      </c>
      <c r="F293" s="55">
        <v>0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0</v>
      </c>
      <c r="Q293" s="55">
        <v>0</v>
      </c>
      <c r="R293" s="55">
        <v>0</v>
      </c>
      <c r="S293" s="56">
        <v>1</v>
      </c>
    </row>
    <row r="294" spans="1:19" customFormat="1" x14ac:dyDescent="0.25">
      <c r="A294" s="163" t="s">
        <v>255</v>
      </c>
      <c r="B294" s="376">
        <f t="shared" si="53"/>
        <v>0</v>
      </c>
      <c r="C294" s="55">
        <v>0</v>
      </c>
      <c r="D294" s="55">
        <v>0</v>
      </c>
      <c r="E294" s="55">
        <v>0</v>
      </c>
      <c r="F294" s="55">
        <v>0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0</v>
      </c>
      <c r="Q294" s="55">
        <v>0</v>
      </c>
      <c r="R294" s="55">
        <v>0</v>
      </c>
      <c r="S294" s="56">
        <v>0</v>
      </c>
    </row>
    <row r="295" spans="1:19" customFormat="1" x14ac:dyDescent="0.25">
      <c r="A295" s="163" t="s">
        <v>167</v>
      </c>
      <c r="B295" s="376">
        <f t="shared" si="53"/>
        <v>1</v>
      </c>
      <c r="C295" s="55">
        <v>0</v>
      </c>
      <c r="D295" s="55">
        <v>0</v>
      </c>
      <c r="E295" s="55">
        <v>0</v>
      </c>
      <c r="F295" s="55">
        <v>0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1</v>
      </c>
      <c r="Q295" s="55">
        <v>0</v>
      </c>
      <c r="R295" s="55">
        <v>0</v>
      </c>
      <c r="S295" s="56">
        <v>0</v>
      </c>
    </row>
    <row r="296" spans="1:19" customFormat="1" x14ac:dyDescent="0.25">
      <c r="A296" s="161" t="s">
        <v>174</v>
      </c>
      <c r="B296" s="376">
        <f t="shared" si="53"/>
        <v>0</v>
      </c>
      <c r="C296" s="55">
        <v>0</v>
      </c>
      <c r="D296" s="55">
        <v>0</v>
      </c>
      <c r="E296" s="55">
        <v>0</v>
      </c>
      <c r="F296" s="55">
        <v>0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0</v>
      </c>
      <c r="Q296" s="55">
        <v>0</v>
      </c>
      <c r="R296" s="55">
        <v>0</v>
      </c>
      <c r="S296" s="56">
        <v>0</v>
      </c>
    </row>
    <row r="297" spans="1:19" customFormat="1" x14ac:dyDescent="0.25">
      <c r="A297" s="163" t="s">
        <v>256</v>
      </c>
      <c r="B297" s="376">
        <f t="shared" si="53"/>
        <v>0</v>
      </c>
      <c r="C297" s="55">
        <v>0</v>
      </c>
      <c r="D297" s="55">
        <v>0</v>
      </c>
      <c r="E297" s="55">
        <v>0</v>
      </c>
      <c r="F297" s="55">
        <v>0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0</v>
      </c>
      <c r="Q297" s="55">
        <v>0</v>
      </c>
      <c r="R297" s="55">
        <v>0</v>
      </c>
      <c r="S297" s="56">
        <v>0</v>
      </c>
    </row>
    <row r="298" spans="1:19" customFormat="1" x14ac:dyDescent="0.25">
      <c r="A298" s="161" t="s">
        <v>68</v>
      </c>
      <c r="B298" s="376">
        <f t="shared" si="53"/>
        <v>4</v>
      </c>
      <c r="C298" s="55">
        <v>0</v>
      </c>
      <c r="D298" s="55">
        <v>0</v>
      </c>
      <c r="E298" s="55">
        <v>0</v>
      </c>
      <c r="F298" s="55">
        <v>0</v>
      </c>
      <c r="G298" s="55">
        <v>0</v>
      </c>
      <c r="H298" s="55">
        <v>0</v>
      </c>
      <c r="I298" s="55">
        <v>0</v>
      </c>
      <c r="J298" s="55">
        <v>0</v>
      </c>
      <c r="K298" s="55">
        <v>0</v>
      </c>
      <c r="L298" s="55">
        <v>0</v>
      </c>
      <c r="M298" s="55">
        <v>0</v>
      </c>
      <c r="N298" s="55">
        <v>1</v>
      </c>
      <c r="O298" s="55">
        <v>1</v>
      </c>
      <c r="P298" s="55">
        <v>0</v>
      </c>
      <c r="Q298" s="55">
        <v>0</v>
      </c>
      <c r="R298" s="55">
        <v>0</v>
      </c>
      <c r="S298" s="56">
        <v>2</v>
      </c>
    </row>
    <row r="299" spans="1:19" customFormat="1" x14ac:dyDescent="0.25">
      <c r="A299" s="163" t="s">
        <v>178</v>
      </c>
      <c r="B299" s="376">
        <f t="shared" si="53"/>
        <v>18</v>
      </c>
      <c r="C299" s="55">
        <v>0</v>
      </c>
      <c r="D299" s="55">
        <v>0</v>
      </c>
      <c r="E299" s="55">
        <v>0</v>
      </c>
      <c r="F299" s="55">
        <v>0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0</v>
      </c>
      <c r="O299" s="55">
        <v>1</v>
      </c>
      <c r="P299" s="55">
        <v>2</v>
      </c>
      <c r="Q299" s="55">
        <v>5</v>
      </c>
      <c r="R299" s="55">
        <v>3</v>
      </c>
      <c r="S299" s="56">
        <v>7</v>
      </c>
    </row>
    <row r="300" spans="1:19" customFormat="1" x14ac:dyDescent="0.25">
      <c r="A300" s="161" t="s">
        <v>69</v>
      </c>
      <c r="B300" s="376">
        <f t="shared" si="53"/>
        <v>0</v>
      </c>
      <c r="C300" s="44">
        <v>0</v>
      </c>
      <c r="D300" s="44">
        <v>0</v>
      </c>
      <c r="E300" s="44">
        <v>0</v>
      </c>
      <c r="F300" s="44">
        <v>0</v>
      </c>
      <c r="G300" s="44">
        <v>0</v>
      </c>
      <c r="H300" s="44">
        <v>0</v>
      </c>
      <c r="I300" s="44">
        <v>0</v>
      </c>
      <c r="J300" s="44">
        <v>0</v>
      </c>
      <c r="K300" s="44">
        <v>0</v>
      </c>
      <c r="L300" s="44">
        <v>0</v>
      </c>
      <c r="M300" s="44">
        <v>0</v>
      </c>
      <c r="N300" s="44">
        <v>0</v>
      </c>
      <c r="O300" s="44">
        <v>0</v>
      </c>
      <c r="P300" s="44">
        <v>0</v>
      </c>
      <c r="Q300" s="44">
        <v>0</v>
      </c>
      <c r="R300" s="44">
        <v>0</v>
      </c>
      <c r="S300" s="40">
        <v>0</v>
      </c>
    </row>
    <row r="301" spans="1:19" customFormat="1" x14ac:dyDescent="0.25">
      <c r="A301" s="163" t="s">
        <v>257</v>
      </c>
      <c r="B301" s="376">
        <f t="shared" si="53"/>
        <v>39</v>
      </c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>
        <v>8</v>
      </c>
      <c r="Q301" s="44">
        <v>4</v>
      </c>
      <c r="R301" s="44">
        <v>11</v>
      </c>
      <c r="S301" s="40">
        <v>16</v>
      </c>
    </row>
    <row r="302" spans="1:19" customFormat="1" x14ac:dyDescent="0.25">
      <c r="A302" s="163" t="s">
        <v>258</v>
      </c>
      <c r="B302" s="376">
        <f t="shared" si="53"/>
        <v>425</v>
      </c>
      <c r="C302" s="44">
        <v>5</v>
      </c>
      <c r="D302" s="44">
        <v>31</v>
      </c>
      <c r="E302" s="44">
        <v>31</v>
      </c>
      <c r="F302" s="44">
        <v>3</v>
      </c>
      <c r="G302" s="44">
        <v>0</v>
      </c>
      <c r="H302" s="44">
        <v>1</v>
      </c>
      <c r="I302" s="44">
        <v>1</v>
      </c>
      <c r="J302" s="44">
        <v>0</v>
      </c>
      <c r="K302" s="44">
        <v>2</v>
      </c>
      <c r="L302" s="44">
        <v>4</v>
      </c>
      <c r="M302" s="44">
        <v>1</v>
      </c>
      <c r="N302" s="44">
        <v>0</v>
      </c>
      <c r="O302" s="44">
        <v>4</v>
      </c>
      <c r="P302" s="44">
        <v>118</v>
      </c>
      <c r="Q302" s="44">
        <v>119</v>
      </c>
      <c r="R302" s="44">
        <v>55</v>
      </c>
      <c r="S302" s="40">
        <v>50</v>
      </c>
    </row>
    <row r="303" spans="1:19" customFormat="1" x14ac:dyDescent="0.25">
      <c r="A303" s="161" t="s">
        <v>70</v>
      </c>
      <c r="B303" s="376">
        <f t="shared" si="53"/>
        <v>0</v>
      </c>
      <c r="C303" s="55">
        <v>0</v>
      </c>
      <c r="D303" s="55">
        <v>0</v>
      </c>
      <c r="E303" s="55">
        <v>0</v>
      </c>
      <c r="F303" s="55">
        <v>0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v>0</v>
      </c>
      <c r="R303" s="55">
        <v>0</v>
      </c>
      <c r="S303" s="56">
        <v>0</v>
      </c>
    </row>
    <row r="304" spans="1:19" customFormat="1" x14ac:dyDescent="0.25">
      <c r="A304" s="327" t="s">
        <v>171</v>
      </c>
      <c r="B304" s="376">
        <f t="shared" si="53"/>
        <v>0</v>
      </c>
      <c r="C304" s="55">
        <v>0</v>
      </c>
      <c r="D304" s="55">
        <v>0</v>
      </c>
      <c r="E304" s="55">
        <v>0</v>
      </c>
      <c r="F304" s="55">
        <v>0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0</v>
      </c>
      <c r="Q304" s="55">
        <v>0</v>
      </c>
      <c r="R304" s="55">
        <v>0</v>
      </c>
      <c r="S304" s="56">
        <v>0</v>
      </c>
    </row>
    <row r="305" spans="1:113" x14ac:dyDescent="0.25">
      <c r="A305" s="265" t="s">
        <v>259</v>
      </c>
      <c r="B305" s="376">
        <f t="shared" si="53"/>
        <v>3</v>
      </c>
      <c r="C305" s="55">
        <v>0</v>
      </c>
      <c r="D305" s="55">
        <v>0</v>
      </c>
      <c r="E305" s="55">
        <v>0</v>
      </c>
      <c r="F305" s="55">
        <v>0</v>
      </c>
      <c r="G305" s="55">
        <v>0</v>
      </c>
      <c r="H305" s="55">
        <v>0</v>
      </c>
      <c r="I305" s="55">
        <v>0</v>
      </c>
      <c r="J305" s="55">
        <v>0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0</v>
      </c>
      <c r="Q305" s="55">
        <v>0</v>
      </c>
      <c r="R305" s="55">
        <v>0</v>
      </c>
      <c r="S305" s="56">
        <v>3</v>
      </c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</row>
    <row r="306" spans="1:113" x14ac:dyDescent="0.25">
      <c r="A306" s="265" t="s">
        <v>58</v>
      </c>
      <c r="B306" s="376">
        <f t="shared" si="53"/>
        <v>0</v>
      </c>
      <c r="C306" s="55">
        <v>0</v>
      </c>
      <c r="D306" s="55">
        <v>0</v>
      </c>
      <c r="E306" s="55">
        <v>0</v>
      </c>
      <c r="F306" s="55">
        <v>0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v>0</v>
      </c>
      <c r="R306" s="55">
        <v>0</v>
      </c>
      <c r="S306" s="56">
        <v>0</v>
      </c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</row>
    <row r="307" spans="1:113" x14ac:dyDescent="0.25">
      <c r="A307" s="265" t="s">
        <v>175</v>
      </c>
      <c r="B307" s="385">
        <f t="shared" si="53"/>
        <v>0</v>
      </c>
      <c r="C307" s="93">
        <v>0</v>
      </c>
      <c r="D307" s="93">
        <v>0</v>
      </c>
      <c r="E307" s="93">
        <v>0</v>
      </c>
      <c r="F307" s="93">
        <v>0</v>
      </c>
      <c r="G307" s="93">
        <v>0</v>
      </c>
      <c r="H307" s="93">
        <v>0</v>
      </c>
      <c r="I307" s="93">
        <v>0</v>
      </c>
      <c r="J307" s="93">
        <v>0</v>
      </c>
      <c r="K307" s="93">
        <v>0</v>
      </c>
      <c r="L307" s="93">
        <v>0</v>
      </c>
      <c r="M307" s="93">
        <v>0</v>
      </c>
      <c r="N307" s="93">
        <v>0</v>
      </c>
      <c r="O307" s="93">
        <v>0</v>
      </c>
      <c r="P307" s="93">
        <v>0</v>
      </c>
      <c r="Q307" s="93">
        <v>0</v>
      </c>
      <c r="R307" s="93">
        <v>0</v>
      </c>
      <c r="S307" s="89">
        <v>0</v>
      </c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</row>
    <row r="308" spans="1:113" x14ac:dyDescent="0.25">
      <c r="A308" s="738" t="s">
        <v>260</v>
      </c>
      <c r="B308" s="387">
        <f t="shared" si="53"/>
        <v>32</v>
      </c>
      <c r="C308" s="238">
        <v>0</v>
      </c>
      <c r="D308" s="238">
        <v>0</v>
      </c>
      <c r="E308" s="238">
        <v>0</v>
      </c>
      <c r="F308" s="238">
        <v>0</v>
      </c>
      <c r="G308" s="238">
        <v>0</v>
      </c>
      <c r="H308" s="238">
        <v>0</v>
      </c>
      <c r="I308" s="238">
        <v>0</v>
      </c>
      <c r="J308" s="238">
        <v>0</v>
      </c>
      <c r="K308" s="238">
        <v>0</v>
      </c>
      <c r="L308" s="238">
        <v>1</v>
      </c>
      <c r="M308" s="238">
        <v>1</v>
      </c>
      <c r="N308" s="238">
        <v>0</v>
      </c>
      <c r="O308" s="238">
        <v>0</v>
      </c>
      <c r="P308" s="238">
        <v>4</v>
      </c>
      <c r="Q308" s="238">
        <v>5</v>
      </c>
      <c r="R308" s="238">
        <v>5</v>
      </c>
      <c r="S308" s="77">
        <v>16</v>
      </c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</row>
    <row r="349" spans="1:113" x14ac:dyDescent="0.25">
      <c r="A349" s="388">
        <f>SUM(B13:B24,C29:C50,B59,B67,B75,B95:E95,B103:E103,B111:E111,B115:B116,B120:B122,C126:L141,B147:B175,B176:B181,B193,B204,B213,B216:B219,B247,B252:B254,B258:B284,B288:B308)</f>
        <v>18567</v>
      </c>
      <c r="B349" s="388">
        <f>SUM(CG13:CM212)</f>
        <v>0</v>
      </c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</row>
  </sheetData>
  <mergeCells count="141">
    <mergeCell ref="A286:A287"/>
    <mergeCell ref="B286:B287"/>
    <mergeCell ref="C286:S286"/>
    <mergeCell ref="A250:A251"/>
    <mergeCell ref="B250:B251"/>
    <mergeCell ref="C250:S250"/>
    <mergeCell ref="A256:A257"/>
    <mergeCell ref="B256:B257"/>
    <mergeCell ref="C256:S256"/>
    <mergeCell ref="A206:A208"/>
    <mergeCell ref="B206:B208"/>
    <mergeCell ref="C206:S207"/>
    <mergeCell ref="T206:X206"/>
    <mergeCell ref="T207:V207"/>
    <mergeCell ref="W207:X207"/>
    <mergeCell ref="A195:A197"/>
    <mergeCell ref="B195:B197"/>
    <mergeCell ref="C195:S196"/>
    <mergeCell ref="T195:X195"/>
    <mergeCell ref="T196:V196"/>
    <mergeCell ref="W196:X196"/>
    <mergeCell ref="A183:A185"/>
    <mergeCell ref="B183:B185"/>
    <mergeCell ref="C183:S184"/>
    <mergeCell ref="T183:X183"/>
    <mergeCell ref="T184:V184"/>
    <mergeCell ref="W184:X184"/>
    <mergeCell ref="AC145:AD145"/>
    <mergeCell ref="AE145:AF145"/>
    <mergeCell ref="AG145:AH145"/>
    <mergeCell ref="AM144:AO144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AN145:AO145"/>
    <mergeCell ref="AI145:AJ145"/>
    <mergeCell ref="AK145:AL145"/>
    <mergeCell ref="AM145:AM146"/>
    <mergeCell ref="K124:L124"/>
    <mergeCell ref="A126:A129"/>
    <mergeCell ref="A130:A134"/>
    <mergeCell ref="A135:A140"/>
    <mergeCell ref="A144:A146"/>
    <mergeCell ref="B144:D145"/>
    <mergeCell ref="E144:AL144"/>
    <mergeCell ref="W145:X145"/>
    <mergeCell ref="Y145:Z145"/>
    <mergeCell ref="AA145:AB145"/>
    <mergeCell ref="A124:A125"/>
    <mergeCell ref="B124:B125"/>
    <mergeCell ref="C124:D124"/>
    <mergeCell ref="E124:F124"/>
    <mergeCell ref="G124:H124"/>
    <mergeCell ref="I124:J124"/>
    <mergeCell ref="A113:A114"/>
    <mergeCell ref="B113:B114"/>
    <mergeCell ref="C113:F113"/>
    <mergeCell ref="G113:H113"/>
    <mergeCell ref="A118:A119"/>
    <mergeCell ref="B118:B119"/>
    <mergeCell ref="C118:E118"/>
    <mergeCell ref="F118:F119"/>
    <mergeCell ref="G118:G119"/>
    <mergeCell ref="H118:K118"/>
    <mergeCell ref="A61:A62"/>
    <mergeCell ref="B61:B62"/>
    <mergeCell ref="C61:S61"/>
    <mergeCell ref="T61:W61"/>
    <mergeCell ref="X61:Z61"/>
    <mergeCell ref="A69:A70"/>
    <mergeCell ref="B69:B70"/>
    <mergeCell ref="C69:S69"/>
    <mergeCell ref="T69:W69"/>
    <mergeCell ref="X69:Z69"/>
    <mergeCell ref="A29:B29"/>
    <mergeCell ref="A30:A48"/>
    <mergeCell ref="A52:A53"/>
    <mergeCell ref="B52:B53"/>
    <mergeCell ref="C52:F52"/>
    <mergeCell ref="G52:H52"/>
    <mergeCell ref="AH27:AI27"/>
    <mergeCell ref="AJ27:AK27"/>
    <mergeCell ref="AL27:AM27"/>
    <mergeCell ref="V27:W27"/>
    <mergeCell ref="X27:Y27"/>
    <mergeCell ref="Z27:AA27"/>
    <mergeCell ref="AB27:AC27"/>
    <mergeCell ref="AD27:AE27"/>
    <mergeCell ref="AF27:AG27"/>
    <mergeCell ref="J27:K27"/>
    <mergeCell ref="L27:M27"/>
    <mergeCell ref="N27:O27"/>
    <mergeCell ref="P27:Q27"/>
    <mergeCell ref="R27:S27"/>
    <mergeCell ref="T27:U27"/>
    <mergeCell ref="A26:A28"/>
    <mergeCell ref="B26:B28"/>
    <mergeCell ref="C26:E27"/>
    <mergeCell ref="F26:AM26"/>
    <mergeCell ref="AN26:AQ26"/>
    <mergeCell ref="F27:G27"/>
    <mergeCell ref="H27:I27"/>
    <mergeCell ref="AC11:AD11"/>
    <mergeCell ref="AE11:AF11"/>
    <mergeCell ref="AG11:AH11"/>
    <mergeCell ref="AI11:AJ11"/>
    <mergeCell ref="AK11:AL11"/>
    <mergeCell ref="AM11:AM12"/>
    <mergeCell ref="AQ27:AQ28"/>
    <mergeCell ref="AN27:AN28"/>
    <mergeCell ref="AO27:AO28"/>
    <mergeCell ref="AP27:AP28"/>
    <mergeCell ref="AR10:AR12"/>
    <mergeCell ref="AS10:AS12"/>
    <mergeCell ref="E11:F11"/>
    <mergeCell ref="G11:H11"/>
    <mergeCell ref="I11:J11"/>
    <mergeCell ref="K11:L11"/>
    <mergeCell ref="M11:N11"/>
    <mergeCell ref="O11:P11"/>
    <mergeCell ref="Q11:R11"/>
    <mergeCell ref="S11:T11"/>
    <mergeCell ref="AN11:AN12"/>
    <mergeCell ref="AO11:AO12"/>
    <mergeCell ref="AP11:AP12"/>
    <mergeCell ref="A6:N6"/>
    <mergeCell ref="A10:A12"/>
    <mergeCell ref="B10:D11"/>
    <mergeCell ref="E10:AL10"/>
    <mergeCell ref="AM10:AP10"/>
    <mergeCell ref="AQ10:AQ12"/>
    <mergeCell ref="U11:V11"/>
    <mergeCell ref="W11:X11"/>
    <mergeCell ref="Y11:Z11"/>
    <mergeCell ref="AA11:AB11"/>
  </mergeCells>
  <dataValidations count="5">
    <dataValidation type="whole" allowBlank="1" showInputMessage="1" showErrorMessage="1" error="Valor no Permitido" sqref="CG6:CT6 F60 W61 F68 C177:D181 C144:D175 B142:B175 E146:AL146 CH29:CK51 CG28:CG51">
      <formula1>0</formula1>
      <formula2>1E+30</formula2>
    </dataValidation>
    <dataValidation allowBlank="1" sqref="CA6:CF6 CA29:CF51"/>
    <dataValidation type="whole" operator="greaterThanOrEqual" allowBlank="1" showInputMessage="1" showErrorMessage="1" error="Valor no Permitido" sqref="B13:AS24 C288:S308 C63:Z67 B78:E95 B98:E103 B106:E110 C115:H116 C120:K122 C126:L141 E147:AO181 C186:X193 C198:X204 C209:X212 B216:B219 B222:B246 C252:S254 C258:S284 C29:AQ50">
      <formula1>0</formula1>
    </dataValidation>
    <dataValidation type="whole" operator="greaterThanOrEqual" allowBlank="1" showInputMessage="1" showErrorMessage="1" sqref="C54:H59 C71:Z75">
      <formula1>0</formula1>
    </dataValidation>
    <dataValidation allowBlank="1" showInputMessage="1" showErrorMessage="1" error="Valor no Permitido" sqref="T62 T70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49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9.85546875" customWidth="1"/>
    <col min="2" max="2" width="35.140625" bestFit="1" customWidth="1"/>
    <col min="3" max="3" width="16.28515625" customWidth="1"/>
    <col min="4" max="38" width="19.28515625" customWidth="1"/>
    <col min="39" max="40" width="12.7109375" customWidth="1"/>
    <col min="41" max="41" width="14.42578125" customWidth="1"/>
    <col min="42" max="42" width="12.7109375" customWidth="1"/>
    <col min="43" max="43" width="14.42578125" customWidth="1"/>
    <col min="44" max="44" width="12.42578125" customWidth="1"/>
    <col min="46" max="46" width="13.28515625" customWidth="1"/>
    <col min="48" max="48" width="12.28515625" customWidth="1"/>
    <col min="74" max="77" width="11" customWidth="1"/>
    <col min="78" max="78" width="13.28515625" hidden="1" customWidth="1"/>
    <col min="79" max="97" width="11.42578125" style="2" hidden="1" customWidth="1"/>
    <col min="98" max="105" width="11.42578125" style="2" customWidth="1"/>
    <col min="106" max="113" width="11.42578125" style="2"/>
  </cols>
  <sheetData>
    <row r="1" spans="1:130" x14ac:dyDescent="0.25">
      <c r="A1" s="1" t="s">
        <v>0</v>
      </c>
    </row>
    <row r="2" spans="1:130" x14ac:dyDescent="0.25">
      <c r="A2" s="1" t="str">
        <f>CONCATENATE("COMUNA: ",[9]NOMBRE!B2," - ","( ",[9]NOMBRE!C2,[9]NOMBRE!D2,[9]NOMBRE!E2,[9]NOMBRE!F2,[9]NOMBRE!G2," )")</f>
        <v>COMUNA: LINARES - ( 07401 )</v>
      </c>
    </row>
    <row r="3" spans="1:130" x14ac:dyDescent="0.2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130" x14ac:dyDescent="0.25">
      <c r="A4" s="1" t="str">
        <f>CONCATENATE("MES: ",[9]NOMBRE!B6," - ","( ",[9]NOMBRE!C6,[9]NOMBRE!D6," )")</f>
        <v>MES: AGOSTO - ( 08 )</v>
      </c>
    </row>
    <row r="5" spans="1:130" x14ac:dyDescent="0.25">
      <c r="A5" s="1" t="str">
        <f>CONCATENATE("AÑO: ",[9]NOMBRE!B7)</f>
        <v>AÑO: 2024</v>
      </c>
    </row>
    <row r="6" spans="1:130" s="10" customFormat="1" ht="18" customHeight="1" x14ac:dyDescent="0.25">
      <c r="A6" s="487" t="s">
        <v>1</v>
      </c>
      <c r="B6" s="487"/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3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6"/>
      <c r="BV6" s="6"/>
      <c r="BW6" s="6"/>
      <c r="BX6" s="6"/>
      <c r="BY6" s="6"/>
      <c r="BZ6" s="6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</row>
    <row r="8" spans="1:130" ht="18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</row>
    <row r="9" spans="1:130" ht="18" customHeight="1" x14ac:dyDescent="0.25">
      <c r="A9" s="13" t="s">
        <v>3</v>
      </c>
      <c r="B9" s="14"/>
      <c r="C9" s="12"/>
      <c r="D9" s="15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</row>
    <row r="10" spans="1:130" x14ac:dyDescent="0.25">
      <c r="A10" s="852" t="s">
        <v>4</v>
      </c>
      <c r="B10" s="877" t="s">
        <v>5</v>
      </c>
      <c r="C10" s="492"/>
      <c r="D10" s="493"/>
      <c r="E10" s="1009" t="s">
        <v>6</v>
      </c>
      <c r="F10" s="925"/>
      <c r="G10" s="925"/>
      <c r="H10" s="925"/>
      <c r="I10" s="925"/>
      <c r="J10" s="925"/>
      <c r="K10" s="925"/>
      <c r="L10" s="925"/>
      <c r="M10" s="925"/>
      <c r="N10" s="925"/>
      <c r="O10" s="925"/>
      <c r="P10" s="925"/>
      <c r="Q10" s="925"/>
      <c r="R10" s="925"/>
      <c r="S10" s="925"/>
      <c r="T10" s="925"/>
      <c r="U10" s="925"/>
      <c r="V10" s="925"/>
      <c r="W10" s="925"/>
      <c r="X10" s="925"/>
      <c r="Y10" s="925"/>
      <c r="Z10" s="925"/>
      <c r="AA10" s="925"/>
      <c r="AB10" s="925"/>
      <c r="AC10" s="925"/>
      <c r="AD10" s="925"/>
      <c r="AE10" s="925"/>
      <c r="AF10" s="925"/>
      <c r="AG10" s="925"/>
      <c r="AH10" s="925"/>
      <c r="AI10" s="925"/>
      <c r="AJ10" s="925"/>
      <c r="AK10" s="925"/>
      <c r="AL10" s="1054"/>
      <c r="AM10" s="975" t="s">
        <v>7</v>
      </c>
      <c r="AN10" s="925"/>
      <c r="AO10" s="925"/>
      <c r="AP10" s="976"/>
      <c r="AQ10" s="852" t="s">
        <v>8</v>
      </c>
      <c r="AR10" s="852" t="s">
        <v>9</v>
      </c>
      <c r="AS10" s="852" t="s">
        <v>10</v>
      </c>
    </row>
    <row r="11" spans="1:130" x14ac:dyDescent="0.25">
      <c r="A11" s="489"/>
      <c r="B11" s="494"/>
      <c r="C11" s="495"/>
      <c r="D11" s="496"/>
      <c r="E11" s="987" t="s">
        <v>11</v>
      </c>
      <c r="F11" s="988"/>
      <c r="G11" s="987" t="s">
        <v>12</v>
      </c>
      <c r="H11" s="988"/>
      <c r="I11" s="987" t="s">
        <v>13</v>
      </c>
      <c r="J11" s="988"/>
      <c r="K11" s="987" t="s">
        <v>14</v>
      </c>
      <c r="L11" s="988"/>
      <c r="M11" s="987" t="s">
        <v>15</v>
      </c>
      <c r="N11" s="988"/>
      <c r="O11" s="987" t="s">
        <v>16</v>
      </c>
      <c r="P11" s="988"/>
      <c r="Q11" s="987" t="s">
        <v>17</v>
      </c>
      <c r="R11" s="988"/>
      <c r="S11" s="987" t="s">
        <v>18</v>
      </c>
      <c r="T11" s="988"/>
      <c r="U11" s="987" t="s">
        <v>19</v>
      </c>
      <c r="V11" s="988"/>
      <c r="W11" s="987" t="s">
        <v>20</v>
      </c>
      <c r="X11" s="988"/>
      <c r="Y11" s="987" t="s">
        <v>21</v>
      </c>
      <c r="Z11" s="988"/>
      <c r="AA11" s="987" t="s">
        <v>22</v>
      </c>
      <c r="AB11" s="988"/>
      <c r="AC11" s="987" t="s">
        <v>23</v>
      </c>
      <c r="AD11" s="988"/>
      <c r="AE11" s="987" t="s">
        <v>24</v>
      </c>
      <c r="AF11" s="988"/>
      <c r="AG11" s="987" t="s">
        <v>25</v>
      </c>
      <c r="AH11" s="988"/>
      <c r="AI11" s="987" t="s">
        <v>26</v>
      </c>
      <c r="AJ11" s="988"/>
      <c r="AK11" s="1009" t="s">
        <v>27</v>
      </c>
      <c r="AL11" s="1054"/>
      <c r="AM11" s="930" t="s">
        <v>28</v>
      </c>
      <c r="AN11" s="931" t="s">
        <v>29</v>
      </c>
      <c r="AO11" s="506" t="s">
        <v>30</v>
      </c>
      <c r="AP11" s="495" t="s">
        <v>31</v>
      </c>
      <c r="AQ11" s="489"/>
      <c r="AR11" s="489"/>
      <c r="AS11" s="489"/>
    </row>
    <row r="12" spans="1:130" x14ac:dyDescent="0.25">
      <c r="A12" s="734"/>
      <c r="B12" s="1014" t="s">
        <v>32</v>
      </c>
      <c r="C12" s="1055" t="s">
        <v>33</v>
      </c>
      <c r="D12" s="993" t="s">
        <v>34</v>
      </c>
      <c r="E12" s="992" t="s">
        <v>33</v>
      </c>
      <c r="F12" s="993" t="s">
        <v>34</v>
      </c>
      <c r="G12" s="992" t="s">
        <v>33</v>
      </c>
      <c r="H12" s="993" t="s">
        <v>34</v>
      </c>
      <c r="I12" s="992" t="s">
        <v>33</v>
      </c>
      <c r="J12" s="993" t="s">
        <v>34</v>
      </c>
      <c r="K12" s="992" t="s">
        <v>33</v>
      </c>
      <c r="L12" s="993" t="s">
        <v>34</v>
      </c>
      <c r="M12" s="992" t="s">
        <v>33</v>
      </c>
      <c r="N12" s="993" t="s">
        <v>34</v>
      </c>
      <c r="O12" s="992" t="s">
        <v>33</v>
      </c>
      <c r="P12" s="993" t="s">
        <v>34</v>
      </c>
      <c r="Q12" s="992" t="s">
        <v>33</v>
      </c>
      <c r="R12" s="993" t="s">
        <v>34</v>
      </c>
      <c r="S12" s="992" t="s">
        <v>33</v>
      </c>
      <c r="T12" s="993" t="s">
        <v>34</v>
      </c>
      <c r="U12" s="992" t="s">
        <v>33</v>
      </c>
      <c r="V12" s="993" t="s">
        <v>34</v>
      </c>
      <c r="W12" s="992" t="s">
        <v>33</v>
      </c>
      <c r="X12" s="993" t="s">
        <v>34</v>
      </c>
      <c r="Y12" s="992" t="s">
        <v>33</v>
      </c>
      <c r="Z12" s="993" t="s">
        <v>34</v>
      </c>
      <c r="AA12" s="992" t="s">
        <v>33</v>
      </c>
      <c r="AB12" s="993" t="s">
        <v>34</v>
      </c>
      <c r="AC12" s="992" t="s">
        <v>33</v>
      </c>
      <c r="AD12" s="993" t="s">
        <v>34</v>
      </c>
      <c r="AE12" s="992" t="s">
        <v>33</v>
      </c>
      <c r="AF12" s="993" t="s">
        <v>34</v>
      </c>
      <c r="AG12" s="992" t="s">
        <v>33</v>
      </c>
      <c r="AH12" s="993" t="s">
        <v>34</v>
      </c>
      <c r="AI12" s="992" t="s">
        <v>33</v>
      </c>
      <c r="AJ12" s="993" t="s">
        <v>34</v>
      </c>
      <c r="AK12" s="992" t="s">
        <v>33</v>
      </c>
      <c r="AL12" s="994" t="s">
        <v>34</v>
      </c>
      <c r="AM12" s="509"/>
      <c r="AN12" s="505"/>
      <c r="AO12" s="505"/>
      <c r="AP12" s="620"/>
      <c r="AQ12" s="734"/>
      <c r="AR12" s="734"/>
      <c r="AS12" s="734"/>
    </row>
    <row r="13" spans="1:130" ht="15" customHeight="1" x14ac:dyDescent="0.25">
      <c r="A13" s="1056" t="s">
        <v>35</v>
      </c>
      <c r="B13" s="1023">
        <f t="shared" ref="B13:B24" si="0">SUM(C13:D13)</f>
        <v>0</v>
      </c>
      <c r="C13" s="1057">
        <f t="shared" ref="C13:D24" si="1">SUM(E13,G13,I13,K13,M13,O13,Q13,S13,U13,W13,Y13,AA13,AC13,AE13,AG13,AI13,AK13)</f>
        <v>0</v>
      </c>
      <c r="D13" s="1058">
        <f t="shared" si="1"/>
        <v>0</v>
      </c>
      <c r="E13" s="1000"/>
      <c r="F13" s="1001"/>
      <c r="G13" s="1000"/>
      <c r="H13" s="1004"/>
      <c r="I13" s="1000"/>
      <c r="J13" s="1004"/>
      <c r="K13" s="1000"/>
      <c r="L13" s="1004"/>
      <c r="M13" s="1000"/>
      <c r="N13" s="1004"/>
      <c r="O13" s="1000"/>
      <c r="P13" s="1004"/>
      <c r="Q13" s="1000"/>
      <c r="R13" s="1004"/>
      <c r="S13" s="1000"/>
      <c r="T13" s="1004"/>
      <c r="U13" s="1000"/>
      <c r="V13" s="1004"/>
      <c r="W13" s="1000"/>
      <c r="X13" s="1004"/>
      <c r="Y13" s="1000"/>
      <c r="Z13" s="1004"/>
      <c r="AA13" s="1000"/>
      <c r="AB13" s="1004"/>
      <c r="AC13" s="1000"/>
      <c r="AD13" s="1004"/>
      <c r="AE13" s="1000"/>
      <c r="AF13" s="1004"/>
      <c r="AG13" s="1000"/>
      <c r="AH13" s="1004"/>
      <c r="AI13" s="1000"/>
      <c r="AJ13" s="1004"/>
      <c r="AK13" s="1000"/>
      <c r="AL13" s="1059"/>
      <c r="AM13" s="1003"/>
      <c r="AN13" s="1060"/>
      <c r="AO13" s="1060"/>
      <c r="AP13" s="1001"/>
      <c r="AQ13" s="1004"/>
      <c r="AR13" s="1004"/>
      <c r="AS13" s="1004"/>
      <c r="AT13" s="31" t="str">
        <f>CA13&amp;CB13&amp;CC13&amp;CD13</f>
        <v/>
      </c>
      <c r="BY13" s="32"/>
      <c r="BZ13" s="32"/>
      <c r="CA13" s="33" t="str">
        <f>IF(AM13+AN13+AO13+AP13&lt;&gt;$B13,"* El número de "&amp;AM$10&amp;""&amp;" no puede ser distinto del Total. ","")</f>
        <v/>
      </c>
      <c r="CB13" s="33" t="str">
        <f>IF(AND($B13&lt;&gt;0,AQ13=""),"* No olvide ingresar la variable Personas con discapacidad (con RND). Si no tiene digite CERO.  ",IF(AQ13&gt;$B13,"* La variable Personas con discapacidad (con RND) no puede superar el Total. ",""))</f>
        <v/>
      </c>
      <c r="CC13" s="33" t="str">
        <f>IF(AND($B13&lt;&gt;0,AR13=""),"* No olvide ingresar la variable Pueblos Originarios (Digite CERO si no tiene). ",IF(AR13&gt;$B13,"* La variable Pueblos Originarios no puede superar el Total. ",""))</f>
        <v/>
      </c>
      <c r="CD13" s="33" t="str">
        <f>IF(AND($B13&lt;&gt;0,AS13=""),"* No olvide ingresar la variable Migrantes. Si no tiene digite CERO.  ",IF(AS13&gt;$B13,"* La variable Migrantes no puede superar el Total. ",""))</f>
        <v/>
      </c>
      <c r="CE13" s="32"/>
      <c r="CF13" s="32"/>
      <c r="CG13" s="34">
        <f>IF(AM13+AN13+AO13+AP13&lt;&gt;$B13,1,0)</f>
        <v>0</v>
      </c>
      <c r="CH13" s="35"/>
      <c r="CI13" s="35"/>
      <c r="CJ13" s="35"/>
      <c r="CK13" s="34">
        <f>IF(AND($B13&lt;&gt;0,AQ13=""),1,IF(AQ13&gt;$B13,1,0))</f>
        <v>0</v>
      </c>
      <c r="CL13" s="34">
        <f t="shared" ref="CK13:CM18" si="2">IF(AND($B13&lt;&gt;0,AR13=""),1,IF(AR13&gt;$B13,1,0))</f>
        <v>0</v>
      </c>
      <c r="CM13" s="34">
        <f>IF(AND($B13&lt;&gt;0,AS13=""),1,IF(AS13&gt;$B13,1,0))</f>
        <v>0</v>
      </c>
      <c r="DJ13" s="2"/>
    </row>
    <row r="14" spans="1:130" ht="15" customHeight="1" x14ac:dyDescent="0.25">
      <c r="A14" s="36" t="s">
        <v>36</v>
      </c>
      <c r="B14" s="36">
        <f t="shared" si="0"/>
        <v>0</v>
      </c>
      <c r="C14" s="37">
        <f t="shared" si="1"/>
        <v>0</v>
      </c>
      <c r="D14" s="38">
        <f t="shared" si="1"/>
        <v>0</v>
      </c>
      <c r="E14" s="39"/>
      <c r="F14" s="40"/>
      <c r="G14" s="39"/>
      <c r="H14" s="41"/>
      <c r="I14" s="39"/>
      <c r="J14" s="41"/>
      <c r="K14" s="39"/>
      <c r="L14" s="41"/>
      <c r="M14" s="39"/>
      <c r="N14" s="41"/>
      <c r="O14" s="39"/>
      <c r="P14" s="41"/>
      <c r="Q14" s="39"/>
      <c r="R14" s="41"/>
      <c r="S14" s="39"/>
      <c r="T14" s="41"/>
      <c r="U14" s="39"/>
      <c r="V14" s="41"/>
      <c r="W14" s="39"/>
      <c r="X14" s="41"/>
      <c r="Y14" s="39"/>
      <c r="Z14" s="41"/>
      <c r="AA14" s="39"/>
      <c r="AB14" s="41"/>
      <c r="AC14" s="39"/>
      <c r="AD14" s="41"/>
      <c r="AE14" s="39"/>
      <c r="AF14" s="41"/>
      <c r="AG14" s="39"/>
      <c r="AH14" s="41"/>
      <c r="AI14" s="39"/>
      <c r="AJ14" s="41"/>
      <c r="AK14" s="39"/>
      <c r="AL14" s="42"/>
      <c r="AM14" s="43"/>
      <c r="AN14" s="44"/>
      <c r="AO14" s="44"/>
      <c r="AP14" s="40"/>
      <c r="AQ14" s="41"/>
      <c r="AR14" s="41"/>
      <c r="AS14" s="41"/>
      <c r="AT14" s="31" t="str">
        <f t="shared" ref="AT14:AT18" si="3">CA14&amp;CB14&amp;CC14&amp;CD14</f>
        <v/>
      </c>
      <c r="BY14" s="32"/>
      <c r="BZ14" s="32"/>
      <c r="CA14" s="33" t="str">
        <f t="shared" ref="CA14:CA18" si="4">IF(AM14+AN14+AO14+AP14&lt;&gt;$B14,"* El número de "&amp;AM$10&amp;""&amp;" no puede ser distinto del Total. ","")</f>
        <v/>
      </c>
      <c r="CB14" s="33" t="str">
        <f t="shared" ref="CB14:CB24" si="5">IF(AND($B14&lt;&gt;0,AQ14=""),"* No olvide ingresar la variable Personas con discapacidad (con RND). Si no tiene digite CERO.  ",IF(AQ14&gt;$B14,"* La variable Personas con discapacidad (con RND) no puede superar el Total. ",""))</f>
        <v/>
      </c>
      <c r="CC14" s="33" t="str">
        <f t="shared" ref="CC14:CC24" si="6">IF(AND($B14&lt;&gt;0,AR14=""),"* No olvide ingresar la variable Pueblos Originarios (Digite CERO si no tiene). ",IF(AR14&gt;$B14,"* La variable Pueblos Originarios no puede superar el Total. ",""))</f>
        <v/>
      </c>
      <c r="CD14" s="33" t="str">
        <f t="shared" ref="CD14:CD24" si="7">IF(AND($B14&lt;&gt;0,AS14=""),"* No olvide ingresar la variable Migrantes. Si no tiene digite CERO.  ",IF(AS14&gt;$B14,"* La variable Migrantes no puede superar el Total. ",""))</f>
        <v/>
      </c>
      <c r="CE14" s="32"/>
      <c r="CF14" s="32"/>
      <c r="CG14" s="34">
        <f t="shared" ref="CG14:CG24" si="8">IF(AM14+AN14+AO14+AP14&lt;&gt;$B14,1,0)</f>
        <v>0</v>
      </c>
      <c r="CH14" s="35"/>
      <c r="CI14" s="35"/>
      <c r="CJ14" s="35"/>
      <c r="CK14" s="34">
        <f t="shared" si="2"/>
        <v>0</v>
      </c>
      <c r="CL14" s="34">
        <f t="shared" si="2"/>
        <v>0</v>
      </c>
      <c r="CM14" s="34">
        <f t="shared" si="2"/>
        <v>0</v>
      </c>
    </row>
    <row r="15" spans="1:130" ht="19.5" customHeight="1" x14ac:dyDescent="0.25">
      <c r="A15" s="45" t="s">
        <v>37</v>
      </c>
      <c r="B15" s="45">
        <f t="shared" si="0"/>
        <v>0</v>
      </c>
      <c r="C15" s="46">
        <f t="shared" si="1"/>
        <v>0</v>
      </c>
      <c r="D15" s="47">
        <f t="shared" si="1"/>
        <v>0</v>
      </c>
      <c r="E15" s="48"/>
      <c r="F15" s="49"/>
      <c r="G15" s="48"/>
      <c r="H15" s="50"/>
      <c r="I15" s="48"/>
      <c r="J15" s="50"/>
      <c r="K15" s="48"/>
      <c r="L15" s="50"/>
      <c r="M15" s="39"/>
      <c r="N15" s="41"/>
      <c r="O15" s="39"/>
      <c r="P15" s="41"/>
      <c r="Q15" s="51"/>
      <c r="R15" s="52"/>
      <c r="S15" s="51"/>
      <c r="T15" s="52"/>
      <c r="U15" s="51"/>
      <c r="V15" s="52"/>
      <c r="W15" s="51"/>
      <c r="X15" s="52"/>
      <c r="Y15" s="51"/>
      <c r="Z15" s="52"/>
      <c r="AA15" s="51"/>
      <c r="AB15" s="52"/>
      <c r="AC15" s="51"/>
      <c r="AD15" s="52"/>
      <c r="AE15" s="51"/>
      <c r="AF15" s="52"/>
      <c r="AG15" s="51"/>
      <c r="AH15" s="52"/>
      <c r="AI15" s="51"/>
      <c r="AJ15" s="52"/>
      <c r="AK15" s="51"/>
      <c r="AL15" s="53"/>
      <c r="AM15" s="54"/>
      <c r="AN15" s="55"/>
      <c r="AO15" s="55"/>
      <c r="AP15" s="56"/>
      <c r="AQ15" s="52"/>
      <c r="AR15" s="52"/>
      <c r="AS15" s="52"/>
      <c r="AT15" s="31" t="str">
        <f>CA15&amp;CB15&amp;CC15&amp;CD15</f>
        <v/>
      </c>
      <c r="BY15" s="32"/>
      <c r="BZ15" s="32"/>
      <c r="CA15" s="33" t="str">
        <f t="shared" si="4"/>
        <v/>
      </c>
      <c r="CB15" s="33" t="str">
        <f t="shared" si="5"/>
        <v/>
      </c>
      <c r="CC15" s="33" t="str">
        <f t="shared" si="6"/>
        <v/>
      </c>
      <c r="CD15" s="33" t="str">
        <f t="shared" si="7"/>
        <v/>
      </c>
      <c r="CE15" s="32"/>
      <c r="CF15" s="32"/>
      <c r="CG15" s="34">
        <f t="shared" si="8"/>
        <v>0</v>
      </c>
      <c r="CH15" s="35"/>
      <c r="CI15" s="35"/>
      <c r="CJ15" s="35"/>
      <c r="CK15" s="34">
        <f t="shared" si="2"/>
        <v>0</v>
      </c>
      <c r="CL15" s="34">
        <f t="shared" si="2"/>
        <v>0</v>
      </c>
      <c r="CM15" s="34">
        <f t="shared" si="2"/>
        <v>0</v>
      </c>
    </row>
    <row r="16" spans="1:130" ht="15" customHeight="1" x14ac:dyDescent="0.25">
      <c r="A16" s="57" t="s">
        <v>38</v>
      </c>
      <c r="B16" s="57">
        <f t="shared" si="0"/>
        <v>0</v>
      </c>
      <c r="C16" s="58">
        <f t="shared" si="1"/>
        <v>0</v>
      </c>
      <c r="D16" s="59">
        <f t="shared" si="1"/>
        <v>0</v>
      </c>
      <c r="E16" s="51"/>
      <c r="F16" s="56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  <c r="S16" s="51"/>
      <c r="T16" s="52"/>
      <c r="U16" s="51"/>
      <c r="V16" s="52"/>
      <c r="W16" s="51"/>
      <c r="X16" s="52"/>
      <c r="Y16" s="51"/>
      <c r="Z16" s="52"/>
      <c r="AA16" s="51"/>
      <c r="AB16" s="52"/>
      <c r="AC16" s="51"/>
      <c r="AD16" s="52"/>
      <c r="AE16" s="51"/>
      <c r="AF16" s="52"/>
      <c r="AG16" s="51"/>
      <c r="AH16" s="52"/>
      <c r="AI16" s="51"/>
      <c r="AJ16" s="52"/>
      <c r="AK16" s="51"/>
      <c r="AL16" s="53"/>
      <c r="AM16" s="54"/>
      <c r="AN16" s="55"/>
      <c r="AO16" s="55"/>
      <c r="AP16" s="56"/>
      <c r="AQ16" s="52"/>
      <c r="AR16" s="52"/>
      <c r="AS16" s="52"/>
      <c r="AT16" s="31" t="str">
        <f t="shared" si="3"/>
        <v/>
      </c>
      <c r="BY16" s="32"/>
      <c r="BZ16" s="32"/>
      <c r="CA16" s="33" t="str">
        <f t="shared" si="4"/>
        <v/>
      </c>
      <c r="CB16" s="33" t="str">
        <f t="shared" si="5"/>
        <v/>
      </c>
      <c r="CC16" s="33" t="str">
        <f t="shared" si="6"/>
        <v/>
      </c>
      <c r="CD16" s="33" t="str">
        <f t="shared" si="7"/>
        <v/>
      </c>
      <c r="CE16" s="32"/>
      <c r="CF16" s="32"/>
      <c r="CG16" s="34">
        <f t="shared" si="8"/>
        <v>0</v>
      </c>
      <c r="CH16" s="35"/>
      <c r="CI16" s="35"/>
      <c r="CJ16" s="35"/>
      <c r="CK16" s="34">
        <f t="shared" si="2"/>
        <v>0</v>
      </c>
      <c r="CL16" s="34">
        <f t="shared" si="2"/>
        <v>0</v>
      </c>
      <c r="CM16" s="34">
        <f t="shared" si="2"/>
        <v>0</v>
      </c>
    </row>
    <row r="17" spans="1:113" x14ac:dyDescent="0.25">
      <c r="A17" s="45" t="s">
        <v>39</v>
      </c>
      <c r="B17" s="60">
        <f t="shared" si="0"/>
        <v>0</v>
      </c>
      <c r="C17" s="61">
        <f t="shared" si="1"/>
        <v>0</v>
      </c>
      <c r="D17" s="59">
        <f t="shared" si="1"/>
        <v>0</v>
      </c>
      <c r="E17" s="62"/>
      <c r="F17" s="52"/>
      <c r="G17" s="51"/>
      <c r="H17" s="52"/>
      <c r="I17" s="51"/>
      <c r="J17" s="52"/>
      <c r="K17" s="51"/>
      <c r="L17" s="52"/>
      <c r="M17" s="51"/>
      <c r="N17" s="52"/>
      <c r="O17" s="51"/>
      <c r="P17" s="52"/>
      <c r="Q17" s="51"/>
      <c r="R17" s="52"/>
      <c r="S17" s="51"/>
      <c r="T17" s="52"/>
      <c r="U17" s="51"/>
      <c r="V17" s="52"/>
      <c r="W17" s="51"/>
      <c r="X17" s="52"/>
      <c r="Y17" s="51"/>
      <c r="Z17" s="52"/>
      <c r="AA17" s="51"/>
      <c r="AB17" s="52"/>
      <c r="AC17" s="51"/>
      <c r="AD17" s="52"/>
      <c r="AE17" s="51"/>
      <c r="AF17" s="52"/>
      <c r="AG17" s="51"/>
      <c r="AH17" s="52"/>
      <c r="AI17" s="51"/>
      <c r="AJ17" s="52"/>
      <c r="AK17" s="51"/>
      <c r="AL17" s="53"/>
      <c r="AM17" s="63"/>
      <c r="AN17" s="55"/>
      <c r="AO17" s="55"/>
      <c r="AP17" s="56"/>
      <c r="AQ17" s="64"/>
      <c r="AR17" s="64"/>
      <c r="AS17" s="64"/>
      <c r="AT17" s="31" t="str">
        <f t="shared" si="3"/>
        <v/>
      </c>
      <c r="BY17" s="32"/>
      <c r="BZ17" s="32"/>
      <c r="CA17" s="33" t="str">
        <f>IF(AM17+AN17+AO17+AP17&lt;&gt;$B17,"* El número de "&amp;AM$10&amp;""&amp;" no puede ser distinto del Total. ","")</f>
        <v/>
      </c>
      <c r="CB17" s="33" t="str">
        <f t="shared" si="5"/>
        <v/>
      </c>
      <c r="CC17" s="33" t="str">
        <f t="shared" si="6"/>
        <v/>
      </c>
      <c r="CD17" s="33" t="str">
        <f t="shared" si="7"/>
        <v/>
      </c>
      <c r="CE17" s="32"/>
      <c r="CF17" s="32"/>
      <c r="CG17" s="34">
        <f t="shared" si="8"/>
        <v>0</v>
      </c>
      <c r="CH17" s="35"/>
      <c r="CI17" s="35"/>
      <c r="CJ17" s="35"/>
      <c r="CK17" s="34">
        <f t="shared" si="2"/>
        <v>0</v>
      </c>
      <c r="CL17" s="34">
        <f t="shared" si="2"/>
        <v>0</v>
      </c>
      <c r="CM17" s="34">
        <f t="shared" si="2"/>
        <v>0</v>
      </c>
    </row>
    <row r="18" spans="1:113" x14ac:dyDescent="0.25">
      <c r="A18" s="45" t="s">
        <v>40</v>
      </c>
      <c r="B18" s="65">
        <f t="shared" si="0"/>
        <v>0</v>
      </c>
      <c r="C18" s="631">
        <f t="shared" si="1"/>
        <v>0</v>
      </c>
      <c r="D18" s="67">
        <f t="shared" si="1"/>
        <v>0</v>
      </c>
      <c r="E18" s="68"/>
      <c r="F18" s="632"/>
      <c r="G18" s="1061"/>
      <c r="H18" s="71"/>
      <c r="I18" s="1061"/>
      <c r="J18" s="71"/>
      <c r="K18" s="51"/>
      <c r="L18" s="52"/>
      <c r="M18" s="51"/>
      <c r="N18" s="52"/>
      <c r="O18" s="1039"/>
      <c r="P18" s="73"/>
      <c r="Q18" s="1039"/>
      <c r="R18" s="73"/>
      <c r="S18" s="1039"/>
      <c r="T18" s="73"/>
      <c r="U18" s="1039"/>
      <c r="V18" s="73"/>
      <c r="W18" s="1039"/>
      <c r="X18" s="73"/>
      <c r="Y18" s="1039"/>
      <c r="Z18" s="73"/>
      <c r="AA18" s="1039"/>
      <c r="AB18" s="73"/>
      <c r="AC18" s="1039"/>
      <c r="AD18" s="73"/>
      <c r="AE18" s="1039"/>
      <c r="AF18" s="73"/>
      <c r="AG18" s="1039"/>
      <c r="AH18" s="73"/>
      <c r="AI18" s="1039"/>
      <c r="AJ18" s="73"/>
      <c r="AK18" s="1039"/>
      <c r="AL18" s="74"/>
      <c r="AM18" s="75"/>
      <c r="AN18" s="76"/>
      <c r="AO18" s="76"/>
      <c r="AP18" s="77"/>
      <c r="AQ18" s="78"/>
      <c r="AR18" s="78"/>
      <c r="AS18" s="78"/>
      <c r="AT18" s="31" t="str">
        <f t="shared" si="3"/>
        <v/>
      </c>
      <c r="BY18" s="32"/>
      <c r="BZ18" s="32"/>
      <c r="CA18" s="33" t="str">
        <f t="shared" si="4"/>
        <v/>
      </c>
      <c r="CB18" s="33" t="str">
        <f t="shared" si="5"/>
        <v/>
      </c>
      <c r="CC18" s="33" t="str">
        <f t="shared" si="6"/>
        <v/>
      </c>
      <c r="CD18" s="33" t="str">
        <f t="shared" si="7"/>
        <v/>
      </c>
      <c r="CE18" s="32"/>
      <c r="CF18" s="32"/>
      <c r="CG18" s="34">
        <f t="shared" si="8"/>
        <v>0</v>
      </c>
      <c r="CH18" s="35"/>
      <c r="CI18" s="35"/>
      <c r="CJ18" s="35"/>
      <c r="CK18" s="34">
        <f t="shared" si="2"/>
        <v>0</v>
      </c>
      <c r="CL18" s="34">
        <f t="shared" si="2"/>
        <v>0</v>
      </c>
      <c r="CM18" s="34">
        <f t="shared" si="2"/>
        <v>0</v>
      </c>
    </row>
    <row r="19" spans="1:113" x14ac:dyDescent="0.25">
      <c r="A19" s="1056" t="s">
        <v>41</v>
      </c>
      <c r="B19" s="65">
        <f t="shared" si="0"/>
        <v>0</v>
      </c>
      <c r="C19" s="79">
        <f t="shared" si="1"/>
        <v>0</v>
      </c>
      <c r="D19" s="1058">
        <f t="shared" si="1"/>
        <v>0</v>
      </c>
      <c r="E19" s="1022">
        <f t="shared" ref="E19:AS19" si="9">SUM(E20:E24)</f>
        <v>0</v>
      </c>
      <c r="F19" s="1058">
        <f t="shared" si="9"/>
        <v>0</v>
      </c>
      <c r="G19" s="1022">
        <f t="shared" si="9"/>
        <v>0</v>
      </c>
      <c r="H19" s="1028">
        <f t="shared" si="9"/>
        <v>0</v>
      </c>
      <c r="I19" s="1022">
        <f t="shared" si="9"/>
        <v>0</v>
      </c>
      <c r="J19" s="1028">
        <f t="shared" si="9"/>
        <v>0</v>
      </c>
      <c r="K19" s="1022">
        <f t="shared" si="9"/>
        <v>0</v>
      </c>
      <c r="L19" s="1028">
        <f t="shared" si="9"/>
        <v>0</v>
      </c>
      <c r="M19" s="1022">
        <f t="shared" si="9"/>
        <v>0</v>
      </c>
      <c r="N19" s="1028">
        <f t="shared" si="9"/>
        <v>0</v>
      </c>
      <c r="O19" s="1022">
        <f t="shared" si="9"/>
        <v>0</v>
      </c>
      <c r="P19" s="1028">
        <f t="shared" si="9"/>
        <v>0</v>
      </c>
      <c r="Q19" s="1022">
        <f t="shared" si="9"/>
        <v>0</v>
      </c>
      <c r="R19" s="1028">
        <f t="shared" si="9"/>
        <v>0</v>
      </c>
      <c r="S19" s="1022">
        <f t="shared" si="9"/>
        <v>0</v>
      </c>
      <c r="T19" s="1028">
        <f t="shared" si="9"/>
        <v>0</v>
      </c>
      <c r="U19" s="1022">
        <f t="shared" si="9"/>
        <v>0</v>
      </c>
      <c r="V19" s="1028">
        <f t="shared" si="9"/>
        <v>0</v>
      </c>
      <c r="W19" s="1022">
        <f t="shared" si="9"/>
        <v>0</v>
      </c>
      <c r="X19" s="1028">
        <f t="shared" si="9"/>
        <v>0</v>
      </c>
      <c r="Y19" s="1022">
        <f t="shared" si="9"/>
        <v>0</v>
      </c>
      <c r="Z19" s="1028">
        <f t="shared" si="9"/>
        <v>0</v>
      </c>
      <c r="AA19" s="1022">
        <f t="shared" si="9"/>
        <v>0</v>
      </c>
      <c r="AB19" s="1028">
        <f t="shared" si="9"/>
        <v>0</v>
      </c>
      <c r="AC19" s="1022">
        <f t="shared" si="9"/>
        <v>0</v>
      </c>
      <c r="AD19" s="1028">
        <f t="shared" si="9"/>
        <v>0</v>
      </c>
      <c r="AE19" s="1022">
        <f t="shared" si="9"/>
        <v>0</v>
      </c>
      <c r="AF19" s="1028">
        <f t="shared" si="9"/>
        <v>0</v>
      </c>
      <c r="AG19" s="1022">
        <f t="shared" si="9"/>
        <v>0</v>
      </c>
      <c r="AH19" s="1028">
        <f t="shared" si="9"/>
        <v>0</v>
      </c>
      <c r="AI19" s="1022">
        <f t="shared" si="9"/>
        <v>0</v>
      </c>
      <c r="AJ19" s="1028">
        <f t="shared" si="9"/>
        <v>0</v>
      </c>
      <c r="AK19" s="1022">
        <f t="shared" si="9"/>
        <v>0</v>
      </c>
      <c r="AL19" s="1062">
        <f t="shared" si="9"/>
        <v>0</v>
      </c>
      <c r="AM19" s="1026">
        <f t="shared" si="9"/>
        <v>0</v>
      </c>
      <c r="AN19" s="1027">
        <f t="shared" si="9"/>
        <v>0</v>
      </c>
      <c r="AO19" s="1027">
        <f t="shared" si="9"/>
        <v>0</v>
      </c>
      <c r="AP19" s="1058">
        <f t="shared" si="9"/>
        <v>0</v>
      </c>
      <c r="AQ19" s="1028">
        <f t="shared" si="9"/>
        <v>0</v>
      </c>
      <c r="AR19" s="1028">
        <f t="shared" si="9"/>
        <v>0</v>
      </c>
      <c r="AS19" s="1028">
        <f t="shared" si="9"/>
        <v>0</v>
      </c>
      <c r="AT19" s="85"/>
      <c r="BY19" s="32"/>
      <c r="BZ19" s="32"/>
      <c r="CA19" s="32"/>
      <c r="CB19" s="32"/>
      <c r="CC19" s="32"/>
      <c r="CD19" s="32"/>
      <c r="CE19" s="32"/>
      <c r="CF19" s="32"/>
      <c r="CG19"/>
      <c r="CH19" s="35"/>
      <c r="CI19" s="35"/>
      <c r="CJ19" s="35"/>
      <c r="CK19"/>
      <c r="CL19"/>
      <c r="CM19"/>
    </row>
    <row r="20" spans="1:113" x14ac:dyDescent="0.25">
      <c r="A20" s="1063" t="s">
        <v>42</v>
      </c>
      <c r="B20" s="60">
        <f t="shared" si="0"/>
        <v>0</v>
      </c>
      <c r="C20" s="58">
        <f t="shared" si="1"/>
        <v>0</v>
      </c>
      <c r="D20" s="87">
        <f t="shared" si="1"/>
        <v>0</v>
      </c>
      <c r="E20" s="88"/>
      <c r="F20" s="89"/>
      <c r="G20" s="88"/>
      <c r="H20" s="90"/>
      <c r="I20" s="88"/>
      <c r="J20" s="90"/>
      <c r="K20" s="88"/>
      <c r="L20" s="90"/>
      <c r="M20" s="88"/>
      <c r="N20" s="90"/>
      <c r="O20" s="88"/>
      <c r="P20" s="90"/>
      <c r="Q20" s="88"/>
      <c r="R20" s="90"/>
      <c r="S20" s="88"/>
      <c r="T20" s="90"/>
      <c r="U20" s="88"/>
      <c r="V20" s="90"/>
      <c r="W20" s="88"/>
      <c r="X20" s="90"/>
      <c r="Y20" s="88"/>
      <c r="Z20" s="90"/>
      <c r="AA20" s="88"/>
      <c r="AB20" s="90"/>
      <c r="AC20" s="88"/>
      <c r="AD20" s="90"/>
      <c r="AE20" s="88"/>
      <c r="AF20" s="90"/>
      <c r="AG20" s="88"/>
      <c r="AH20" s="90"/>
      <c r="AI20" s="88"/>
      <c r="AJ20" s="90"/>
      <c r="AK20" s="88"/>
      <c r="AL20" s="91"/>
      <c r="AM20" s="936"/>
      <c r="AN20" s="93"/>
      <c r="AO20" s="93"/>
      <c r="AP20" s="89"/>
      <c r="AQ20" s="937"/>
      <c r="AR20" s="937"/>
      <c r="AS20" s="937"/>
      <c r="AT20" s="31" t="str">
        <f>CA20&amp;CB20&amp;CC20&amp;CD20</f>
        <v/>
      </c>
      <c r="BY20" s="32"/>
      <c r="BZ20" s="32"/>
      <c r="CA20" s="33" t="str">
        <f t="shared" ref="CA20:CA24" si="10">IF(AM20+AN20+AO20+AP20&lt;&gt;$B20,"* El número de "&amp;AM$10&amp;""&amp;" no puede ser distinto del Total. ","")</f>
        <v/>
      </c>
      <c r="CB20" s="33" t="str">
        <f t="shared" si="5"/>
        <v/>
      </c>
      <c r="CC20" s="33" t="str">
        <f t="shared" si="6"/>
        <v/>
      </c>
      <c r="CD20" s="33" t="str">
        <f t="shared" si="7"/>
        <v/>
      </c>
      <c r="CE20" s="32"/>
      <c r="CF20" s="32"/>
      <c r="CG20" s="34">
        <f t="shared" si="8"/>
        <v>0</v>
      </c>
      <c r="CH20" s="35"/>
      <c r="CI20" s="35"/>
      <c r="CJ20" s="35"/>
      <c r="CK20" s="34">
        <f t="shared" ref="CK20:CM24" si="11">IF(AND($B20&lt;&gt;0,AQ20=""),1,IF(AQ20&gt;$B20,1,0))</f>
        <v>0</v>
      </c>
      <c r="CL20" s="34">
        <f t="shared" si="11"/>
        <v>0</v>
      </c>
      <c r="CM20" s="34">
        <f t="shared" si="11"/>
        <v>0</v>
      </c>
    </row>
    <row r="21" spans="1:113" x14ac:dyDescent="0.25">
      <c r="A21" s="45" t="s">
        <v>43</v>
      </c>
      <c r="B21" s="57">
        <f t="shared" si="0"/>
        <v>0</v>
      </c>
      <c r="C21" s="61">
        <f t="shared" si="1"/>
        <v>0</v>
      </c>
      <c r="D21" s="47">
        <f t="shared" si="1"/>
        <v>0</v>
      </c>
      <c r="E21" s="51"/>
      <c r="F21" s="56"/>
      <c r="G21" s="51"/>
      <c r="H21" s="52"/>
      <c r="I21" s="51"/>
      <c r="J21" s="52"/>
      <c r="K21" s="51"/>
      <c r="L21" s="52"/>
      <c r="M21" s="51"/>
      <c r="N21" s="52"/>
      <c r="O21" s="51"/>
      <c r="P21" s="52"/>
      <c r="Q21" s="51"/>
      <c r="R21" s="52"/>
      <c r="S21" s="51"/>
      <c r="T21" s="52"/>
      <c r="U21" s="51"/>
      <c r="V21" s="52"/>
      <c r="W21" s="51"/>
      <c r="X21" s="52"/>
      <c r="Y21" s="51"/>
      <c r="Z21" s="52"/>
      <c r="AA21" s="51"/>
      <c r="AB21" s="52"/>
      <c r="AC21" s="51"/>
      <c r="AD21" s="52"/>
      <c r="AE21" s="51"/>
      <c r="AF21" s="52"/>
      <c r="AG21" s="51"/>
      <c r="AH21" s="52"/>
      <c r="AI21" s="51"/>
      <c r="AJ21" s="52"/>
      <c r="AK21" s="51"/>
      <c r="AL21" s="53"/>
      <c r="AM21" s="54"/>
      <c r="AN21" s="55"/>
      <c r="AO21" s="55"/>
      <c r="AP21" s="56"/>
      <c r="AQ21" s="95"/>
      <c r="AR21" s="95"/>
      <c r="AS21" s="95"/>
      <c r="AT21" s="31" t="str">
        <f>CA21&amp;CB21&amp;CC21&amp;CD21</f>
        <v/>
      </c>
      <c r="BY21" s="32"/>
      <c r="BZ21" s="32"/>
      <c r="CA21" s="33" t="str">
        <f t="shared" si="10"/>
        <v/>
      </c>
      <c r="CB21" s="33" t="str">
        <f t="shared" si="5"/>
        <v/>
      </c>
      <c r="CC21" s="33" t="str">
        <f t="shared" si="6"/>
        <v/>
      </c>
      <c r="CD21" s="33" t="str">
        <f t="shared" si="7"/>
        <v/>
      </c>
      <c r="CE21" s="32"/>
      <c r="CF21" s="32"/>
      <c r="CG21" s="34">
        <f t="shared" si="8"/>
        <v>0</v>
      </c>
      <c r="CH21" s="35"/>
      <c r="CI21" s="35"/>
      <c r="CJ21" s="35"/>
      <c r="CK21" s="34">
        <f t="shared" si="11"/>
        <v>0</v>
      </c>
      <c r="CL21" s="34">
        <f t="shared" si="11"/>
        <v>0</v>
      </c>
      <c r="CM21" s="34">
        <f t="shared" si="11"/>
        <v>0</v>
      </c>
    </row>
    <row r="22" spans="1:113" x14ac:dyDescent="0.25">
      <c r="A22" s="96" t="s">
        <v>44</v>
      </c>
      <c r="B22" s="97">
        <f t="shared" si="0"/>
        <v>0</v>
      </c>
      <c r="C22" s="98">
        <f t="shared" si="1"/>
        <v>0</v>
      </c>
      <c r="D22" s="99">
        <f t="shared" si="1"/>
        <v>0</v>
      </c>
      <c r="E22" s="62"/>
      <c r="F22" s="100"/>
      <c r="G22" s="62"/>
      <c r="H22" s="101"/>
      <c r="I22" s="62"/>
      <c r="J22" s="101"/>
      <c r="K22" s="62"/>
      <c r="L22" s="101"/>
      <c r="M22" s="62"/>
      <c r="N22" s="101"/>
      <c r="O22" s="62"/>
      <c r="P22" s="101"/>
      <c r="Q22" s="62"/>
      <c r="R22" s="101"/>
      <c r="S22" s="62"/>
      <c r="T22" s="101"/>
      <c r="U22" s="62"/>
      <c r="V22" s="101"/>
      <c r="W22" s="62"/>
      <c r="X22" s="101"/>
      <c r="Y22" s="62"/>
      <c r="Z22" s="101"/>
      <c r="AA22" s="62"/>
      <c r="AB22" s="101"/>
      <c r="AC22" s="62"/>
      <c r="AD22" s="101"/>
      <c r="AE22" s="62"/>
      <c r="AF22" s="101"/>
      <c r="AG22" s="62"/>
      <c r="AH22" s="101"/>
      <c r="AI22" s="62"/>
      <c r="AJ22" s="101"/>
      <c r="AK22" s="62"/>
      <c r="AL22" s="102"/>
      <c r="AM22" s="103"/>
      <c r="AN22" s="104"/>
      <c r="AO22" s="104"/>
      <c r="AP22" s="100"/>
      <c r="AQ22" s="105"/>
      <c r="AR22" s="105"/>
      <c r="AS22" s="105"/>
      <c r="AT22" s="31" t="str">
        <f>CA22&amp;CB22&amp;CC22&amp;CD22</f>
        <v/>
      </c>
      <c r="BY22" s="32"/>
      <c r="BZ22" s="32"/>
      <c r="CA22" s="33" t="str">
        <f t="shared" si="10"/>
        <v/>
      </c>
      <c r="CB22" s="33" t="str">
        <f t="shared" si="5"/>
        <v/>
      </c>
      <c r="CC22" s="33" t="str">
        <f t="shared" si="6"/>
        <v/>
      </c>
      <c r="CD22" s="33" t="str">
        <f t="shared" si="7"/>
        <v/>
      </c>
      <c r="CE22" s="32"/>
      <c r="CF22" s="32"/>
      <c r="CG22" s="34">
        <f t="shared" si="8"/>
        <v>0</v>
      </c>
      <c r="CH22" s="35"/>
      <c r="CI22" s="35"/>
      <c r="CJ22" s="35"/>
      <c r="CK22" s="34">
        <f t="shared" si="11"/>
        <v>0</v>
      </c>
      <c r="CL22" s="34">
        <f t="shared" si="11"/>
        <v>0</v>
      </c>
      <c r="CM22" s="34">
        <f t="shared" si="11"/>
        <v>0</v>
      </c>
    </row>
    <row r="23" spans="1:113" x14ac:dyDescent="0.25">
      <c r="A23" s="106" t="s">
        <v>45</v>
      </c>
      <c r="B23" s="57">
        <f t="shared" si="0"/>
        <v>0</v>
      </c>
      <c r="C23" s="61">
        <f t="shared" si="1"/>
        <v>0</v>
      </c>
      <c r="D23" s="47">
        <f t="shared" si="1"/>
        <v>0</v>
      </c>
      <c r="E23" s="51"/>
      <c r="F23" s="56"/>
      <c r="G23" s="51"/>
      <c r="H23" s="52"/>
      <c r="I23" s="51"/>
      <c r="J23" s="52"/>
      <c r="K23" s="51"/>
      <c r="L23" s="52"/>
      <c r="M23" s="51"/>
      <c r="N23" s="52"/>
      <c r="O23" s="51"/>
      <c r="P23" s="52"/>
      <c r="Q23" s="51"/>
      <c r="R23" s="52"/>
      <c r="S23" s="51"/>
      <c r="T23" s="52"/>
      <c r="U23" s="51"/>
      <c r="V23" s="52"/>
      <c r="W23" s="51"/>
      <c r="X23" s="52"/>
      <c r="Y23" s="51"/>
      <c r="Z23" s="52"/>
      <c r="AA23" s="51"/>
      <c r="AB23" s="52"/>
      <c r="AC23" s="51"/>
      <c r="AD23" s="52"/>
      <c r="AE23" s="51"/>
      <c r="AF23" s="52"/>
      <c r="AG23" s="51"/>
      <c r="AH23" s="52"/>
      <c r="AI23" s="51"/>
      <c r="AJ23" s="52"/>
      <c r="AK23" s="51"/>
      <c r="AL23" s="53"/>
      <c r="AM23" s="54"/>
      <c r="AN23" s="55"/>
      <c r="AO23" s="55"/>
      <c r="AP23" s="56"/>
      <c r="AQ23" s="95"/>
      <c r="AR23" s="95"/>
      <c r="AS23" s="95"/>
      <c r="AT23" s="31" t="str">
        <f>CA23&amp;CB23&amp;CC23&amp;CD23</f>
        <v/>
      </c>
      <c r="BY23" s="32"/>
      <c r="BZ23" s="32"/>
      <c r="CA23" s="33" t="str">
        <f t="shared" si="10"/>
        <v/>
      </c>
      <c r="CB23" s="33" t="str">
        <f t="shared" si="5"/>
        <v/>
      </c>
      <c r="CC23" s="33" t="str">
        <f t="shared" si="6"/>
        <v/>
      </c>
      <c r="CD23" s="33" t="str">
        <f t="shared" si="7"/>
        <v/>
      </c>
      <c r="CE23" s="32"/>
      <c r="CF23" s="32"/>
      <c r="CG23" s="34">
        <f t="shared" si="8"/>
        <v>0</v>
      </c>
      <c r="CH23" s="35"/>
      <c r="CI23" s="35"/>
      <c r="CJ23" s="35"/>
      <c r="CK23" s="34">
        <f t="shared" si="11"/>
        <v>0</v>
      </c>
      <c r="CL23" s="34">
        <f t="shared" si="11"/>
        <v>0</v>
      </c>
      <c r="CM23" s="34">
        <f t="shared" si="11"/>
        <v>0</v>
      </c>
    </row>
    <row r="24" spans="1:113" x14ac:dyDescent="0.25">
      <c r="A24" s="107" t="s">
        <v>46</v>
      </c>
      <c r="B24" s="65">
        <f t="shared" si="0"/>
        <v>0</v>
      </c>
      <c r="C24" s="79">
        <f t="shared" si="1"/>
        <v>0</v>
      </c>
      <c r="D24" s="637">
        <f t="shared" si="1"/>
        <v>0</v>
      </c>
      <c r="E24" s="1039"/>
      <c r="F24" s="638"/>
      <c r="G24" s="1039"/>
      <c r="H24" s="73"/>
      <c r="I24" s="1039"/>
      <c r="J24" s="73"/>
      <c r="K24" s="1039"/>
      <c r="L24" s="73"/>
      <c r="M24" s="1039"/>
      <c r="N24" s="73"/>
      <c r="O24" s="1039"/>
      <c r="P24" s="73"/>
      <c r="Q24" s="1039"/>
      <c r="R24" s="73"/>
      <c r="S24" s="1039"/>
      <c r="T24" s="73"/>
      <c r="U24" s="1039"/>
      <c r="V24" s="73"/>
      <c r="W24" s="1039"/>
      <c r="X24" s="73"/>
      <c r="Y24" s="1039"/>
      <c r="Z24" s="73"/>
      <c r="AA24" s="1039"/>
      <c r="AB24" s="73"/>
      <c r="AC24" s="1039"/>
      <c r="AD24" s="73"/>
      <c r="AE24" s="1039"/>
      <c r="AF24" s="73"/>
      <c r="AG24" s="1039"/>
      <c r="AH24" s="73"/>
      <c r="AI24" s="1039"/>
      <c r="AJ24" s="73"/>
      <c r="AK24" s="1039"/>
      <c r="AL24" s="74"/>
      <c r="AM24" s="110"/>
      <c r="AN24" s="76"/>
      <c r="AO24" s="76"/>
      <c r="AP24" s="638"/>
      <c r="AQ24" s="73"/>
      <c r="AR24" s="73"/>
      <c r="AS24" s="73"/>
      <c r="AT24" s="31" t="str">
        <f>CA24&amp;CB24&amp;CC24&amp;CD24</f>
        <v/>
      </c>
      <c r="BY24" s="32"/>
      <c r="BZ24" s="32"/>
      <c r="CA24" s="33" t="str">
        <f t="shared" si="10"/>
        <v/>
      </c>
      <c r="CB24" s="33" t="str">
        <f t="shared" si="5"/>
        <v/>
      </c>
      <c r="CC24" s="33" t="str">
        <f t="shared" si="6"/>
        <v/>
      </c>
      <c r="CD24" s="33" t="str">
        <f t="shared" si="7"/>
        <v/>
      </c>
      <c r="CE24" s="32"/>
      <c r="CF24" s="32"/>
      <c r="CG24" s="34">
        <f t="shared" si="8"/>
        <v>0</v>
      </c>
      <c r="CH24" s="35"/>
      <c r="CI24" s="35"/>
      <c r="CJ24" s="35"/>
      <c r="CK24" s="34">
        <f t="shared" si="11"/>
        <v>0</v>
      </c>
      <c r="CL24" s="34">
        <f t="shared" si="11"/>
        <v>0</v>
      </c>
      <c r="CM24" s="34">
        <f t="shared" si="11"/>
        <v>0</v>
      </c>
    </row>
    <row r="25" spans="1:113" x14ac:dyDescent="0.25">
      <c r="A25" s="13" t="s">
        <v>47</v>
      </c>
      <c r="B25" s="14"/>
      <c r="C25" s="12"/>
      <c r="D25" s="15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</row>
    <row r="26" spans="1:113" x14ac:dyDescent="0.25">
      <c r="A26" s="521" t="s">
        <v>48</v>
      </c>
      <c r="B26" s="852" t="s">
        <v>49</v>
      </c>
      <c r="C26" s="877" t="s">
        <v>5</v>
      </c>
      <c r="D26" s="492"/>
      <c r="E26" s="493"/>
      <c r="F26" s="1009" t="s">
        <v>6</v>
      </c>
      <c r="G26" s="925"/>
      <c r="H26" s="925"/>
      <c r="I26" s="925"/>
      <c r="J26" s="925"/>
      <c r="K26" s="925"/>
      <c r="L26" s="925"/>
      <c r="M26" s="925"/>
      <c r="N26" s="925"/>
      <c r="O26" s="925"/>
      <c r="P26" s="925"/>
      <c r="Q26" s="925"/>
      <c r="R26" s="925"/>
      <c r="S26" s="925"/>
      <c r="T26" s="925"/>
      <c r="U26" s="925"/>
      <c r="V26" s="925"/>
      <c r="W26" s="925"/>
      <c r="X26" s="925"/>
      <c r="Y26" s="925"/>
      <c r="Z26" s="925"/>
      <c r="AA26" s="925"/>
      <c r="AB26" s="925"/>
      <c r="AC26" s="925"/>
      <c r="AD26" s="925"/>
      <c r="AE26" s="925"/>
      <c r="AF26" s="925"/>
      <c r="AG26" s="925"/>
      <c r="AH26" s="925"/>
      <c r="AI26" s="925"/>
      <c r="AJ26" s="925"/>
      <c r="AK26" s="925"/>
      <c r="AL26" s="925"/>
      <c r="AM26" s="1054"/>
      <c r="AN26" s="975" t="s">
        <v>7</v>
      </c>
      <c r="AO26" s="925"/>
      <c r="AP26" s="925"/>
      <c r="AQ26" s="976"/>
    </row>
    <row r="27" spans="1:113" ht="15" customHeight="1" x14ac:dyDescent="0.25">
      <c r="A27" s="522"/>
      <c r="B27" s="489"/>
      <c r="C27" s="712"/>
      <c r="D27" s="620"/>
      <c r="E27" s="641"/>
      <c r="F27" s="987" t="s">
        <v>11</v>
      </c>
      <c r="G27" s="988"/>
      <c r="H27" s="987" t="s">
        <v>12</v>
      </c>
      <c r="I27" s="988"/>
      <c r="J27" s="987" t="s">
        <v>13</v>
      </c>
      <c r="K27" s="988"/>
      <c r="L27" s="987" t="s">
        <v>14</v>
      </c>
      <c r="M27" s="988"/>
      <c r="N27" s="987" t="s">
        <v>15</v>
      </c>
      <c r="O27" s="988"/>
      <c r="P27" s="987" t="s">
        <v>16</v>
      </c>
      <c r="Q27" s="988"/>
      <c r="R27" s="987" t="s">
        <v>17</v>
      </c>
      <c r="S27" s="988"/>
      <c r="T27" s="987" t="s">
        <v>18</v>
      </c>
      <c r="U27" s="988"/>
      <c r="V27" s="987" t="s">
        <v>19</v>
      </c>
      <c r="W27" s="988"/>
      <c r="X27" s="987" t="s">
        <v>20</v>
      </c>
      <c r="Y27" s="988"/>
      <c r="Z27" s="987" t="s">
        <v>21</v>
      </c>
      <c r="AA27" s="988"/>
      <c r="AB27" s="987" t="s">
        <v>22</v>
      </c>
      <c r="AC27" s="988"/>
      <c r="AD27" s="987" t="s">
        <v>23</v>
      </c>
      <c r="AE27" s="988"/>
      <c r="AF27" s="987" t="s">
        <v>24</v>
      </c>
      <c r="AG27" s="988"/>
      <c r="AH27" s="987" t="s">
        <v>25</v>
      </c>
      <c r="AI27" s="988"/>
      <c r="AJ27" s="987" t="s">
        <v>26</v>
      </c>
      <c r="AK27" s="988"/>
      <c r="AL27" s="1009" t="s">
        <v>27</v>
      </c>
      <c r="AM27" s="1054"/>
      <c r="AN27" s="930" t="s">
        <v>50</v>
      </c>
      <c r="AO27" s="931" t="s">
        <v>29</v>
      </c>
      <c r="AP27" s="506" t="s">
        <v>30</v>
      </c>
      <c r="AQ27" s="510" t="s">
        <v>31</v>
      </c>
    </row>
    <row r="28" spans="1:113" x14ac:dyDescent="0.25">
      <c r="A28" s="644"/>
      <c r="B28" s="734"/>
      <c r="C28" s="1014" t="s">
        <v>32</v>
      </c>
      <c r="D28" s="992" t="s">
        <v>33</v>
      </c>
      <c r="E28" s="993" t="s">
        <v>34</v>
      </c>
      <c r="F28" s="992" t="s">
        <v>33</v>
      </c>
      <c r="G28" s="993" t="s">
        <v>34</v>
      </c>
      <c r="H28" s="992" t="s">
        <v>33</v>
      </c>
      <c r="I28" s="993" t="s">
        <v>34</v>
      </c>
      <c r="J28" s="992" t="s">
        <v>33</v>
      </c>
      <c r="K28" s="993" t="s">
        <v>34</v>
      </c>
      <c r="L28" s="992" t="s">
        <v>33</v>
      </c>
      <c r="M28" s="993" t="s">
        <v>34</v>
      </c>
      <c r="N28" s="1055" t="s">
        <v>33</v>
      </c>
      <c r="O28" s="993" t="s">
        <v>34</v>
      </c>
      <c r="P28" s="992" t="s">
        <v>33</v>
      </c>
      <c r="Q28" s="993" t="s">
        <v>34</v>
      </c>
      <c r="R28" s="992" t="s">
        <v>33</v>
      </c>
      <c r="S28" s="993" t="s">
        <v>34</v>
      </c>
      <c r="T28" s="992" t="s">
        <v>33</v>
      </c>
      <c r="U28" s="993" t="s">
        <v>34</v>
      </c>
      <c r="V28" s="992" t="s">
        <v>33</v>
      </c>
      <c r="W28" s="993" t="s">
        <v>34</v>
      </c>
      <c r="X28" s="992" t="s">
        <v>33</v>
      </c>
      <c r="Y28" s="993" t="s">
        <v>34</v>
      </c>
      <c r="Z28" s="992" t="s">
        <v>33</v>
      </c>
      <c r="AA28" s="993" t="s">
        <v>34</v>
      </c>
      <c r="AB28" s="992" t="s">
        <v>33</v>
      </c>
      <c r="AC28" s="993" t="s">
        <v>34</v>
      </c>
      <c r="AD28" s="992" t="s">
        <v>33</v>
      </c>
      <c r="AE28" s="993" t="s">
        <v>34</v>
      </c>
      <c r="AF28" s="992" t="s">
        <v>33</v>
      </c>
      <c r="AG28" s="993" t="s">
        <v>34</v>
      </c>
      <c r="AH28" s="992" t="s">
        <v>33</v>
      </c>
      <c r="AI28" s="993" t="s">
        <v>34</v>
      </c>
      <c r="AJ28" s="992" t="s">
        <v>33</v>
      </c>
      <c r="AK28" s="993" t="s">
        <v>34</v>
      </c>
      <c r="AL28" s="992" t="s">
        <v>33</v>
      </c>
      <c r="AM28" s="938" t="s">
        <v>34</v>
      </c>
      <c r="AN28" s="509"/>
      <c r="AO28" s="505"/>
      <c r="AP28" s="505"/>
      <c r="AQ28" s="511"/>
      <c r="CG28" s="112">
        <f>IF(C29&lt;&gt;SUM(C30:C48),1,0)</f>
        <v>0</v>
      </c>
    </row>
    <row r="29" spans="1:113" x14ac:dyDescent="0.25">
      <c r="A29" s="1064" t="s">
        <v>51</v>
      </c>
      <c r="B29" s="1065"/>
      <c r="C29" s="1066">
        <f t="shared" ref="C29:C50" si="12">SUM(D29:E29)</f>
        <v>0</v>
      </c>
      <c r="D29" s="942">
        <f t="shared" ref="D29:E50" si="13">+F29+H29+J29+L29+N29+P29+R29+T29+V29+X29+Z29+AB29+AD29+AF29+AH29+AJ29+AL29</f>
        <v>0</v>
      </c>
      <c r="E29" s="115">
        <f t="shared" si="13"/>
        <v>0</v>
      </c>
      <c r="F29" s="1067"/>
      <c r="G29" s="1068"/>
      <c r="H29" s="1067"/>
      <c r="I29" s="1069"/>
      <c r="J29" s="1067"/>
      <c r="K29" s="1069"/>
      <c r="L29" s="1067"/>
      <c r="M29" s="1068"/>
      <c r="N29" s="1070"/>
      <c r="O29" s="1069"/>
      <c r="P29" s="1070"/>
      <c r="Q29" s="1069"/>
      <c r="R29" s="1070"/>
      <c r="S29" s="1069"/>
      <c r="T29" s="1070"/>
      <c r="U29" s="1069"/>
      <c r="V29" s="1070"/>
      <c r="W29" s="1069"/>
      <c r="X29" s="1070"/>
      <c r="Y29" s="1069"/>
      <c r="Z29" s="1070"/>
      <c r="AA29" s="1069"/>
      <c r="AB29" s="1070"/>
      <c r="AC29" s="1069"/>
      <c r="AD29" s="1070"/>
      <c r="AE29" s="1069"/>
      <c r="AF29" s="1070"/>
      <c r="AG29" s="1069"/>
      <c r="AH29" s="1070"/>
      <c r="AI29" s="1069"/>
      <c r="AJ29" s="1070"/>
      <c r="AK29" s="1069"/>
      <c r="AL29" s="1070"/>
      <c r="AM29" s="947"/>
      <c r="AN29" s="1071"/>
      <c r="AO29" s="1072"/>
      <c r="AP29" s="1070"/>
      <c r="AQ29" s="1069"/>
      <c r="AR29" s="31" t="str">
        <f>CA29&amp;CB29&amp;CC29&amp;CD29&amp;CE29&amp;CF29</f>
        <v/>
      </c>
      <c r="BW29" s="32"/>
      <c r="BX29" s="32"/>
      <c r="BY29" s="32"/>
      <c r="BZ29" s="32"/>
      <c r="CA29" s="123" t="str">
        <f>IF(CG29=1," * El total de Ingresos debe ser igual a la suma de los Tipos de Estrategia. ","")</f>
        <v/>
      </c>
      <c r="CB29" s="123" t="str">
        <f>IF(CG28=1,"* Existen patologías que son mayores al Total de Ingresos-Persona. ","")</f>
        <v/>
      </c>
      <c r="CC29" s="124"/>
      <c r="CD29" s="124"/>
      <c r="CE29" s="124"/>
      <c r="CF29" s="124"/>
      <c r="CG29" s="112">
        <f>IF(SUM(AN29:AQ29)=C29,0,1)</f>
        <v>0</v>
      </c>
      <c r="CH29" s="125"/>
      <c r="CI29" s="125"/>
      <c r="CJ29" s="125"/>
      <c r="CK29" s="125"/>
      <c r="DH29"/>
      <c r="DI29"/>
    </row>
    <row r="30" spans="1:113" x14ac:dyDescent="0.25">
      <c r="A30" s="949" t="s">
        <v>52</v>
      </c>
      <c r="B30" s="126" t="s">
        <v>53</v>
      </c>
      <c r="C30" s="127">
        <f t="shared" si="12"/>
        <v>0</v>
      </c>
      <c r="D30" s="1073">
        <f t="shared" si="13"/>
        <v>0</v>
      </c>
      <c r="E30" s="1074">
        <f t="shared" si="13"/>
        <v>0</v>
      </c>
      <c r="F30" s="130"/>
      <c r="G30" s="131"/>
      <c r="H30" s="130"/>
      <c r="I30" s="132"/>
      <c r="J30" s="130"/>
      <c r="K30" s="132"/>
      <c r="L30" s="130"/>
      <c r="M30" s="131"/>
      <c r="N30" s="133"/>
      <c r="O30" s="132"/>
      <c r="P30" s="133"/>
      <c r="Q30" s="132"/>
      <c r="R30" s="133"/>
      <c r="S30" s="132"/>
      <c r="T30" s="133"/>
      <c r="U30" s="132"/>
      <c r="V30" s="133"/>
      <c r="W30" s="132"/>
      <c r="X30" s="133"/>
      <c r="Y30" s="132"/>
      <c r="Z30" s="133"/>
      <c r="AA30" s="132"/>
      <c r="AB30" s="133"/>
      <c r="AC30" s="132"/>
      <c r="AD30" s="133"/>
      <c r="AE30" s="132"/>
      <c r="AF30" s="133"/>
      <c r="AG30" s="132"/>
      <c r="AH30" s="133"/>
      <c r="AI30" s="132"/>
      <c r="AJ30" s="133"/>
      <c r="AK30" s="132"/>
      <c r="AL30" s="133"/>
      <c r="AM30" s="134"/>
      <c r="AN30" s="135"/>
      <c r="AO30" s="136"/>
      <c r="AP30" s="133"/>
      <c r="AQ30" s="132"/>
      <c r="AR30" s="31" t="str">
        <f>CA30&amp;CB30&amp;CC30&amp;CD30&amp;CE30&amp;CF30</f>
        <v/>
      </c>
      <c r="BW30" s="32"/>
      <c r="BX30" s="32"/>
      <c r="BY30" s="32"/>
      <c r="BZ30" s="32"/>
      <c r="CA30" s="123" t="str">
        <f>IF(CG30=1," * El total de Ingresos debe ser igual a la suma de los Tipos de Estrategia. ","")</f>
        <v/>
      </c>
      <c r="CB30" s="123" t="str">
        <f>IF(CH30=1,"* EN Rehabilitación Infantil Existen Patologías que son Mayores a los Ingresos-Personas. ","")</f>
        <v/>
      </c>
      <c r="CC30" s="123" t="str">
        <f>IF(CI30=1,"* En RBC existen Patologías que son mayores a los Ingresos-Personas. ","")</f>
        <v/>
      </c>
      <c r="CD30" s="123" t="str">
        <f>IF(CJ30=1,"* En RI Existen Patologías que son mayores a los Ingresos-Personas. ","")</f>
        <v/>
      </c>
      <c r="CE30" s="123" t="str">
        <f>IF(CK30=1,"* En RR existen patologías que son mayores a los Ingresos-Persona. ","")</f>
        <v/>
      </c>
      <c r="CF30" s="123"/>
      <c r="CG30" s="112">
        <f>IF(SUM(AN30:AQ30)=C30,0,1)</f>
        <v>0</v>
      </c>
      <c r="CH30" s="112">
        <f>IF(AN29&lt;MAX(AN30:AN48),1,0)</f>
        <v>0</v>
      </c>
      <c r="CI30" s="112">
        <f>IF(AO29&lt;MAX(AO30:AO48),1,0)</f>
        <v>0</v>
      </c>
      <c r="CJ30" s="112">
        <f>IF(AP29&lt;MAX(AP30:AP48),1,0)</f>
        <v>0</v>
      </c>
      <c r="CK30" s="112">
        <f>IF(AQ29&lt;MAX(AQ30:AQ48),1,0)</f>
        <v>0</v>
      </c>
      <c r="DI30"/>
    </row>
    <row r="31" spans="1:113" x14ac:dyDescent="0.25">
      <c r="A31" s="515"/>
      <c r="B31" s="126" t="s">
        <v>54</v>
      </c>
      <c r="C31" s="137">
        <f t="shared" si="12"/>
        <v>0</v>
      </c>
      <c r="D31" s="138">
        <f t="shared" si="13"/>
        <v>0</v>
      </c>
      <c r="E31" s="139">
        <f t="shared" si="13"/>
        <v>0</v>
      </c>
      <c r="F31" s="140"/>
      <c r="G31" s="141"/>
      <c r="H31" s="140"/>
      <c r="I31" s="142"/>
      <c r="J31" s="140"/>
      <c r="K31" s="142"/>
      <c r="L31" s="140"/>
      <c r="M31" s="141"/>
      <c r="N31" s="143"/>
      <c r="O31" s="142"/>
      <c r="P31" s="143"/>
      <c r="Q31" s="142"/>
      <c r="R31" s="143"/>
      <c r="S31" s="142"/>
      <c r="T31" s="143"/>
      <c r="U31" s="142"/>
      <c r="V31" s="143"/>
      <c r="W31" s="142"/>
      <c r="X31" s="143"/>
      <c r="Y31" s="142"/>
      <c r="Z31" s="143"/>
      <c r="AA31" s="142"/>
      <c r="AB31" s="143"/>
      <c r="AC31" s="142"/>
      <c r="AD31" s="143"/>
      <c r="AE31" s="142"/>
      <c r="AF31" s="143"/>
      <c r="AG31" s="142"/>
      <c r="AH31" s="143"/>
      <c r="AI31" s="142"/>
      <c r="AJ31" s="143"/>
      <c r="AK31" s="142"/>
      <c r="AL31" s="143"/>
      <c r="AM31" s="144"/>
      <c r="AN31" s="145"/>
      <c r="AO31" s="146"/>
      <c r="AP31" s="143"/>
      <c r="AQ31" s="142"/>
      <c r="AR31" s="31" t="str">
        <f t="shared" ref="AR31:AR50" si="14">CA31&amp;CB31</f>
        <v/>
      </c>
      <c r="BW31" s="32"/>
      <c r="BX31" s="32"/>
      <c r="BY31" s="32"/>
      <c r="BZ31" s="32"/>
      <c r="CA31" s="123" t="str">
        <f>IF(CG31=1," * El total de Ingresos debe ser igual a la suma de los Tipos de Estrategia. ","")</f>
        <v/>
      </c>
      <c r="CB31" s="124"/>
      <c r="CC31" s="124"/>
      <c r="CD31" s="124"/>
      <c r="CE31" s="124"/>
      <c r="CF31" s="124"/>
      <c r="CG31" s="112">
        <f>IF(SUM(AN31:AQ31)=C31,0,1)</f>
        <v>0</v>
      </c>
      <c r="CH31" s="125"/>
      <c r="CI31" s="125"/>
      <c r="CJ31" s="125"/>
      <c r="CK31" s="125"/>
    </row>
    <row r="32" spans="1:113" x14ac:dyDescent="0.25">
      <c r="A32" s="515"/>
      <c r="B32" s="147" t="s">
        <v>55</v>
      </c>
      <c r="C32" s="148">
        <f t="shared" si="12"/>
        <v>0</v>
      </c>
      <c r="D32" s="138">
        <f t="shared" si="13"/>
        <v>0</v>
      </c>
      <c r="E32" s="139">
        <f t="shared" si="13"/>
        <v>0</v>
      </c>
      <c r="F32" s="140"/>
      <c r="G32" s="141"/>
      <c r="H32" s="140"/>
      <c r="I32" s="142"/>
      <c r="J32" s="140"/>
      <c r="K32" s="142"/>
      <c r="L32" s="140"/>
      <c r="M32" s="141"/>
      <c r="N32" s="143"/>
      <c r="O32" s="142"/>
      <c r="P32" s="143"/>
      <c r="Q32" s="142"/>
      <c r="R32" s="143"/>
      <c r="S32" s="142"/>
      <c r="T32" s="143"/>
      <c r="U32" s="142"/>
      <c r="V32" s="143"/>
      <c r="W32" s="142"/>
      <c r="X32" s="143"/>
      <c r="Y32" s="142"/>
      <c r="Z32" s="143"/>
      <c r="AA32" s="142"/>
      <c r="AB32" s="143"/>
      <c r="AC32" s="142"/>
      <c r="AD32" s="143"/>
      <c r="AE32" s="142"/>
      <c r="AF32" s="143"/>
      <c r="AG32" s="142"/>
      <c r="AH32" s="143"/>
      <c r="AI32" s="142"/>
      <c r="AJ32" s="143"/>
      <c r="AK32" s="142"/>
      <c r="AL32" s="143"/>
      <c r="AM32" s="144"/>
      <c r="AN32" s="145"/>
      <c r="AO32" s="146"/>
      <c r="AP32" s="143"/>
      <c r="AQ32" s="142"/>
      <c r="AR32" s="31" t="str">
        <f t="shared" si="14"/>
        <v/>
      </c>
      <c r="BW32" s="32"/>
      <c r="BX32" s="32"/>
      <c r="BY32" s="32"/>
      <c r="BZ32" s="32"/>
      <c r="CA32" s="123" t="str">
        <f t="shared" ref="CA32:CA50" si="15">IF(CG32=1," * El total de Ingresos debe ser igual a la suma de los Tipos de Estrategia. ","")</f>
        <v/>
      </c>
      <c r="CB32" s="124"/>
      <c r="CC32" s="124"/>
      <c r="CD32" s="124"/>
      <c r="CE32" s="124"/>
      <c r="CF32" s="124"/>
      <c r="CG32" s="112">
        <f t="shared" ref="CG32:CG48" si="16">IF(SUM(AN32:AQ32)=C32,0,1)</f>
        <v>0</v>
      </c>
      <c r="CH32" s="125"/>
      <c r="CI32" s="125"/>
      <c r="CJ32" s="125"/>
      <c r="CK32" s="125"/>
    </row>
    <row r="33" spans="1:89" customFormat="1" x14ac:dyDescent="0.25">
      <c r="A33" s="515"/>
      <c r="B33" s="147" t="s">
        <v>56</v>
      </c>
      <c r="C33" s="148">
        <f t="shared" si="12"/>
        <v>0</v>
      </c>
      <c r="D33" s="138">
        <f t="shared" si="13"/>
        <v>0</v>
      </c>
      <c r="E33" s="139">
        <f t="shared" si="13"/>
        <v>0</v>
      </c>
      <c r="F33" s="140"/>
      <c r="G33" s="141"/>
      <c r="H33" s="140"/>
      <c r="I33" s="142"/>
      <c r="J33" s="140"/>
      <c r="K33" s="142"/>
      <c r="L33" s="140"/>
      <c r="M33" s="141"/>
      <c r="N33" s="143"/>
      <c r="O33" s="142"/>
      <c r="P33" s="143"/>
      <c r="Q33" s="142"/>
      <c r="R33" s="143"/>
      <c r="S33" s="142"/>
      <c r="T33" s="143"/>
      <c r="U33" s="142"/>
      <c r="V33" s="143"/>
      <c r="W33" s="142"/>
      <c r="X33" s="143"/>
      <c r="Y33" s="142"/>
      <c r="Z33" s="143"/>
      <c r="AA33" s="142"/>
      <c r="AB33" s="143"/>
      <c r="AC33" s="142"/>
      <c r="AD33" s="143"/>
      <c r="AE33" s="142"/>
      <c r="AF33" s="143"/>
      <c r="AG33" s="142"/>
      <c r="AH33" s="143"/>
      <c r="AI33" s="142"/>
      <c r="AJ33" s="143"/>
      <c r="AK33" s="142"/>
      <c r="AL33" s="143"/>
      <c r="AM33" s="144"/>
      <c r="AN33" s="145"/>
      <c r="AO33" s="146"/>
      <c r="AP33" s="143"/>
      <c r="AQ33" s="142"/>
      <c r="AR33" s="31" t="str">
        <f t="shared" si="14"/>
        <v/>
      </c>
      <c r="BW33" s="32"/>
      <c r="BX33" s="32"/>
      <c r="BY33" s="32"/>
      <c r="BZ33" s="32"/>
      <c r="CA33" s="123" t="str">
        <f t="shared" si="15"/>
        <v/>
      </c>
      <c r="CB33" s="124"/>
      <c r="CC33" s="124"/>
      <c r="CD33" s="124"/>
      <c r="CE33" s="124"/>
      <c r="CF33" s="124"/>
      <c r="CG33" s="112">
        <f t="shared" si="16"/>
        <v>0</v>
      </c>
      <c r="CH33" s="125"/>
      <c r="CI33" s="125"/>
      <c r="CJ33" s="125"/>
      <c r="CK33" s="125"/>
    </row>
    <row r="34" spans="1:89" customFormat="1" x14ac:dyDescent="0.25">
      <c r="A34" s="515"/>
      <c r="B34" s="147" t="s">
        <v>57</v>
      </c>
      <c r="C34" s="148">
        <f t="shared" si="12"/>
        <v>0</v>
      </c>
      <c r="D34" s="138">
        <f t="shared" si="13"/>
        <v>0</v>
      </c>
      <c r="E34" s="139">
        <f t="shared" si="13"/>
        <v>0</v>
      </c>
      <c r="F34" s="140"/>
      <c r="G34" s="141"/>
      <c r="H34" s="140"/>
      <c r="I34" s="142"/>
      <c r="J34" s="140"/>
      <c r="K34" s="142"/>
      <c r="L34" s="140"/>
      <c r="M34" s="141"/>
      <c r="N34" s="143"/>
      <c r="O34" s="142"/>
      <c r="P34" s="143"/>
      <c r="Q34" s="142"/>
      <c r="R34" s="143"/>
      <c r="S34" s="142"/>
      <c r="T34" s="143"/>
      <c r="U34" s="142"/>
      <c r="V34" s="143"/>
      <c r="W34" s="142"/>
      <c r="X34" s="143"/>
      <c r="Y34" s="142"/>
      <c r="Z34" s="143"/>
      <c r="AA34" s="142"/>
      <c r="AB34" s="143"/>
      <c r="AC34" s="142"/>
      <c r="AD34" s="143"/>
      <c r="AE34" s="142"/>
      <c r="AF34" s="143"/>
      <c r="AG34" s="142"/>
      <c r="AH34" s="143"/>
      <c r="AI34" s="142"/>
      <c r="AJ34" s="143"/>
      <c r="AK34" s="142"/>
      <c r="AL34" s="143"/>
      <c r="AM34" s="144"/>
      <c r="AN34" s="145"/>
      <c r="AO34" s="146"/>
      <c r="AP34" s="143"/>
      <c r="AQ34" s="142"/>
      <c r="AR34" s="31" t="str">
        <f t="shared" si="14"/>
        <v/>
      </c>
      <c r="BW34" s="32"/>
      <c r="BX34" s="32"/>
      <c r="BY34" s="32"/>
      <c r="BZ34" s="32"/>
      <c r="CA34" s="123" t="str">
        <f t="shared" si="15"/>
        <v/>
      </c>
      <c r="CB34" s="124"/>
      <c r="CC34" s="124"/>
      <c r="CD34" s="124"/>
      <c r="CE34" s="124"/>
      <c r="CF34" s="124"/>
      <c r="CG34" s="112">
        <f t="shared" si="16"/>
        <v>0</v>
      </c>
      <c r="CH34" s="125"/>
      <c r="CI34" s="125"/>
      <c r="CJ34" s="125"/>
      <c r="CK34" s="125"/>
    </row>
    <row r="35" spans="1:89" customFormat="1" x14ac:dyDescent="0.25">
      <c r="A35" s="515"/>
      <c r="B35" s="147" t="s">
        <v>58</v>
      </c>
      <c r="C35" s="148">
        <f t="shared" si="12"/>
        <v>0</v>
      </c>
      <c r="D35" s="138">
        <f t="shared" si="13"/>
        <v>0</v>
      </c>
      <c r="E35" s="139">
        <f t="shared" si="13"/>
        <v>0</v>
      </c>
      <c r="F35" s="140"/>
      <c r="G35" s="141"/>
      <c r="H35" s="140"/>
      <c r="I35" s="142"/>
      <c r="J35" s="140"/>
      <c r="K35" s="142"/>
      <c r="L35" s="140"/>
      <c r="M35" s="141"/>
      <c r="N35" s="143"/>
      <c r="O35" s="142"/>
      <c r="P35" s="143"/>
      <c r="Q35" s="142"/>
      <c r="R35" s="143"/>
      <c r="S35" s="142"/>
      <c r="T35" s="143"/>
      <c r="U35" s="142"/>
      <c r="V35" s="143"/>
      <c r="W35" s="142"/>
      <c r="X35" s="143"/>
      <c r="Y35" s="142"/>
      <c r="Z35" s="143"/>
      <c r="AA35" s="142"/>
      <c r="AB35" s="143"/>
      <c r="AC35" s="142"/>
      <c r="AD35" s="143"/>
      <c r="AE35" s="142"/>
      <c r="AF35" s="143"/>
      <c r="AG35" s="142"/>
      <c r="AH35" s="143"/>
      <c r="AI35" s="142"/>
      <c r="AJ35" s="143"/>
      <c r="AK35" s="142"/>
      <c r="AL35" s="143"/>
      <c r="AM35" s="144"/>
      <c r="AN35" s="145"/>
      <c r="AO35" s="146"/>
      <c r="AP35" s="143"/>
      <c r="AQ35" s="142"/>
      <c r="AR35" s="31" t="str">
        <f t="shared" si="14"/>
        <v/>
      </c>
      <c r="BW35" s="32"/>
      <c r="BX35" s="32"/>
      <c r="BY35" s="32"/>
      <c r="BZ35" s="32"/>
      <c r="CA35" s="123" t="str">
        <f t="shared" si="15"/>
        <v/>
      </c>
      <c r="CB35" s="124"/>
      <c r="CC35" s="124"/>
      <c r="CD35" s="124"/>
      <c r="CE35" s="124"/>
      <c r="CF35" s="124"/>
      <c r="CG35" s="112">
        <f t="shared" si="16"/>
        <v>0</v>
      </c>
      <c r="CH35" s="125"/>
      <c r="CI35" s="125"/>
      <c r="CJ35" s="125"/>
      <c r="CK35" s="125"/>
    </row>
    <row r="36" spans="1:89" customFormat="1" x14ac:dyDescent="0.25">
      <c r="A36" s="515"/>
      <c r="B36" s="149" t="s">
        <v>59</v>
      </c>
      <c r="C36" s="150">
        <f t="shared" si="12"/>
        <v>0</v>
      </c>
      <c r="D36" s="138">
        <f t="shared" si="13"/>
        <v>0</v>
      </c>
      <c r="E36" s="139">
        <f t="shared" si="13"/>
        <v>0</v>
      </c>
      <c r="F36" s="140"/>
      <c r="G36" s="141"/>
      <c r="H36" s="140"/>
      <c r="I36" s="142"/>
      <c r="J36" s="140"/>
      <c r="K36" s="142"/>
      <c r="L36" s="140"/>
      <c r="M36" s="141"/>
      <c r="N36" s="143"/>
      <c r="O36" s="142"/>
      <c r="P36" s="143"/>
      <c r="Q36" s="142"/>
      <c r="R36" s="143"/>
      <c r="S36" s="142"/>
      <c r="T36" s="143"/>
      <c r="U36" s="142"/>
      <c r="V36" s="143"/>
      <c r="W36" s="142"/>
      <c r="X36" s="143"/>
      <c r="Y36" s="142"/>
      <c r="Z36" s="143"/>
      <c r="AA36" s="142"/>
      <c r="AB36" s="143"/>
      <c r="AC36" s="142"/>
      <c r="AD36" s="143"/>
      <c r="AE36" s="142"/>
      <c r="AF36" s="143"/>
      <c r="AG36" s="142"/>
      <c r="AH36" s="143"/>
      <c r="AI36" s="142"/>
      <c r="AJ36" s="143"/>
      <c r="AK36" s="142"/>
      <c r="AL36" s="143"/>
      <c r="AM36" s="144"/>
      <c r="AN36" s="145"/>
      <c r="AO36" s="146"/>
      <c r="AP36" s="143"/>
      <c r="AQ36" s="142"/>
      <c r="AR36" s="31" t="str">
        <f t="shared" si="14"/>
        <v/>
      </c>
      <c r="BW36" s="32"/>
      <c r="BX36" s="32"/>
      <c r="BY36" s="32"/>
      <c r="BZ36" s="32"/>
      <c r="CA36" s="123" t="str">
        <f t="shared" si="15"/>
        <v/>
      </c>
      <c r="CB36" s="124"/>
      <c r="CC36" s="124"/>
      <c r="CD36" s="124"/>
      <c r="CE36" s="124"/>
      <c r="CF36" s="124"/>
      <c r="CG36" s="112">
        <f t="shared" si="16"/>
        <v>0</v>
      </c>
      <c r="CH36" s="125"/>
      <c r="CI36" s="125"/>
      <c r="CJ36" s="125"/>
      <c r="CK36" s="125"/>
    </row>
    <row r="37" spans="1:89" customFormat="1" x14ac:dyDescent="0.25">
      <c r="A37" s="515"/>
      <c r="B37" s="151" t="s">
        <v>60</v>
      </c>
      <c r="C37" s="152">
        <f t="shared" si="12"/>
        <v>0</v>
      </c>
      <c r="D37" s="138">
        <f t="shared" si="13"/>
        <v>0</v>
      </c>
      <c r="E37" s="139">
        <f t="shared" si="13"/>
        <v>0</v>
      </c>
      <c r="F37" s="140"/>
      <c r="G37" s="141"/>
      <c r="H37" s="140"/>
      <c r="I37" s="142"/>
      <c r="J37" s="140"/>
      <c r="K37" s="142"/>
      <c r="L37" s="140"/>
      <c r="M37" s="141"/>
      <c r="N37" s="143"/>
      <c r="O37" s="142"/>
      <c r="P37" s="143"/>
      <c r="Q37" s="142"/>
      <c r="R37" s="143"/>
      <c r="S37" s="142"/>
      <c r="T37" s="143"/>
      <c r="U37" s="142"/>
      <c r="V37" s="143"/>
      <c r="W37" s="142"/>
      <c r="X37" s="143"/>
      <c r="Y37" s="142"/>
      <c r="Z37" s="143"/>
      <c r="AA37" s="142"/>
      <c r="AB37" s="143"/>
      <c r="AC37" s="142"/>
      <c r="AD37" s="143"/>
      <c r="AE37" s="142"/>
      <c r="AF37" s="143"/>
      <c r="AG37" s="142"/>
      <c r="AH37" s="143"/>
      <c r="AI37" s="142"/>
      <c r="AJ37" s="143"/>
      <c r="AK37" s="142"/>
      <c r="AL37" s="143"/>
      <c r="AM37" s="144"/>
      <c r="AN37" s="145"/>
      <c r="AO37" s="146"/>
      <c r="AP37" s="143"/>
      <c r="AQ37" s="142"/>
      <c r="AR37" s="31" t="str">
        <f t="shared" si="14"/>
        <v/>
      </c>
      <c r="BW37" s="32"/>
      <c r="BX37" s="32"/>
      <c r="BY37" s="32"/>
      <c r="BZ37" s="32"/>
      <c r="CA37" s="123" t="str">
        <f t="shared" si="15"/>
        <v/>
      </c>
      <c r="CB37" s="124"/>
      <c r="CC37" s="124"/>
      <c r="CD37" s="124"/>
      <c r="CE37" s="124"/>
      <c r="CF37" s="124"/>
      <c r="CG37" s="112">
        <f t="shared" si="16"/>
        <v>0</v>
      </c>
      <c r="CH37" s="125"/>
      <c r="CI37" s="125"/>
      <c r="CJ37" s="125"/>
      <c r="CK37" s="125"/>
    </row>
    <row r="38" spans="1:89" customFormat="1" x14ac:dyDescent="0.25">
      <c r="A38" s="515"/>
      <c r="B38" s="153" t="s">
        <v>61</v>
      </c>
      <c r="C38" s="154">
        <f t="shared" si="12"/>
        <v>0</v>
      </c>
      <c r="D38" s="138">
        <f t="shared" si="13"/>
        <v>0</v>
      </c>
      <c r="E38" s="139">
        <f t="shared" si="13"/>
        <v>0</v>
      </c>
      <c r="F38" s="140"/>
      <c r="G38" s="141"/>
      <c r="H38" s="140"/>
      <c r="I38" s="142"/>
      <c r="J38" s="140"/>
      <c r="K38" s="142"/>
      <c r="L38" s="140"/>
      <c r="M38" s="141"/>
      <c r="N38" s="143"/>
      <c r="O38" s="142"/>
      <c r="P38" s="143"/>
      <c r="Q38" s="142"/>
      <c r="R38" s="143"/>
      <c r="S38" s="142"/>
      <c r="T38" s="143"/>
      <c r="U38" s="142"/>
      <c r="V38" s="143"/>
      <c r="W38" s="142"/>
      <c r="X38" s="143"/>
      <c r="Y38" s="142"/>
      <c r="Z38" s="143"/>
      <c r="AA38" s="142"/>
      <c r="AB38" s="143"/>
      <c r="AC38" s="142"/>
      <c r="AD38" s="143"/>
      <c r="AE38" s="142"/>
      <c r="AF38" s="143"/>
      <c r="AG38" s="142"/>
      <c r="AH38" s="143"/>
      <c r="AI38" s="142"/>
      <c r="AJ38" s="143"/>
      <c r="AK38" s="142"/>
      <c r="AL38" s="143"/>
      <c r="AM38" s="144"/>
      <c r="AN38" s="145"/>
      <c r="AO38" s="146"/>
      <c r="AP38" s="143"/>
      <c r="AQ38" s="142"/>
      <c r="AR38" s="31" t="str">
        <f t="shared" si="14"/>
        <v/>
      </c>
      <c r="BW38" s="32"/>
      <c r="BX38" s="32"/>
      <c r="BY38" s="32"/>
      <c r="BZ38" s="32"/>
      <c r="CA38" s="123" t="str">
        <f t="shared" si="15"/>
        <v/>
      </c>
      <c r="CB38" s="124"/>
      <c r="CC38" s="124"/>
      <c r="CD38" s="124"/>
      <c r="CE38" s="124"/>
      <c r="CF38" s="124"/>
      <c r="CG38" s="112">
        <f t="shared" si="16"/>
        <v>0</v>
      </c>
      <c r="CH38" s="125"/>
      <c r="CI38" s="125"/>
      <c r="CJ38" s="125"/>
      <c r="CK38" s="125"/>
    </row>
    <row r="39" spans="1:89" customFormat="1" x14ac:dyDescent="0.25">
      <c r="A39" s="515"/>
      <c r="B39" s="151" t="s">
        <v>62</v>
      </c>
      <c r="C39" s="152">
        <f t="shared" si="12"/>
        <v>0</v>
      </c>
      <c r="D39" s="138">
        <f t="shared" si="13"/>
        <v>0</v>
      </c>
      <c r="E39" s="139">
        <f t="shared" si="13"/>
        <v>0</v>
      </c>
      <c r="F39" s="140"/>
      <c r="G39" s="141"/>
      <c r="H39" s="140"/>
      <c r="I39" s="142"/>
      <c r="J39" s="140"/>
      <c r="K39" s="142"/>
      <c r="L39" s="140"/>
      <c r="M39" s="141"/>
      <c r="N39" s="143"/>
      <c r="O39" s="142"/>
      <c r="P39" s="143"/>
      <c r="Q39" s="142"/>
      <c r="R39" s="143"/>
      <c r="S39" s="142"/>
      <c r="T39" s="143"/>
      <c r="U39" s="142"/>
      <c r="V39" s="143"/>
      <c r="W39" s="142"/>
      <c r="X39" s="143"/>
      <c r="Y39" s="142"/>
      <c r="Z39" s="143"/>
      <c r="AA39" s="142"/>
      <c r="AB39" s="143"/>
      <c r="AC39" s="142"/>
      <c r="AD39" s="143"/>
      <c r="AE39" s="142"/>
      <c r="AF39" s="143"/>
      <c r="AG39" s="142"/>
      <c r="AH39" s="143"/>
      <c r="AI39" s="142"/>
      <c r="AJ39" s="143"/>
      <c r="AK39" s="142"/>
      <c r="AL39" s="143"/>
      <c r="AM39" s="144"/>
      <c r="AN39" s="145"/>
      <c r="AO39" s="146"/>
      <c r="AP39" s="143"/>
      <c r="AQ39" s="142"/>
      <c r="AR39" s="31" t="str">
        <f t="shared" si="14"/>
        <v/>
      </c>
      <c r="BW39" s="32"/>
      <c r="BX39" s="32"/>
      <c r="BY39" s="32"/>
      <c r="BZ39" s="32"/>
      <c r="CA39" s="123" t="str">
        <f t="shared" si="15"/>
        <v/>
      </c>
      <c r="CB39" s="124"/>
      <c r="CC39" s="124"/>
      <c r="CD39" s="124"/>
      <c r="CE39" s="124"/>
      <c r="CF39" s="124"/>
      <c r="CG39" s="112">
        <f t="shared" si="16"/>
        <v>0</v>
      </c>
      <c r="CH39" s="125"/>
      <c r="CI39" s="125"/>
      <c r="CJ39" s="125"/>
      <c r="CK39" s="125"/>
    </row>
    <row r="40" spans="1:89" customFormat="1" x14ac:dyDescent="0.25">
      <c r="A40" s="515"/>
      <c r="B40" s="151" t="s">
        <v>63</v>
      </c>
      <c r="C40" s="152">
        <f t="shared" si="12"/>
        <v>0</v>
      </c>
      <c r="D40" s="138">
        <f t="shared" si="13"/>
        <v>0</v>
      </c>
      <c r="E40" s="139">
        <f t="shared" si="13"/>
        <v>0</v>
      </c>
      <c r="F40" s="140"/>
      <c r="G40" s="141"/>
      <c r="H40" s="140"/>
      <c r="I40" s="142"/>
      <c r="J40" s="140"/>
      <c r="K40" s="142"/>
      <c r="L40" s="140"/>
      <c r="M40" s="141"/>
      <c r="N40" s="143"/>
      <c r="O40" s="142"/>
      <c r="P40" s="143"/>
      <c r="Q40" s="142"/>
      <c r="R40" s="143"/>
      <c r="S40" s="142"/>
      <c r="T40" s="143"/>
      <c r="U40" s="142"/>
      <c r="V40" s="143"/>
      <c r="W40" s="142"/>
      <c r="X40" s="143"/>
      <c r="Y40" s="142"/>
      <c r="Z40" s="143"/>
      <c r="AA40" s="142"/>
      <c r="AB40" s="143"/>
      <c r="AC40" s="142"/>
      <c r="AD40" s="143"/>
      <c r="AE40" s="142"/>
      <c r="AF40" s="143"/>
      <c r="AG40" s="142"/>
      <c r="AH40" s="143"/>
      <c r="AI40" s="142"/>
      <c r="AJ40" s="143"/>
      <c r="AK40" s="142"/>
      <c r="AL40" s="143"/>
      <c r="AM40" s="144"/>
      <c r="AN40" s="145"/>
      <c r="AO40" s="146"/>
      <c r="AP40" s="143"/>
      <c r="AQ40" s="142"/>
      <c r="AR40" s="31" t="str">
        <f t="shared" si="14"/>
        <v/>
      </c>
      <c r="BW40" s="32"/>
      <c r="BX40" s="32"/>
      <c r="BY40" s="32"/>
      <c r="BZ40" s="32"/>
      <c r="CA40" s="123" t="str">
        <f t="shared" si="15"/>
        <v/>
      </c>
      <c r="CB40" s="124"/>
      <c r="CC40" s="124"/>
      <c r="CD40" s="124"/>
      <c r="CE40" s="124"/>
      <c r="CF40" s="124"/>
      <c r="CG40" s="112">
        <f t="shared" si="16"/>
        <v>0</v>
      </c>
      <c r="CH40" s="125"/>
      <c r="CI40" s="125"/>
      <c r="CJ40" s="125"/>
      <c r="CK40" s="125"/>
    </row>
    <row r="41" spans="1:89" customFormat="1" x14ac:dyDescent="0.25">
      <c r="A41" s="515"/>
      <c r="B41" s="155" t="s">
        <v>64</v>
      </c>
      <c r="C41" s="156">
        <f t="shared" si="12"/>
        <v>0</v>
      </c>
      <c r="D41" s="138">
        <f t="shared" si="13"/>
        <v>0</v>
      </c>
      <c r="E41" s="139">
        <f t="shared" si="13"/>
        <v>0</v>
      </c>
      <c r="F41" s="140"/>
      <c r="G41" s="141"/>
      <c r="H41" s="140"/>
      <c r="I41" s="142"/>
      <c r="J41" s="140"/>
      <c r="K41" s="142"/>
      <c r="L41" s="140"/>
      <c r="M41" s="141"/>
      <c r="N41" s="143"/>
      <c r="O41" s="142"/>
      <c r="P41" s="143"/>
      <c r="Q41" s="142"/>
      <c r="R41" s="143"/>
      <c r="S41" s="142"/>
      <c r="T41" s="143"/>
      <c r="U41" s="142"/>
      <c r="V41" s="143"/>
      <c r="W41" s="142"/>
      <c r="X41" s="143"/>
      <c r="Y41" s="142"/>
      <c r="Z41" s="143"/>
      <c r="AA41" s="142"/>
      <c r="AB41" s="143"/>
      <c r="AC41" s="142"/>
      <c r="AD41" s="143"/>
      <c r="AE41" s="142"/>
      <c r="AF41" s="143"/>
      <c r="AG41" s="142"/>
      <c r="AH41" s="143"/>
      <c r="AI41" s="142"/>
      <c r="AJ41" s="143"/>
      <c r="AK41" s="142"/>
      <c r="AL41" s="143"/>
      <c r="AM41" s="144"/>
      <c r="AN41" s="145"/>
      <c r="AO41" s="146"/>
      <c r="AP41" s="143"/>
      <c r="AQ41" s="142"/>
      <c r="AR41" s="31" t="str">
        <f t="shared" si="14"/>
        <v/>
      </c>
      <c r="BW41" s="32"/>
      <c r="BX41" s="32"/>
      <c r="BY41" s="32"/>
      <c r="BZ41" s="32"/>
      <c r="CA41" s="123" t="str">
        <f t="shared" si="15"/>
        <v/>
      </c>
      <c r="CB41" s="124"/>
      <c r="CC41" s="124"/>
      <c r="CD41" s="124"/>
      <c r="CE41" s="124"/>
      <c r="CF41" s="124"/>
      <c r="CG41" s="112">
        <f t="shared" si="16"/>
        <v>0</v>
      </c>
      <c r="CH41" s="125"/>
      <c r="CI41" s="125"/>
      <c r="CJ41" s="125"/>
      <c r="CK41" s="125"/>
    </row>
    <row r="42" spans="1:89" customFormat="1" x14ac:dyDescent="0.25">
      <c r="A42" s="515"/>
      <c r="B42" s="149" t="s">
        <v>65</v>
      </c>
      <c r="C42" s="157">
        <f t="shared" si="12"/>
        <v>0</v>
      </c>
      <c r="D42" s="158">
        <f t="shared" si="13"/>
        <v>0</v>
      </c>
      <c r="E42" s="159">
        <f t="shared" si="13"/>
        <v>0</v>
      </c>
      <c r="F42" s="140"/>
      <c r="G42" s="141"/>
      <c r="H42" s="140"/>
      <c r="I42" s="141"/>
      <c r="J42" s="140"/>
      <c r="K42" s="142"/>
      <c r="L42" s="140"/>
      <c r="M42" s="141"/>
      <c r="N42" s="143"/>
      <c r="O42" s="141"/>
      <c r="P42" s="146"/>
      <c r="Q42" s="141"/>
      <c r="R42" s="146"/>
      <c r="S42" s="141"/>
      <c r="T42" s="146"/>
      <c r="U42" s="141"/>
      <c r="V42" s="146"/>
      <c r="W42" s="141"/>
      <c r="X42" s="146"/>
      <c r="Y42" s="141"/>
      <c r="Z42" s="146"/>
      <c r="AA42" s="141"/>
      <c r="AB42" s="146"/>
      <c r="AC42" s="141"/>
      <c r="AD42" s="146"/>
      <c r="AE42" s="141"/>
      <c r="AF42" s="146"/>
      <c r="AG42" s="141"/>
      <c r="AH42" s="146"/>
      <c r="AI42" s="141"/>
      <c r="AJ42" s="146"/>
      <c r="AK42" s="141"/>
      <c r="AL42" s="146"/>
      <c r="AM42" s="160"/>
      <c r="AN42" s="145"/>
      <c r="AO42" s="146"/>
      <c r="AP42" s="146"/>
      <c r="AQ42" s="141"/>
      <c r="AR42" s="31" t="str">
        <f t="shared" si="14"/>
        <v/>
      </c>
      <c r="BW42" s="32"/>
      <c r="BX42" s="32"/>
      <c r="BY42" s="32"/>
      <c r="BZ42" s="32"/>
      <c r="CA42" s="123" t="str">
        <f t="shared" si="15"/>
        <v/>
      </c>
      <c r="CB42" s="124"/>
      <c r="CC42" s="124"/>
      <c r="CD42" s="124"/>
      <c r="CE42" s="124"/>
      <c r="CF42" s="124"/>
      <c r="CG42" s="112">
        <f t="shared" si="16"/>
        <v>0</v>
      </c>
      <c r="CH42" s="125"/>
      <c r="CI42" s="125"/>
      <c r="CJ42" s="125"/>
      <c r="CK42" s="125"/>
    </row>
    <row r="43" spans="1:89" customFormat="1" x14ac:dyDescent="0.25">
      <c r="A43" s="515"/>
      <c r="B43" s="161" t="s">
        <v>66</v>
      </c>
      <c r="C43" s="162">
        <f t="shared" si="12"/>
        <v>0</v>
      </c>
      <c r="D43" s="158">
        <f t="shared" si="13"/>
        <v>0</v>
      </c>
      <c r="E43" s="159">
        <f t="shared" si="13"/>
        <v>0</v>
      </c>
      <c r="F43" s="140"/>
      <c r="G43" s="141"/>
      <c r="H43" s="140"/>
      <c r="I43" s="141"/>
      <c r="J43" s="140"/>
      <c r="K43" s="142"/>
      <c r="L43" s="140"/>
      <c r="M43" s="141"/>
      <c r="N43" s="143"/>
      <c r="O43" s="141"/>
      <c r="P43" s="146"/>
      <c r="Q43" s="141"/>
      <c r="R43" s="146"/>
      <c r="S43" s="141"/>
      <c r="T43" s="146"/>
      <c r="U43" s="141"/>
      <c r="V43" s="146"/>
      <c r="W43" s="141"/>
      <c r="X43" s="146"/>
      <c r="Y43" s="141"/>
      <c r="Z43" s="146"/>
      <c r="AA43" s="141"/>
      <c r="AB43" s="146"/>
      <c r="AC43" s="141"/>
      <c r="AD43" s="146"/>
      <c r="AE43" s="141"/>
      <c r="AF43" s="146"/>
      <c r="AG43" s="141"/>
      <c r="AH43" s="146"/>
      <c r="AI43" s="141"/>
      <c r="AJ43" s="146"/>
      <c r="AK43" s="141"/>
      <c r="AL43" s="146"/>
      <c r="AM43" s="160"/>
      <c r="AN43" s="145"/>
      <c r="AO43" s="146"/>
      <c r="AP43" s="146"/>
      <c r="AQ43" s="141"/>
      <c r="AR43" s="31" t="str">
        <f t="shared" si="14"/>
        <v/>
      </c>
      <c r="BW43" s="32"/>
      <c r="BX43" s="32"/>
      <c r="BY43" s="32"/>
      <c r="BZ43" s="32"/>
      <c r="CA43" s="123" t="str">
        <f t="shared" si="15"/>
        <v/>
      </c>
      <c r="CB43" s="124"/>
      <c r="CC43" s="124"/>
      <c r="CD43" s="124"/>
      <c r="CE43" s="124"/>
      <c r="CF43" s="124"/>
      <c r="CG43" s="112">
        <f t="shared" si="16"/>
        <v>0</v>
      </c>
      <c r="CH43" s="125"/>
      <c r="CI43" s="125"/>
      <c r="CJ43" s="125"/>
      <c r="CK43" s="125"/>
    </row>
    <row r="44" spans="1:89" customFormat="1" x14ac:dyDescent="0.25">
      <c r="A44" s="515"/>
      <c r="B44" s="163" t="s">
        <v>67</v>
      </c>
      <c r="C44" s="162">
        <f t="shared" si="12"/>
        <v>0</v>
      </c>
      <c r="D44" s="158">
        <f t="shared" si="13"/>
        <v>0</v>
      </c>
      <c r="E44" s="159">
        <f t="shared" si="13"/>
        <v>0</v>
      </c>
      <c r="F44" s="140"/>
      <c r="G44" s="141"/>
      <c r="H44" s="140"/>
      <c r="I44" s="141"/>
      <c r="J44" s="140"/>
      <c r="K44" s="142"/>
      <c r="L44" s="140"/>
      <c r="M44" s="141"/>
      <c r="N44" s="143"/>
      <c r="O44" s="141"/>
      <c r="P44" s="146"/>
      <c r="Q44" s="141"/>
      <c r="R44" s="146"/>
      <c r="S44" s="141"/>
      <c r="T44" s="146"/>
      <c r="U44" s="141"/>
      <c r="V44" s="146"/>
      <c r="W44" s="141"/>
      <c r="X44" s="146"/>
      <c r="Y44" s="141"/>
      <c r="Z44" s="146"/>
      <c r="AA44" s="141"/>
      <c r="AB44" s="146"/>
      <c r="AC44" s="141"/>
      <c r="AD44" s="146"/>
      <c r="AE44" s="141"/>
      <c r="AF44" s="146"/>
      <c r="AG44" s="141"/>
      <c r="AH44" s="146"/>
      <c r="AI44" s="141"/>
      <c r="AJ44" s="146"/>
      <c r="AK44" s="141"/>
      <c r="AL44" s="146"/>
      <c r="AM44" s="160"/>
      <c r="AN44" s="145"/>
      <c r="AO44" s="146"/>
      <c r="AP44" s="146"/>
      <c r="AQ44" s="141"/>
      <c r="AR44" s="31" t="str">
        <f t="shared" si="14"/>
        <v/>
      </c>
      <c r="BW44" s="32"/>
      <c r="BX44" s="32"/>
      <c r="BY44" s="32"/>
      <c r="BZ44" s="32"/>
      <c r="CA44" s="123" t="str">
        <f t="shared" si="15"/>
        <v/>
      </c>
      <c r="CB44" s="124"/>
      <c r="CC44" s="124"/>
      <c r="CD44" s="124"/>
      <c r="CE44" s="124"/>
      <c r="CF44" s="124"/>
      <c r="CG44" s="112">
        <f t="shared" si="16"/>
        <v>0</v>
      </c>
      <c r="CH44" s="125"/>
      <c r="CI44" s="125"/>
      <c r="CJ44" s="125"/>
      <c r="CK44" s="125"/>
    </row>
    <row r="45" spans="1:89" customFormat="1" x14ac:dyDescent="0.25">
      <c r="A45" s="515"/>
      <c r="B45" s="161" t="s">
        <v>68</v>
      </c>
      <c r="C45" s="162">
        <f t="shared" si="12"/>
        <v>0</v>
      </c>
      <c r="D45" s="158">
        <f t="shared" si="13"/>
        <v>0</v>
      </c>
      <c r="E45" s="159">
        <f t="shared" si="13"/>
        <v>0</v>
      </c>
      <c r="F45" s="140"/>
      <c r="G45" s="141"/>
      <c r="H45" s="140"/>
      <c r="I45" s="141"/>
      <c r="J45" s="140"/>
      <c r="K45" s="142"/>
      <c r="L45" s="140"/>
      <c r="M45" s="141"/>
      <c r="N45" s="143"/>
      <c r="O45" s="141"/>
      <c r="P45" s="146"/>
      <c r="Q45" s="141"/>
      <c r="R45" s="146"/>
      <c r="S45" s="141"/>
      <c r="T45" s="146"/>
      <c r="U45" s="141"/>
      <c r="V45" s="146"/>
      <c r="W45" s="141"/>
      <c r="X45" s="146"/>
      <c r="Y45" s="141"/>
      <c r="Z45" s="146"/>
      <c r="AA45" s="141"/>
      <c r="AB45" s="146"/>
      <c r="AC45" s="141"/>
      <c r="AD45" s="146"/>
      <c r="AE45" s="141"/>
      <c r="AF45" s="146"/>
      <c r="AG45" s="141"/>
      <c r="AH45" s="146"/>
      <c r="AI45" s="141"/>
      <c r="AJ45" s="146"/>
      <c r="AK45" s="141"/>
      <c r="AL45" s="146"/>
      <c r="AM45" s="160"/>
      <c r="AN45" s="145"/>
      <c r="AO45" s="146"/>
      <c r="AP45" s="146"/>
      <c r="AQ45" s="141"/>
      <c r="AR45" s="31" t="str">
        <f t="shared" si="14"/>
        <v/>
      </c>
      <c r="BW45" s="32"/>
      <c r="BX45" s="32"/>
      <c r="BY45" s="32"/>
      <c r="BZ45" s="32"/>
      <c r="CA45" s="123" t="str">
        <f t="shared" si="15"/>
        <v/>
      </c>
      <c r="CB45" s="124"/>
      <c r="CC45" s="124"/>
      <c r="CD45" s="124"/>
      <c r="CE45" s="124"/>
      <c r="CF45" s="124"/>
      <c r="CG45" s="112">
        <f t="shared" si="16"/>
        <v>0</v>
      </c>
      <c r="CH45" s="125"/>
      <c r="CI45" s="125"/>
      <c r="CJ45" s="125"/>
      <c r="CK45" s="125"/>
    </row>
    <row r="46" spans="1:89" customFormat="1" x14ac:dyDescent="0.25">
      <c r="A46" s="515"/>
      <c r="B46" s="161" t="s">
        <v>69</v>
      </c>
      <c r="C46" s="162">
        <f t="shared" si="12"/>
        <v>0</v>
      </c>
      <c r="D46" s="158">
        <f t="shared" si="13"/>
        <v>0</v>
      </c>
      <c r="E46" s="159">
        <f t="shared" si="13"/>
        <v>0</v>
      </c>
      <c r="F46" s="140"/>
      <c r="G46" s="141"/>
      <c r="H46" s="140"/>
      <c r="I46" s="141"/>
      <c r="J46" s="140"/>
      <c r="K46" s="142"/>
      <c r="L46" s="140"/>
      <c r="M46" s="141"/>
      <c r="N46" s="143"/>
      <c r="O46" s="141"/>
      <c r="P46" s="146"/>
      <c r="Q46" s="141"/>
      <c r="R46" s="146"/>
      <c r="S46" s="141"/>
      <c r="T46" s="146"/>
      <c r="U46" s="141"/>
      <c r="V46" s="146"/>
      <c r="W46" s="141"/>
      <c r="X46" s="146"/>
      <c r="Y46" s="141"/>
      <c r="Z46" s="146"/>
      <c r="AA46" s="141"/>
      <c r="AB46" s="146"/>
      <c r="AC46" s="141"/>
      <c r="AD46" s="146"/>
      <c r="AE46" s="141"/>
      <c r="AF46" s="146"/>
      <c r="AG46" s="141"/>
      <c r="AH46" s="146"/>
      <c r="AI46" s="141"/>
      <c r="AJ46" s="146"/>
      <c r="AK46" s="141"/>
      <c r="AL46" s="146"/>
      <c r="AM46" s="160"/>
      <c r="AN46" s="145"/>
      <c r="AO46" s="146"/>
      <c r="AP46" s="146"/>
      <c r="AQ46" s="141"/>
      <c r="AR46" s="31" t="str">
        <f t="shared" si="14"/>
        <v/>
      </c>
      <c r="BW46" s="32"/>
      <c r="BX46" s="32"/>
      <c r="BY46" s="32"/>
      <c r="BZ46" s="32"/>
      <c r="CA46" s="123" t="str">
        <f t="shared" si="15"/>
        <v/>
      </c>
      <c r="CB46" s="124"/>
      <c r="CC46" s="124"/>
      <c r="CD46" s="124"/>
      <c r="CE46" s="124"/>
      <c r="CF46" s="124"/>
      <c r="CG46" s="112">
        <f t="shared" si="16"/>
        <v>0</v>
      </c>
      <c r="CH46" s="125"/>
      <c r="CI46" s="125"/>
      <c r="CJ46" s="125"/>
      <c r="CK46" s="125"/>
    </row>
    <row r="47" spans="1:89" customFormat="1" x14ac:dyDescent="0.25">
      <c r="A47" s="515"/>
      <c r="B47" s="161" t="s">
        <v>70</v>
      </c>
      <c r="C47" s="164">
        <f t="shared" si="12"/>
        <v>0</v>
      </c>
      <c r="D47" s="165">
        <f t="shared" si="13"/>
        <v>0</v>
      </c>
      <c r="E47" s="166">
        <f t="shared" si="13"/>
        <v>0</v>
      </c>
      <c r="F47" s="167"/>
      <c r="G47" s="168"/>
      <c r="H47" s="167"/>
      <c r="I47" s="168"/>
      <c r="J47" s="167"/>
      <c r="K47" s="169"/>
      <c r="L47" s="167"/>
      <c r="M47" s="168"/>
      <c r="N47" s="170"/>
      <c r="O47" s="168"/>
      <c r="P47" s="171"/>
      <c r="Q47" s="168"/>
      <c r="R47" s="171"/>
      <c r="S47" s="168"/>
      <c r="T47" s="171"/>
      <c r="U47" s="168"/>
      <c r="V47" s="171"/>
      <c r="W47" s="168"/>
      <c r="X47" s="171"/>
      <c r="Y47" s="168"/>
      <c r="Z47" s="171"/>
      <c r="AA47" s="168"/>
      <c r="AB47" s="171"/>
      <c r="AC47" s="168"/>
      <c r="AD47" s="171"/>
      <c r="AE47" s="168"/>
      <c r="AF47" s="171"/>
      <c r="AG47" s="168"/>
      <c r="AH47" s="171"/>
      <c r="AI47" s="168"/>
      <c r="AJ47" s="171"/>
      <c r="AK47" s="168"/>
      <c r="AL47" s="171"/>
      <c r="AM47" s="172"/>
      <c r="AN47" s="173"/>
      <c r="AO47" s="171"/>
      <c r="AP47" s="171"/>
      <c r="AQ47" s="168"/>
      <c r="AR47" s="31" t="str">
        <f t="shared" si="14"/>
        <v/>
      </c>
      <c r="BW47" s="32"/>
      <c r="BX47" s="32"/>
      <c r="BY47" s="32"/>
      <c r="BZ47" s="32"/>
      <c r="CA47" s="123" t="str">
        <f>IF(CG47=1," * El total de Ingresos debe ser igual a la suma de los Tipos de Estrategia. ","")</f>
        <v/>
      </c>
      <c r="CB47" s="124"/>
      <c r="CC47" s="124"/>
      <c r="CD47" s="124"/>
      <c r="CE47" s="124"/>
      <c r="CF47" s="124"/>
      <c r="CG47" s="112">
        <f t="shared" si="16"/>
        <v>0</v>
      </c>
      <c r="CH47" s="125"/>
      <c r="CI47" s="125"/>
      <c r="CJ47" s="125"/>
      <c r="CK47" s="125"/>
    </row>
    <row r="48" spans="1:89" customFormat="1" x14ac:dyDescent="0.25">
      <c r="A48" s="747"/>
      <c r="B48" s="174" t="s">
        <v>71</v>
      </c>
      <c r="C48" s="175">
        <f t="shared" si="12"/>
        <v>0</v>
      </c>
      <c r="D48" s="176">
        <f t="shared" si="13"/>
        <v>0</v>
      </c>
      <c r="E48" s="177">
        <f t="shared" si="13"/>
        <v>0</v>
      </c>
      <c r="F48" s="178"/>
      <c r="G48" s="179"/>
      <c r="H48" s="178"/>
      <c r="I48" s="179"/>
      <c r="J48" s="178"/>
      <c r="K48" s="180"/>
      <c r="L48" s="178"/>
      <c r="M48" s="179"/>
      <c r="N48" s="181"/>
      <c r="O48" s="179"/>
      <c r="P48" s="182"/>
      <c r="Q48" s="179"/>
      <c r="R48" s="182"/>
      <c r="S48" s="179"/>
      <c r="T48" s="182"/>
      <c r="U48" s="179"/>
      <c r="V48" s="182"/>
      <c r="W48" s="179"/>
      <c r="X48" s="182"/>
      <c r="Y48" s="179"/>
      <c r="Z48" s="182"/>
      <c r="AA48" s="179"/>
      <c r="AB48" s="182"/>
      <c r="AC48" s="179"/>
      <c r="AD48" s="182"/>
      <c r="AE48" s="179"/>
      <c r="AF48" s="182"/>
      <c r="AG48" s="179"/>
      <c r="AH48" s="182"/>
      <c r="AI48" s="179"/>
      <c r="AJ48" s="182"/>
      <c r="AK48" s="179"/>
      <c r="AL48" s="182"/>
      <c r="AM48" s="183"/>
      <c r="AN48" s="184"/>
      <c r="AO48" s="182"/>
      <c r="AP48" s="182"/>
      <c r="AQ48" s="179"/>
      <c r="AR48" s="31" t="str">
        <f t="shared" si="14"/>
        <v/>
      </c>
      <c r="BW48" s="32"/>
      <c r="BX48" s="32"/>
      <c r="BY48" s="32"/>
      <c r="BZ48" s="32"/>
      <c r="CA48" s="123" t="str">
        <f t="shared" si="15"/>
        <v/>
      </c>
      <c r="CB48" s="124"/>
      <c r="CC48" s="124"/>
      <c r="CD48" s="124"/>
      <c r="CE48" s="124"/>
      <c r="CF48" s="124"/>
      <c r="CG48" s="112">
        <f t="shared" si="16"/>
        <v>0</v>
      </c>
      <c r="CH48" s="125"/>
      <c r="CI48" s="125"/>
      <c r="CJ48" s="125"/>
      <c r="CK48" s="125"/>
    </row>
    <row r="49" spans="1:130" x14ac:dyDescent="0.25">
      <c r="A49" s="1075" t="s">
        <v>72</v>
      </c>
      <c r="B49" s="186"/>
      <c r="C49" s="187">
        <f t="shared" si="12"/>
        <v>0</v>
      </c>
      <c r="D49" s="158">
        <f t="shared" si="13"/>
        <v>0</v>
      </c>
      <c r="E49" s="159">
        <f t="shared" si="13"/>
        <v>0</v>
      </c>
      <c r="F49" s="130"/>
      <c r="G49" s="131"/>
      <c r="H49" s="130"/>
      <c r="I49" s="132"/>
      <c r="J49" s="130"/>
      <c r="K49" s="132"/>
      <c r="L49" s="130"/>
      <c r="M49" s="131"/>
      <c r="N49" s="133"/>
      <c r="O49" s="132"/>
      <c r="P49" s="133"/>
      <c r="Q49" s="132"/>
      <c r="R49" s="133"/>
      <c r="S49" s="132"/>
      <c r="T49" s="133"/>
      <c r="U49" s="132"/>
      <c r="V49" s="133"/>
      <c r="W49" s="132"/>
      <c r="X49" s="133"/>
      <c r="Y49" s="132"/>
      <c r="Z49" s="133"/>
      <c r="AA49" s="132"/>
      <c r="AB49" s="133"/>
      <c r="AC49" s="132"/>
      <c r="AD49" s="133"/>
      <c r="AE49" s="132"/>
      <c r="AF49" s="133"/>
      <c r="AG49" s="132"/>
      <c r="AH49" s="133"/>
      <c r="AI49" s="132"/>
      <c r="AJ49" s="133"/>
      <c r="AK49" s="132"/>
      <c r="AL49" s="133"/>
      <c r="AM49" s="134"/>
      <c r="AN49" s="135"/>
      <c r="AO49" s="136"/>
      <c r="AP49" s="133"/>
      <c r="AQ49" s="132"/>
      <c r="AR49" s="31" t="str">
        <f t="shared" si="14"/>
        <v/>
      </c>
      <c r="BW49" s="32"/>
      <c r="BX49" s="32"/>
      <c r="BY49" s="32"/>
      <c r="BZ49" s="32"/>
      <c r="CA49" s="123" t="str">
        <f t="shared" si="15"/>
        <v/>
      </c>
      <c r="CB49" s="124"/>
      <c r="CC49" s="124"/>
      <c r="CD49" s="124"/>
      <c r="CE49" s="124"/>
      <c r="CF49" s="124"/>
      <c r="CG49" s="112">
        <f>IF(SUM(AN49:AQ49)=C49,0,1)</f>
        <v>0</v>
      </c>
      <c r="CH49" s="125"/>
      <c r="CI49" s="125"/>
      <c r="CJ49" s="125"/>
      <c r="CK49" s="125"/>
    </row>
    <row r="50" spans="1:130" x14ac:dyDescent="0.25">
      <c r="A50" s="188" t="s">
        <v>73</v>
      </c>
      <c r="B50" s="189"/>
      <c r="C50" s="190">
        <f t="shared" si="12"/>
        <v>0</v>
      </c>
      <c r="D50" s="176">
        <f t="shared" si="13"/>
        <v>0</v>
      </c>
      <c r="E50" s="177">
        <f t="shared" si="13"/>
        <v>0</v>
      </c>
      <c r="F50" s="178"/>
      <c r="G50" s="179"/>
      <c r="H50" s="178"/>
      <c r="I50" s="180"/>
      <c r="J50" s="178"/>
      <c r="K50" s="180"/>
      <c r="L50" s="178"/>
      <c r="M50" s="179"/>
      <c r="N50" s="181"/>
      <c r="O50" s="180"/>
      <c r="P50" s="181"/>
      <c r="Q50" s="180"/>
      <c r="R50" s="181"/>
      <c r="S50" s="180"/>
      <c r="T50" s="181"/>
      <c r="U50" s="180"/>
      <c r="V50" s="181"/>
      <c r="W50" s="180"/>
      <c r="X50" s="181"/>
      <c r="Y50" s="180"/>
      <c r="Z50" s="181"/>
      <c r="AA50" s="180"/>
      <c r="AB50" s="181"/>
      <c r="AC50" s="180"/>
      <c r="AD50" s="181"/>
      <c r="AE50" s="180"/>
      <c r="AF50" s="181"/>
      <c r="AG50" s="180"/>
      <c r="AH50" s="181"/>
      <c r="AI50" s="180"/>
      <c r="AJ50" s="181"/>
      <c r="AK50" s="180"/>
      <c r="AL50" s="181"/>
      <c r="AM50" s="191"/>
      <c r="AN50" s="184"/>
      <c r="AO50" s="182"/>
      <c r="AP50" s="181"/>
      <c r="AQ50" s="180"/>
      <c r="AR50" s="31" t="str">
        <f t="shared" si="14"/>
        <v/>
      </c>
      <c r="BW50" s="32"/>
      <c r="BX50" s="32"/>
      <c r="BY50" s="32"/>
      <c r="BZ50" s="32"/>
      <c r="CA50" s="123" t="str">
        <f t="shared" si="15"/>
        <v/>
      </c>
      <c r="CB50" s="124"/>
      <c r="CC50" s="124"/>
      <c r="CD50" s="124"/>
      <c r="CE50" s="124"/>
      <c r="CF50" s="124"/>
      <c r="CG50" s="112">
        <f>IF(SUM(AN50:AQ50)=C50,0,1)</f>
        <v>0</v>
      </c>
      <c r="CH50" s="125"/>
      <c r="CI50" s="125"/>
      <c r="CJ50" s="125"/>
      <c r="CK50" s="125"/>
    </row>
    <row r="51" spans="1:130" ht="18" customHeight="1" x14ac:dyDescent="0.25">
      <c r="A51" s="192" t="s">
        <v>74</v>
      </c>
      <c r="B51" s="193"/>
      <c r="C51" s="194"/>
      <c r="D51" s="193"/>
      <c r="E51" s="193"/>
      <c r="F51" s="193"/>
      <c r="G51" s="193"/>
      <c r="H51" s="193"/>
      <c r="CA51" s="195"/>
      <c r="CB51" s="196"/>
      <c r="CC51" s="196"/>
      <c r="CD51" s="196"/>
      <c r="CE51" s="196"/>
      <c r="CF51" s="196"/>
      <c r="CG51" s="195"/>
      <c r="CH51" s="196"/>
      <c r="CI51" s="196"/>
      <c r="CJ51" s="196"/>
      <c r="CK51" s="196"/>
    </row>
    <row r="52" spans="1:130" x14ac:dyDescent="0.25">
      <c r="A52" s="851" t="s">
        <v>75</v>
      </c>
      <c r="B52" s="852" t="s">
        <v>76</v>
      </c>
      <c r="C52" s="925" t="s">
        <v>77</v>
      </c>
      <c r="D52" s="925"/>
      <c r="E52" s="925"/>
      <c r="F52" s="1054"/>
      <c r="G52" s="990" t="s">
        <v>78</v>
      </c>
      <c r="H52" s="991"/>
    </row>
    <row r="53" spans="1:130" ht="21" x14ac:dyDescent="0.25">
      <c r="A53" s="725"/>
      <c r="B53" s="734"/>
      <c r="C53" s="992" t="s">
        <v>50</v>
      </c>
      <c r="D53" s="978" t="s">
        <v>29</v>
      </c>
      <c r="E53" s="978" t="s">
        <v>30</v>
      </c>
      <c r="F53" s="1076" t="s">
        <v>31</v>
      </c>
      <c r="G53" s="1035" t="s">
        <v>79</v>
      </c>
      <c r="H53" s="1037" t="s">
        <v>80</v>
      </c>
    </row>
    <row r="54" spans="1:130" x14ac:dyDescent="0.25">
      <c r="A54" s="201" t="s">
        <v>81</v>
      </c>
      <c r="B54" s="202">
        <f>SUM(C54:F54)</f>
        <v>0</v>
      </c>
      <c r="C54" s="203"/>
      <c r="D54" s="204"/>
      <c r="E54" s="204"/>
      <c r="F54" s="205"/>
      <c r="G54" s="206"/>
      <c r="H54" s="207"/>
    </row>
    <row r="55" spans="1:130" x14ac:dyDescent="0.25">
      <c r="A55" s="163" t="s">
        <v>82</v>
      </c>
      <c r="B55" s="202">
        <f>SUM(C55:F55)</f>
        <v>0</v>
      </c>
      <c r="C55" s="208"/>
      <c r="D55" s="209"/>
      <c r="E55" s="209"/>
      <c r="F55" s="210"/>
      <c r="G55" s="211"/>
      <c r="H55" s="212"/>
    </row>
    <row r="56" spans="1:130" x14ac:dyDescent="0.25">
      <c r="A56" s="163" t="s">
        <v>83</v>
      </c>
      <c r="B56" s="202">
        <f>SUM(C56:F56)</f>
        <v>0</v>
      </c>
      <c r="C56" s="208"/>
      <c r="D56" s="209"/>
      <c r="E56" s="209"/>
      <c r="F56" s="210"/>
      <c r="G56" s="211"/>
      <c r="H56" s="212"/>
    </row>
    <row r="57" spans="1:130" x14ac:dyDescent="0.25">
      <c r="A57" s="163" t="s">
        <v>84</v>
      </c>
      <c r="B57" s="202">
        <f>SUM(C57:F57)</f>
        <v>0</v>
      </c>
      <c r="C57" s="208"/>
      <c r="D57" s="209"/>
      <c r="E57" s="209"/>
      <c r="F57" s="210"/>
      <c r="G57" s="211"/>
      <c r="H57" s="212"/>
    </row>
    <row r="58" spans="1:130" x14ac:dyDescent="0.25">
      <c r="A58" s="163" t="s">
        <v>85</v>
      </c>
      <c r="B58" s="202">
        <f>SUM(C58:F58)</f>
        <v>0</v>
      </c>
      <c r="C58" s="213"/>
      <c r="D58" s="214"/>
      <c r="E58" s="214"/>
      <c r="F58" s="215"/>
      <c r="G58" s="216"/>
      <c r="H58" s="217"/>
    </row>
    <row r="59" spans="1:130" x14ac:dyDescent="0.25">
      <c r="A59" s="1046" t="s">
        <v>5</v>
      </c>
      <c r="B59" s="1077">
        <f t="shared" ref="B59:H59" si="17">SUM(B54:B58)</f>
        <v>0</v>
      </c>
      <c r="C59" s="220">
        <f t="shared" si="17"/>
        <v>0</v>
      </c>
      <c r="D59" s="221">
        <f t="shared" si="17"/>
        <v>0</v>
      </c>
      <c r="E59" s="221">
        <f t="shared" si="17"/>
        <v>0</v>
      </c>
      <c r="F59" s="222">
        <f t="shared" si="17"/>
        <v>0</v>
      </c>
      <c r="G59" s="223">
        <f t="shared" si="17"/>
        <v>0</v>
      </c>
      <c r="H59" s="224">
        <f t="shared" si="17"/>
        <v>0</v>
      </c>
    </row>
    <row r="60" spans="1:130" ht="18" customHeight="1" x14ac:dyDescent="0.25">
      <c r="A60" s="192" t="s">
        <v>86</v>
      </c>
      <c r="B60" s="12"/>
      <c r="C60" s="12"/>
      <c r="D60" s="11"/>
      <c r="E60" s="11"/>
      <c r="F60" s="11"/>
      <c r="G60" s="11"/>
      <c r="H60" s="11"/>
      <c r="I60" s="11"/>
      <c r="J60" s="11"/>
      <c r="K60" s="11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130" x14ac:dyDescent="0.25">
      <c r="A61" s="851" t="s">
        <v>75</v>
      </c>
      <c r="B61" s="493" t="s">
        <v>76</v>
      </c>
      <c r="C61" s="1078" t="s">
        <v>87</v>
      </c>
      <c r="D61" s="1078"/>
      <c r="E61" s="1078"/>
      <c r="F61" s="1078"/>
      <c r="G61" s="1078"/>
      <c r="H61" s="1078"/>
      <c r="I61" s="1078"/>
      <c r="J61" s="1078"/>
      <c r="K61" s="1078"/>
      <c r="L61" s="1078"/>
      <c r="M61" s="1078"/>
      <c r="N61" s="1078"/>
      <c r="O61" s="1078"/>
      <c r="P61" s="1078"/>
      <c r="Q61" s="1078"/>
      <c r="R61" s="1078"/>
      <c r="S61" s="1079"/>
      <c r="T61" s="975" t="s">
        <v>7</v>
      </c>
      <c r="U61" s="925"/>
      <c r="V61" s="925"/>
      <c r="W61" s="1054"/>
      <c r="X61" s="953" t="s">
        <v>88</v>
      </c>
      <c r="Y61" s="953"/>
      <c r="Z61" s="991"/>
    </row>
    <row r="62" spans="1:130" ht="21" x14ac:dyDescent="0.25">
      <c r="A62" s="725"/>
      <c r="B62" s="641"/>
      <c r="C62" s="1033" t="s">
        <v>11</v>
      </c>
      <c r="D62" s="1033" t="s">
        <v>12</v>
      </c>
      <c r="E62" s="1033" t="s">
        <v>13</v>
      </c>
      <c r="F62" s="1033" t="s">
        <v>14</v>
      </c>
      <c r="G62" s="1033" t="s">
        <v>15</v>
      </c>
      <c r="H62" s="1033" t="s">
        <v>16</v>
      </c>
      <c r="I62" s="1033" t="s">
        <v>17</v>
      </c>
      <c r="J62" s="1033" t="s">
        <v>18</v>
      </c>
      <c r="K62" s="1033" t="s">
        <v>19</v>
      </c>
      <c r="L62" s="1033" t="s">
        <v>20</v>
      </c>
      <c r="M62" s="1033" t="s">
        <v>21</v>
      </c>
      <c r="N62" s="1033" t="s">
        <v>22</v>
      </c>
      <c r="O62" s="1033" t="s">
        <v>23</v>
      </c>
      <c r="P62" s="1033" t="s">
        <v>24</v>
      </c>
      <c r="Q62" s="1033" t="s">
        <v>25</v>
      </c>
      <c r="R62" s="1033" t="s">
        <v>26</v>
      </c>
      <c r="S62" s="1034" t="s">
        <v>27</v>
      </c>
      <c r="T62" s="977" t="s">
        <v>50</v>
      </c>
      <c r="U62" s="1055" t="s">
        <v>29</v>
      </c>
      <c r="V62" s="978" t="s">
        <v>89</v>
      </c>
      <c r="W62" s="1076" t="s">
        <v>31</v>
      </c>
      <c r="X62" s="1035" t="s">
        <v>90</v>
      </c>
      <c r="Y62" s="978" t="s">
        <v>91</v>
      </c>
      <c r="Z62" s="979" t="s">
        <v>80</v>
      </c>
    </row>
    <row r="63" spans="1:130" x14ac:dyDescent="0.25">
      <c r="A63" s="163" t="s">
        <v>82</v>
      </c>
      <c r="B63" s="229">
        <f>SUM(C63:S63)</f>
        <v>0</v>
      </c>
      <c r="C63" s="230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2"/>
      <c r="T63" s="43"/>
      <c r="U63" s="44"/>
      <c r="V63" s="44"/>
      <c r="W63" s="233"/>
      <c r="X63" s="43"/>
      <c r="Y63" s="44"/>
      <c r="Z63" s="41"/>
      <c r="AA63" s="31" t="str">
        <f>CA63&amp;CB63&amp;CC63&amp;CD63</f>
        <v/>
      </c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234"/>
      <c r="CB63" s="234"/>
      <c r="CC63" s="33" t="str">
        <f>IF(T63+U63+V63+W63&lt;&gt;$B63,"* El número de "&amp;T$61&amp;""&amp;" no debe ser distinto del Total. ","")</f>
        <v/>
      </c>
      <c r="CD63" s="33" t="str">
        <f>IF(X63+Y63+Z63&gt;$B63,"* El número de "&amp;X$61&amp;""&amp;" no puede superar el Total. ","")</f>
        <v/>
      </c>
      <c r="CE63" s="32"/>
      <c r="CF63" s="32"/>
      <c r="CG63" s="34">
        <f>IF(T63+U63+V63+W63&lt;&gt;$B63,1,0)</f>
        <v>0</v>
      </c>
      <c r="CH63" s="34">
        <f>IF(X63+Y63+Z63&gt;$B63,1,0)</f>
        <v>0</v>
      </c>
      <c r="CI63" s="35"/>
      <c r="CJ63" s="35"/>
      <c r="CK63" s="35"/>
      <c r="CL63" s="35"/>
      <c r="CM63" s="35"/>
      <c r="CN63"/>
      <c r="CO63"/>
      <c r="CP63"/>
      <c r="CQ63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5">
      <c r="A64" s="163" t="s">
        <v>83</v>
      </c>
      <c r="B64" s="235">
        <f>SUM(C64:S64)</f>
        <v>0</v>
      </c>
      <c r="C64" s="230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2"/>
      <c r="T64" s="54"/>
      <c r="U64" s="55"/>
      <c r="V64" s="55"/>
      <c r="W64" s="236"/>
      <c r="X64" s="54"/>
      <c r="Y64" s="55"/>
      <c r="Z64" s="52"/>
      <c r="AA64" s="31" t="str">
        <f t="shared" ref="AA64:AA66" si="18">CA64&amp;CB64&amp;CC64&amp;CD64</f>
        <v/>
      </c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234"/>
      <c r="CB64" s="234"/>
      <c r="CC64" s="33" t="str">
        <f t="shared" ref="CC64:CC66" si="19">IF(T64+U64+V64+W64&lt;&gt;$B64,"* El número de "&amp;T$61&amp;""&amp;" no debe ser distinto del Total. ","")</f>
        <v/>
      </c>
      <c r="CD64" s="33" t="str">
        <f t="shared" ref="CD64:CD66" si="20">IF(X64+Y64+Z64&gt;$B64,"* El número de "&amp;X$61&amp;""&amp;" no puede superar el Total. ","")</f>
        <v/>
      </c>
      <c r="CE64" s="32"/>
      <c r="CF64" s="32"/>
      <c r="CG64" s="34">
        <f t="shared" ref="CG64:CG66" si="21">IF(T64+U64+V64+W64&lt;&gt;$B64,1,0)</f>
        <v>0</v>
      </c>
      <c r="CH64" s="34">
        <f t="shared" ref="CH64:CH66" si="22">IF(X64+Y64+Z64&gt;$B64,1,0)</f>
        <v>0</v>
      </c>
      <c r="CI64" s="35"/>
      <c r="CJ64" s="35"/>
      <c r="CK64" s="35"/>
      <c r="CL64" s="35"/>
      <c r="CM64" s="35"/>
    </row>
    <row r="65" spans="1:91" customFormat="1" x14ac:dyDescent="0.25">
      <c r="A65" s="163" t="s">
        <v>84</v>
      </c>
      <c r="B65" s="235">
        <f>SUM(C65:S65)</f>
        <v>0</v>
      </c>
      <c r="C65" s="230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2"/>
      <c r="T65" s="54"/>
      <c r="U65" s="55"/>
      <c r="V65" s="55"/>
      <c r="W65" s="236"/>
      <c r="X65" s="54"/>
      <c r="Y65" s="55"/>
      <c r="Z65" s="52"/>
      <c r="AA65" s="31" t="str">
        <f t="shared" si="18"/>
        <v/>
      </c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234"/>
      <c r="CB65" s="234"/>
      <c r="CC65" s="33" t="str">
        <f t="shared" si="19"/>
        <v/>
      </c>
      <c r="CD65" s="33" t="str">
        <f t="shared" si="20"/>
        <v/>
      </c>
      <c r="CE65" s="32"/>
      <c r="CF65" s="32"/>
      <c r="CG65" s="34">
        <f t="shared" si="21"/>
        <v>0</v>
      </c>
      <c r="CH65" s="34">
        <f t="shared" si="22"/>
        <v>0</v>
      </c>
      <c r="CI65" s="35"/>
      <c r="CJ65" s="35"/>
      <c r="CK65" s="35"/>
      <c r="CL65" s="35"/>
      <c r="CM65" s="35"/>
    </row>
    <row r="66" spans="1:91" customFormat="1" x14ac:dyDescent="0.25">
      <c r="A66" s="163" t="s">
        <v>85</v>
      </c>
      <c r="B66" s="237">
        <f>SUM(C66:S66)</f>
        <v>0</v>
      </c>
      <c r="C66" s="230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2"/>
      <c r="T66" s="75"/>
      <c r="U66" s="238"/>
      <c r="V66" s="238"/>
      <c r="W66" s="239"/>
      <c r="X66" s="75"/>
      <c r="Y66" s="238"/>
      <c r="Z66" s="240"/>
      <c r="AA66" s="31" t="str">
        <f t="shared" si="18"/>
        <v/>
      </c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234"/>
      <c r="CB66" s="234"/>
      <c r="CC66" s="33" t="str">
        <f t="shared" si="19"/>
        <v/>
      </c>
      <c r="CD66" s="33" t="str">
        <f t="shared" si="20"/>
        <v/>
      </c>
      <c r="CE66" s="32"/>
      <c r="CF66" s="32"/>
      <c r="CG66" s="34">
        <f t="shared" si="21"/>
        <v>0</v>
      </c>
      <c r="CH66" s="34">
        <f t="shared" si="22"/>
        <v>0</v>
      </c>
      <c r="CI66" s="35"/>
      <c r="CJ66" s="35"/>
      <c r="CK66" s="35"/>
      <c r="CL66" s="35"/>
      <c r="CM66" s="35"/>
    </row>
    <row r="67" spans="1:91" customFormat="1" x14ac:dyDescent="0.25">
      <c r="A67" s="1046" t="s">
        <v>5</v>
      </c>
      <c r="B67" s="1080">
        <f t="shared" ref="B67:Z67" si="23">SUM(B63:B66)</f>
        <v>0</v>
      </c>
      <c r="C67" s="1040">
        <f t="shared" si="23"/>
        <v>0</v>
      </c>
      <c r="D67" s="1040">
        <f t="shared" si="23"/>
        <v>0</v>
      </c>
      <c r="E67" s="1040">
        <f t="shared" si="23"/>
        <v>0</v>
      </c>
      <c r="F67" s="1040">
        <f t="shared" si="23"/>
        <v>0</v>
      </c>
      <c r="G67" s="1040">
        <f t="shared" si="23"/>
        <v>0</v>
      </c>
      <c r="H67" s="1040">
        <f t="shared" si="23"/>
        <v>0</v>
      </c>
      <c r="I67" s="1040">
        <f t="shared" si="23"/>
        <v>0</v>
      </c>
      <c r="J67" s="1040">
        <f t="shared" si="23"/>
        <v>0</v>
      </c>
      <c r="K67" s="1040">
        <f t="shared" si="23"/>
        <v>0</v>
      </c>
      <c r="L67" s="1040">
        <f t="shared" si="23"/>
        <v>0</v>
      </c>
      <c r="M67" s="1040">
        <f t="shared" si="23"/>
        <v>0</v>
      </c>
      <c r="N67" s="1040">
        <f t="shared" si="23"/>
        <v>0</v>
      </c>
      <c r="O67" s="1040">
        <f t="shared" si="23"/>
        <v>0</v>
      </c>
      <c r="P67" s="1040">
        <f t="shared" si="23"/>
        <v>0</v>
      </c>
      <c r="Q67" s="1040">
        <f t="shared" si="23"/>
        <v>0</v>
      </c>
      <c r="R67" s="1040">
        <f t="shared" si="23"/>
        <v>0</v>
      </c>
      <c r="S67" s="1041">
        <f t="shared" si="23"/>
        <v>0</v>
      </c>
      <c r="T67" s="1081">
        <f t="shared" si="23"/>
        <v>0</v>
      </c>
      <c r="U67" s="1040">
        <f t="shared" si="23"/>
        <v>0</v>
      </c>
      <c r="V67" s="1040">
        <f t="shared" si="23"/>
        <v>0</v>
      </c>
      <c r="W67" s="1041">
        <f t="shared" si="23"/>
        <v>0</v>
      </c>
      <c r="X67" s="1082">
        <f t="shared" si="23"/>
        <v>0</v>
      </c>
      <c r="Y67" s="1083">
        <f t="shared" si="23"/>
        <v>0</v>
      </c>
      <c r="Z67" s="1084">
        <f t="shared" si="23"/>
        <v>0</v>
      </c>
      <c r="CA67" s="248"/>
      <c r="CB67" s="248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</row>
    <row r="68" spans="1:91" customFormat="1" x14ac:dyDescent="0.25">
      <c r="A68" s="192" t="s">
        <v>92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CA68" s="248"/>
      <c r="CB68" s="248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</row>
    <row r="69" spans="1:91" customFormat="1" x14ac:dyDescent="0.25">
      <c r="A69" s="851" t="s">
        <v>75</v>
      </c>
      <c r="B69" s="852" t="s">
        <v>76</v>
      </c>
      <c r="C69" s="1078" t="s">
        <v>87</v>
      </c>
      <c r="D69" s="1078"/>
      <c r="E69" s="1078"/>
      <c r="F69" s="1078"/>
      <c r="G69" s="1078"/>
      <c r="H69" s="1078"/>
      <c r="I69" s="1078"/>
      <c r="J69" s="1078"/>
      <c r="K69" s="1078"/>
      <c r="L69" s="1078"/>
      <c r="M69" s="1078"/>
      <c r="N69" s="1078"/>
      <c r="O69" s="1078"/>
      <c r="P69" s="1078"/>
      <c r="Q69" s="1078"/>
      <c r="R69" s="1078"/>
      <c r="S69" s="1079"/>
      <c r="T69" s="975" t="s">
        <v>7</v>
      </c>
      <c r="U69" s="925"/>
      <c r="V69" s="925"/>
      <c r="W69" s="1054"/>
      <c r="X69" s="953" t="s">
        <v>88</v>
      </c>
      <c r="Y69" s="953"/>
      <c r="Z69" s="991"/>
      <c r="CA69" s="248"/>
      <c r="CB69" s="248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</row>
    <row r="70" spans="1:91" customFormat="1" ht="21" x14ac:dyDescent="0.25">
      <c r="A70" s="725"/>
      <c r="B70" s="734"/>
      <c r="C70" s="1033" t="s">
        <v>11</v>
      </c>
      <c r="D70" s="1033" t="s">
        <v>12</v>
      </c>
      <c r="E70" s="1033" t="s">
        <v>13</v>
      </c>
      <c r="F70" s="1033" t="s">
        <v>14</v>
      </c>
      <c r="G70" s="1033" t="s">
        <v>15</v>
      </c>
      <c r="H70" s="1033" t="s">
        <v>16</v>
      </c>
      <c r="I70" s="1033" t="s">
        <v>17</v>
      </c>
      <c r="J70" s="1033" t="s">
        <v>18</v>
      </c>
      <c r="K70" s="1033" t="s">
        <v>19</v>
      </c>
      <c r="L70" s="1033" t="s">
        <v>20</v>
      </c>
      <c r="M70" s="1033" t="s">
        <v>21</v>
      </c>
      <c r="N70" s="1033" t="s">
        <v>22</v>
      </c>
      <c r="O70" s="1033" t="s">
        <v>23</v>
      </c>
      <c r="P70" s="1033" t="s">
        <v>24</v>
      </c>
      <c r="Q70" s="1033" t="s">
        <v>25</v>
      </c>
      <c r="R70" s="1033" t="s">
        <v>26</v>
      </c>
      <c r="S70" s="1034" t="s">
        <v>27</v>
      </c>
      <c r="T70" s="977" t="s">
        <v>50</v>
      </c>
      <c r="U70" s="1055" t="s">
        <v>29</v>
      </c>
      <c r="V70" s="978" t="s">
        <v>89</v>
      </c>
      <c r="W70" s="1076" t="s">
        <v>31</v>
      </c>
      <c r="X70" s="1035" t="s">
        <v>90</v>
      </c>
      <c r="Y70" s="978" t="s">
        <v>91</v>
      </c>
      <c r="Z70" s="979" t="s">
        <v>80</v>
      </c>
      <c r="CA70" s="248"/>
      <c r="CB70" s="248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</row>
    <row r="71" spans="1:91" customFormat="1" x14ac:dyDescent="0.25">
      <c r="A71" s="163" t="s">
        <v>82</v>
      </c>
      <c r="B71" s="229">
        <f>SUM(C71:S71)</f>
        <v>0</v>
      </c>
      <c r="C71" s="230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2"/>
      <c r="T71" s="43"/>
      <c r="U71" s="249"/>
      <c r="V71" s="44"/>
      <c r="W71" s="42"/>
      <c r="X71" s="43"/>
      <c r="Y71" s="44"/>
      <c r="Z71" s="41"/>
      <c r="AA71" s="31" t="str">
        <f>CA71&amp;CB71&amp;CC71&amp;CD71</f>
        <v/>
      </c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234"/>
      <c r="CB71" s="234"/>
      <c r="CC71" s="33" t="str">
        <f t="shared" ref="CC71:CC74" si="24">IF(T71+U71+V71+W71&lt;&gt;$B71,"* El número de "&amp;T$61&amp;""&amp;" no debe ser distinto del Total. ","")</f>
        <v/>
      </c>
      <c r="CD71" s="33" t="str">
        <f>IF(X71+Y71+Z71&gt;$B71,"* El número de "&amp;X$61&amp;""&amp;" no puede superar el Total. ","")</f>
        <v/>
      </c>
      <c r="CE71" s="32"/>
      <c r="CF71" s="32"/>
      <c r="CG71" s="34">
        <f t="shared" ref="CG71:CG74" si="25">IF(T71+U71+V71+W71&lt;&gt;$B71,1,0)</f>
        <v>0</v>
      </c>
      <c r="CH71" s="34">
        <f t="shared" ref="CH71:CH74" si="26">IF(X71+Y71+Z71&gt;$B71,1,0)</f>
        <v>0</v>
      </c>
      <c r="CI71" s="35"/>
      <c r="CJ71" s="35"/>
      <c r="CK71" s="35"/>
      <c r="CL71" s="35"/>
      <c r="CM71" s="35"/>
    </row>
    <row r="72" spans="1:91" customFormat="1" x14ac:dyDescent="0.25">
      <c r="A72" s="163" t="s">
        <v>83</v>
      </c>
      <c r="B72" s="235">
        <f>SUM(C72:S72)</f>
        <v>0</v>
      </c>
      <c r="C72" s="230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2"/>
      <c r="T72" s="54"/>
      <c r="U72" s="250"/>
      <c r="V72" s="55"/>
      <c r="W72" s="53"/>
      <c r="X72" s="54"/>
      <c r="Y72" s="55"/>
      <c r="Z72" s="52"/>
      <c r="AA72" s="31" t="str">
        <f t="shared" ref="AA72:AA74" si="27">CA72&amp;CB72&amp;CC72&amp;CD72</f>
        <v/>
      </c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234"/>
      <c r="CB72" s="234"/>
      <c r="CC72" s="33" t="str">
        <f t="shared" si="24"/>
        <v/>
      </c>
      <c r="CD72" s="33" t="str">
        <f t="shared" ref="CD72:CD74" si="28">IF(X72+Y72+Z72&gt;$B72,"* El número de "&amp;X$61&amp;""&amp;" no puede superar el Total. ","")</f>
        <v/>
      </c>
      <c r="CE72" s="32"/>
      <c r="CF72" s="32"/>
      <c r="CG72" s="34">
        <f t="shared" si="25"/>
        <v>0</v>
      </c>
      <c r="CH72" s="34">
        <f t="shared" si="26"/>
        <v>0</v>
      </c>
      <c r="CI72" s="35"/>
      <c r="CJ72" s="35"/>
      <c r="CK72" s="35"/>
      <c r="CL72" s="35"/>
      <c r="CM72" s="35"/>
    </row>
    <row r="73" spans="1:91" customFormat="1" x14ac:dyDescent="0.25">
      <c r="A73" s="163" t="s">
        <v>84</v>
      </c>
      <c r="B73" s="235">
        <f>SUM(C73:S73)</f>
        <v>0</v>
      </c>
      <c r="C73" s="230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2"/>
      <c r="T73" s="54"/>
      <c r="U73" s="250"/>
      <c r="V73" s="55"/>
      <c r="W73" s="53"/>
      <c r="X73" s="54"/>
      <c r="Y73" s="55"/>
      <c r="Z73" s="52"/>
      <c r="AA73" s="31" t="str">
        <f t="shared" si="27"/>
        <v/>
      </c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234"/>
      <c r="CB73" s="234"/>
      <c r="CC73" s="33" t="str">
        <f t="shared" si="24"/>
        <v/>
      </c>
      <c r="CD73" s="33" t="str">
        <f t="shared" si="28"/>
        <v/>
      </c>
      <c r="CE73" s="32"/>
      <c r="CF73" s="32"/>
      <c r="CG73" s="34">
        <f t="shared" si="25"/>
        <v>0</v>
      </c>
      <c r="CH73" s="34">
        <f t="shared" si="26"/>
        <v>0</v>
      </c>
      <c r="CI73" s="35"/>
      <c r="CJ73" s="35"/>
      <c r="CK73" s="35"/>
      <c r="CL73" s="35"/>
      <c r="CM73" s="35"/>
    </row>
    <row r="74" spans="1:91" customFormat="1" x14ac:dyDescent="0.25">
      <c r="A74" s="163" t="s">
        <v>85</v>
      </c>
      <c r="B74" s="237">
        <f>SUM(C74:S74)</f>
        <v>0</v>
      </c>
      <c r="C74" s="230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2"/>
      <c r="T74" s="75"/>
      <c r="U74" s="251"/>
      <c r="V74" s="238"/>
      <c r="W74" s="252"/>
      <c r="X74" s="75"/>
      <c r="Y74" s="238"/>
      <c r="Z74" s="240"/>
      <c r="AA74" s="31" t="str">
        <f t="shared" si="27"/>
        <v/>
      </c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234"/>
      <c r="CB74" s="234"/>
      <c r="CC74" s="33" t="str">
        <f t="shared" si="24"/>
        <v/>
      </c>
      <c r="CD74" s="33" t="str">
        <f t="shared" si="28"/>
        <v/>
      </c>
      <c r="CE74" s="32"/>
      <c r="CF74" s="32"/>
      <c r="CG74" s="34">
        <f t="shared" si="25"/>
        <v>0</v>
      </c>
      <c r="CH74" s="34">
        <f t="shared" si="26"/>
        <v>0</v>
      </c>
      <c r="CI74" s="35"/>
      <c r="CJ74" s="35"/>
      <c r="CK74" s="35"/>
      <c r="CL74" s="35"/>
      <c r="CM74" s="35"/>
    </row>
    <row r="75" spans="1:91" customFormat="1" x14ac:dyDescent="0.25">
      <c r="A75" s="1046" t="s">
        <v>5</v>
      </c>
      <c r="B75" s="1080">
        <f t="shared" ref="B75:Z75" si="29">SUM(B71:B74)</f>
        <v>0</v>
      </c>
      <c r="C75" s="1040">
        <f t="shared" si="29"/>
        <v>0</v>
      </c>
      <c r="D75" s="1040">
        <f t="shared" si="29"/>
        <v>0</v>
      </c>
      <c r="E75" s="1040">
        <f t="shared" si="29"/>
        <v>0</v>
      </c>
      <c r="F75" s="1040">
        <f t="shared" si="29"/>
        <v>0</v>
      </c>
      <c r="G75" s="1040">
        <f t="shared" si="29"/>
        <v>0</v>
      </c>
      <c r="H75" s="1040">
        <f t="shared" si="29"/>
        <v>0</v>
      </c>
      <c r="I75" s="1040">
        <f t="shared" si="29"/>
        <v>0</v>
      </c>
      <c r="J75" s="1040">
        <f t="shared" si="29"/>
        <v>0</v>
      </c>
      <c r="K75" s="1040">
        <f t="shared" si="29"/>
        <v>0</v>
      </c>
      <c r="L75" s="1040">
        <f t="shared" si="29"/>
        <v>0</v>
      </c>
      <c r="M75" s="1040">
        <f t="shared" si="29"/>
        <v>0</v>
      </c>
      <c r="N75" s="1040">
        <f t="shared" si="29"/>
        <v>0</v>
      </c>
      <c r="O75" s="1040">
        <f t="shared" si="29"/>
        <v>0</v>
      </c>
      <c r="P75" s="1040">
        <f t="shared" si="29"/>
        <v>0</v>
      </c>
      <c r="Q75" s="1040">
        <f t="shared" si="29"/>
        <v>0</v>
      </c>
      <c r="R75" s="1040">
        <f t="shared" si="29"/>
        <v>0</v>
      </c>
      <c r="S75" s="1041">
        <f t="shared" si="29"/>
        <v>0</v>
      </c>
      <c r="T75" s="1085">
        <f t="shared" si="29"/>
        <v>0</v>
      </c>
      <c r="U75" s="1086">
        <f t="shared" si="29"/>
        <v>0</v>
      </c>
      <c r="V75" s="1086">
        <f t="shared" si="29"/>
        <v>0</v>
      </c>
      <c r="W75" s="1087">
        <f t="shared" si="29"/>
        <v>0</v>
      </c>
      <c r="X75" s="1088">
        <f t="shared" si="29"/>
        <v>0</v>
      </c>
      <c r="Y75" s="1086">
        <f t="shared" si="29"/>
        <v>0</v>
      </c>
      <c r="Z75" s="1080">
        <f t="shared" si="29"/>
        <v>0</v>
      </c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</row>
    <row r="76" spans="1:91" customFormat="1" x14ac:dyDescent="0.25">
      <c r="A76" s="257" t="s">
        <v>93</v>
      </c>
      <c r="B76" s="258"/>
      <c r="C76" s="12"/>
      <c r="D76" s="259"/>
      <c r="E76" s="1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</row>
    <row r="77" spans="1:91" customFormat="1" ht="31.5" x14ac:dyDescent="0.25">
      <c r="A77" s="1047" t="s">
        <v>94</v>
      </c>
      <c r="B77" s="992" t="s">
        <v>50</v>
      </c>
      <c r="C77" s="1089" t="s">
        <v>95</v>
      </c>
      <c r="D77" s="1090" t="s">
        <v>96</v>
      </c>
      <c r="E77" s="1091" t="s">
        <v>97</v>
      </c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</row>
    <row r="78" spans="1:91" customFormat="1" x14ac:dyDescent="0.25">
      <c r="A78" s="264" t="s">
        <v>98</v>
      </c>
      <c r="B78" s="39"/>
      <c r="C78" s="249"/>
      <c r="D78" s="44"/>
      <c r="E78" s="41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</row>
    <row r="79" spans="1:91" customFormat="1" x14ac:dyDescent="0.25">
      <c r="A79" s="264" t="s">
        <v>99</v>
      </c>
      <c r="B79" s="51"/>
      <c r="C79" s="250"/>
      <c r="D79" s="55"/>
      <c r="E79" s="5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</row>
    <row r="80" spans="1:91" customFormat="1" x14ac:dyDescent="0.25">
      <c r="A80" s="264" t="s">
        <v>100</v>
      </c>
      <c r="B80" s="51"/>
      <c r="C80" s="250"/>
      <c r="D80" s="55"/>
      <c r="E80" s="5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</row>
    <row r="81" spans="1:5" customFormat="1" ht="21" x14ac:dyDescent="0.25">
      <c r="A81" s="265" t="s">
        <v>101</v>
      </c>
      <c r="B81" s="51"/>
      <c r="C81" s="250"/>
      <c r="D81" s="55"/>
      <c r="E81" s="52"/>
    </row>
    <row r="82" spans="1:5" customFormat="1" x14ac:dyDescent="0.25">
      <c r="A82" s="264" t="s">
        <v>102</v>
      </c>
      <c r="B82" s="88"/>
      <c r="C82" s="266"/>
      <c r="D82" s="93"/>
      <c r="E82" s="90"/>
    </row>
    <row r="83" spans="1:5" customFormat="1" x14ac:dyDescent="0.25">
      <c r="A83" s="264" t="s">
        <v>103</v>
      </c>
      <c r="B83" s="88"/>
      <c r="C83" s="250"/>
      <c r="D83" s="93"/>
      <c r="E83" s="90"/>
    </row>
    <row r="84" spans="1:5" customFormat="1" x14ac:dyDescent="0.25">
      <c r="A84" s="264" t="s">
        <v>104</v>
      </c>
      <c r="B84" s="88"/>
      <c r="C84" s="250"/>
      <c r="D84" s="93"/>
      <c r="E84" s="90"/>
    </row>
    <row r="85" spans="1:5" customFormat="1" x14ac:dyDescent="0.25">
      <c r="A85" s="264" t="s">
        <v>105</v>
      </c>
      <c r="B85" s="88"/>
      <c r="C85" s="250"/>
      <c r="D85" s="93"/>
      <c r="E85" s="90"/>
    </row>
    <row r="86" spans="1:5" customFormat="1" x14ac:dyDescent="0.25">
      <c r="A86" s="264" t="s">
        <v>106</v>
      </c>
      <c r="B86" s="88"/>
      <c r="C86" s="250"/>
      <c r="D86" s="93"/>
      <c r="E86" s="90"/>
    </row>
    <row r="87" spans="1:5" customFormat="1" x14ac:dyDescent="0.25">
      <c r="A87" s="267" t="s">
        <v>107</v>
      </c>
      <c r="B87" s="88"/>
      <c r="C87" s="250"/>
      <c r="D87" s="93"/>
      <c r="E87" s="90"/>
    </row>
    <row r="88" spans="1:5" customFormat="1" x14ac:dyDescent="0.25">
      <c r="A88" s="264" t="s">
        <v>108</v>
      </c>
      <c r="B88" s="88"/>
      <c r="C88" s="250"/>
      <c r="D88" s="93"/>
      <c r="E88" s="90"/>
    </row>
    <row r="89" spans="1:5" customFormat="1" x14ac:dyDescent="0.25">
      <c r="A89" s="264" t="s">
        <v>109</v>
      </c>
      <c r="B89" s="88"/>
      <c r="C89" s="250"/>
      <c r="D89" s="93"/>
      <c r="E89" s="90"/>
    </row>
    <row r="90" spans="1:5" customFormat="1" x14ac:dyDescent="0.25">
      <c r="A90" s="265" t="s">
        <v>110</v>
      </c>
      <c r="B90" s="88"/>
      <c r="C90" s="250"/>
      <c r="D90" s="93"/>
      <c r="E90" s="90"/>
    </row>
    <row r="91" spans="1:5" customFormat="1" x14ac:dyDescent="0.25">
      <c r="A91" s="268" t="s">
        <v>111</v>
      </c>
      <c r="B91" s="88"/>
      <c r="C91" s="250"/>
      <c r="D91" s="93"/>
      <c r="E91" s="90"/>
    </row>
    <row r="92" spans="1:5" customFormat="1" x14ac:dyDescent="0.25">
      <c r="A92" s="269" t="s">
        <v>112</v>
      </c>
      <c r="B92" s="88"/>
      <c r="C92" s="250"/>
      <c r="D92" s="93"/>
      <c r="E92" s="90"/>
    </row>
    <row r="93" spans="1:5" customFormat="1" x14ac:dyDescent="0.25">
      <c r="A93" s="264" t="s">
        <v>113</v>
      </c>
      <c r="B93" s="88"/>
      <c r="C93" s="250"/>
      <c r="D93" s="93"/>
      <c r="E93" s="90"/>
    </row>
    <row r="94" spans="1:5" customFormat="1" x14ac:dyDescent="0.25">
      <c r="A94" s="264" t="s">
        <v>114</v>
      </c>
      <c r="B94" s="88"/>
      <c r="C94" s="250"/>
      <c r="D94" s="93"/>
      <c r="E94" s="90"/>
    </row>
    <row r="95" spans="1:5" customFormat="1" x14ac:dyDescent="0.25">
      <c r="A95" s="1047" t="s">
        <v>5</v>
      </c>
      <c r="B95" s="1086">
        <f>SUM(B78:B94)</f>
        <v>0</v>
      </c>
      <c r="C95" s="1088">
        <f>SUM(C78:C94)</f>
        <v>0</v>
      </c>
      <c r="D95" s="1092">
        <f>SUM(D78:D94)</f>
        <v>0</v>
      </c>
      <c r="E95" s="1093">
        <f>SUM(E78:E94)</f>
        <v>0</v>
      </c>
    </row>
    <row r="96" spans="1:5" customFormat="1" x14ac:dyDescent="0.25">
      <c r="A96" s="272" t="s">
        <v>115</v>
      </c>
      <c r="B96" s="12"/>
      <c r="C96" s="12"/>
      <c r="D96" s="12"/>
      <c r="E96" s="12"/>
    </row>
    <row r="97" spans="1:8" customFormat="1" ht="31.5" x14ac:dyDescent="0.25">
      <c r="A97" s="1094" t="s">
        <v>75</v>
      </c>
      <c r="B97" s="978" t="s">
        <v>50</v>
      </c>
      <c r="C97" s="1089" t="s">
        <v>95</v>
      </c>
      <c r="D97" s="1090" t="s">
        <v>96</v>
      </c>
      <c r="E97" s="1091" t="s">
        <v>97</v>
      </c>
    </row>
    <row r="98" spans="1:8" customFormat="1" x14ac:dyDescent="0.25">
      <c r="A98" s="163" t="s">
        <v>82</v>
      </c>
      <c r="B98" s="55"/>
      <c r="C98" s="250"/>
      <c r="D98" s="55"/>
      <c r="E98" s="52"/>
    </row>
    <row r="99" spans="1:8" customFormat="1" x14ac:dyDescent="0.25">
      <c r="A99" s="163" t="s">
        <v>83</v>
      </c>
      <c r="B99" s="55"/>
      <c r="C99" s="250"/>
      <c r="D99" s="55"/>
      <c r="E99" s="52"/>
    </row>
    <row r="100" spans="1:8" customFormat="1" x14ac:dyDescent="0.25">
      <c r="A100" s="163" t="s">
        <v>84</v>
      </c>
      <c r="B100" s="55"/>
      <c r="C100" s="250"/>
      <c r="D100" s="55"/>
      <c r="E100" s="52"/>
    </row>
    <row r="101" spans="1:8" customFormat="1" x14ac:dyDescent="0.25">
      <c r="A101" s="163" t="s">
        <v>85</v>
      </c>
      <c r="B101" s="55"/>
      <c r="C101" s="250"/>
      <c r="D101" s="55"/>
      <c r="E101" s="52"/>
    </row>
    <row r="102" spans="1:8" customFormat="1" x14ac:dyDescent="0.25">
      <c r="A102" s="274" t="s">
        <v>116</v>
      </c>
      <c r="B102" s="238"/>
      <c r="C102" s="251"/>
      <c r="D102" s="238"/>
      <c r="E102" s="240"/>
    </row>
    <row r="103" spans="1:8" customFormat="1" x14ac:dyDescent="0.25">
      <c r="A103" s="1095" t="s">
        <v>5</v>
      </c>
      <c r="B103" s="1088">
        <f>SUM(B98:B102)</f>
        <v>0</v>
      </c>
      <c r="C103" s="1088">
        <f>SUM(C98:C102)</f>
        <v>0</v>
      </c>
      <c r="D103" s="1092">
        <f>SUM(D98:D102)</f>
        <v>0</v>
      </c>
      <c r="E103" s="1093">
        <f>SUM(E98:E102)</f>
        <v>0</v>
      </c>
    </row>
    <row r="104" spans="1:8" customFormat="1" x14ac:dyDescent="0.25">
      <c r="A104" s="272" t="s">
        <v>117</v>
      </c>
      <c r="B104" s="12"/>
      <c r="C104" s="12"/>
      <c r="D104" s="12"/>
      <c r="E104" s="12"/>
    </row>
    <row r="105" spans="1:8" customFormat="1" ht="31.5" x14ac:dyDescent="0.25">
      <c r="A105" s="1094" t="s">
        <v>75</v>
      </c>
      <c r="B105" s="978" t="s">
        <v>50</v>
      </c>
      <c r="C105" s="1089" t="s">
        <v>95</v>
      </c>
      <c r="D105" s="1090" t="s">
        <v>96</v>
      </c>
      <c r="E105" s="1091" t="s">
        <v>97</v>
      </c>
    </row>
    <row r="106" spans="1:8" customFormat="1" x14ac:dyDescent="0.25">
      <c r="A106" s="163" t="s">
        <v>82</v>
      </c>
      <c r="B106" s="55"/>
      <c r="C106" s="250"/>
      <c r="D106" s="55"/>
      <c r="E106" s="52"/>
    </row>
    <row r="107" spans="1:8" customFormat="1" x14ac:dyDescent="0.25">
      <c r="A107" s="163" t="s">
        <v>83</v>
      </c>
      <c r="B107" s="55"/>
      <c r="C107" s="250"/>
      <c r="D107" s="55"/>
      <c r="E107" s="52"/>
    </row>
    <row r="108" spans="1:8" customFormat="1" x14ac:dyDescent="0.25">
      <c r="A108" s="163" t="s">
        <v>84</v>
      </c>
      <c r="B108" s="55"/>
      <c r="C108" s="250"/>
      <c r="D108" s="55"/>
      <c r="E108" s="52"/>
    </row>
    <row r="109" spans="1:8" customFormat="1" x14ac:dyDescent="0.25">
      <c r="A109" s="163" t="s">
        <v>85</v>
      </c>
      <c r="B109" s="55"/>
      <c r="C109" s="250"/>
      <c r="D109" s="55"/>
      <c r="E109" s="52"/>
    </row>
    <row r="110" spans="1:8" customFormat="1" x14ac:dyDescent="0.25">
      <c r="A110" s="274" t="s">
        <v>116</v>
      </c>
      <c r="B110" s="238"/>
      <c r="C110" s="251"/>
      <c r="D110" s="238"/>
      <c r="E110" s="240"/>
    </row>
    <row r="111" spans="1:8" customFormat="1" x14ac:dyDescent="0.25">
      <c r="A111" s="1095" t="s">
        <v>5</v>
      </c>
      <c r="B111" s="1088">
        <f>SUM(B106:B110)</f>
        <v>0</v>
      </c>
      <c r="C111" s="1088">
        <f>SUM(C106:C110)</f>
        <v>0</v>
      </c>
      <c r="D111" s="1092">
        <f>SUM(D106:D110)</f>
        <v>0</v>
      </c>
      <c r="E111" s="1093">
        <f>SUM(E106:E110)</f>
        <v>0</v>
      </c>
    </row>
    <row r="112" spans="1:8" customFormat="1" x14ac:dyDescent="0.25">
      <c r="A112" s="257" t="s">
        <v>118</v>
      </c>
      <c r="B112" s="276"/>
      <c r="C112" s="276"/>
      <c r="D112" s="277"/>
      <c r="E112" s="12"/>
      <c r="F112" s="12"/>
      <c r="G112" s="12"/>
      <c r="H112" s="12"/>
    </row>
    <row r="113" spans="1:128" x14ac:dyDescent="0.25">
      <c r="A113" s="967" t="s">
        <v>119</v>
      </c>
      <c r="B113" s="876" t="s">
        <v>5</v>
      </c>
      <c r="C113" s="1009" t="s">
        <v>120</v>
      </c>
      <c r="D113" s="925"/>
      <c r="E113" s="925"/>
      <c r="F113" s="1054"/>
      <c r="G113" s="990" t="s">
        <v>121</v>
      </c>
      <c r="H113" s="991"/>
    </row>
    <row r="114" spans="1:128" ht="21" x14ac:dyDescent="0.25">
      <c r="A114" s="750"/>
      <c r="B114" s="714"/>
      <c r="C114" s="992" t="s">
        <v>50</v>
      </c>
      <c r="D114" s="1055" t="s">
        <v>29</v>
      </c>
      <c r="E114" s="978" t="s">
        <v>30</v>
      </c>
      <c r="F114" s="1076" t="s">
        <v>31</v>
      </c>
      <c r="G114" s="993" t="s">
        <v>90</v>
      </c>
      <c r="H114" s="993" t="s">
        <v>91</v>
      </c>
    </row>
    <row r="115" spans="1:128" x14ac:dyDescent="0.25">
      <c r="A115" s="1096" t="s">
        <v>122</v>
      </c>
      <c r="B115" s="1097">
        <f>SUM(C115:F115)</f>
        <v>0</v>
      </c>
      <c r="C115" s="982"/>
      <c r="D115" s="1018"/>
      <c r="E115" s="983"/>
      <c r="F115" s="984"/>
      <c r="G115" s="995"/>
      <c r="H115" s="986"/>
    </row>
    <row r="116" spans="1:128" x14ac:dyDescent="0.25">
      <c r="A116" s="751" t="s">
        <v>123</v>
      </c>
      <c r="B116" s="752">
        <f>SUM(C116:F116)</f>
        <v>0</v>
      </c>
      <c r="C116" s="1039"/>
      <c r="D116" s="659"/>
      <c r="E116" s="76"/>
      <c r="F116" s="74"/>
      <c r="G116" s="638"/>
      <c r="H116" s="73"/>
    </row>
    <row r="117" spans="1:128" x14ac:dyDescent="0.25">
      <c r="A117" s="14" t="s">
        <v>124</v>
      </c>
      <c r="B117" s="276"/>
      <c r="C117" s="276"/>
      <c r="D117" s="7"/>
      <c r="E117" s="1098"/>
      <c r="F117" s="1099"/>
      <c r="G117" s="1100"/>
      <c r="H117" s="1101"/>
      <c r="I117" s="293"/>
      <c r="J117" s="293"/>
      <c r="K117" s="293"/>
    </row>
    <row r="118" spans="1:128" x14ac:dyDescent="0.25">
      <c r="A118" s="851" t="s">
        <v>125</v>
      </c>
      <c r="B118" s="852" t="s">
        <v>5</v>
      </c>
      <c r="C118" s="972" t="s">
        <v>126</v>
      </c>
      <c r="D118" s="973"/>
      <c r="E118" s="973"/>
      <c r="F118" s="973" t="s">
        <v>127</v>
      </c>
      <c r="G118" s="974" t="s">
        <v>128</v>
      </c>
      <c r="H118" s="975" t="s">
        <v>120</v>
      </c>
      <c r="I118" s="925"/>
      <c r="J118" s="925"/>
      <c r="K118" s="976"/>
    </row>
    <row r="119" spans="1:128" ht="42" x14ac:dyDescent="0.25">
      <c r="A119" s="725"/>
      <c r="B119" s="734"/>
      <c r="C119" s="1102" t="s">
        <v>129</v>
      </c>
      <c r="D119" s="295" t="s">
        <v>130</v>
      </c>
      <c r="E119" s="473" t="s">
        <v>131</v>
      </c>
      <c r="F119" s="1103"/>
      <c r="G119" s="1104"/>
      <c r="H119" s="1105" t="s">
        <v>50</v>
      </c>
      <c r="I119" s="1106" t="s">
        <v>29</v>
      </c>
      <c r="J119" s="1106" t="s">
        <v>30</v>
      </c>
      <c r="K119" s="1107" t="s">
        <v>31</v>
      </c>
    </row>
    <row r="120" spans="1:128" x14ac:dyDescent="0.25">
      <c r="A120" s="1108" t="s">
        <v>52</v>
      </c>
      <c r="B120" s="1109">
        <f>SUM(C120:G120)</f>
        <v>0</v>
      </c>
      <c r="C120" s="1110"/>
      <c r="D120" s="1111"/>
      <c r="E120" s="1111"/>
      <c r="F120" s="1111"/>
      <c r="G120" s="1112"/>
      <c r="H120" s="1113"/>
      <c r="I120" s="1111"/>
      <c r="J120" s="1111"/>
      <c r="K120" s="1114"/>
      <c r="L120" s="31" t="str">
        <f>CA120&amp;CB120&amp;CC120</f>
        <v/>
      </c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234"/>
      <c r="CB120" s="300" t="str">
        <f>IF(H120+I120+J120+K120&lt;&gt;$B120,"* El número de "&amp;H$118&amp;""&amp;" no debe ser distinto del Total. ","")</f>
        <v/>
      </c>
      <c r="CC120" s="32"/>
      <c r="CD120" s="32"/>
      <c r="CE120" s="32"/>
      <c r="CF120" s="32"/>
      <c r="CG120" s="34">
        <f>IF(H120+I120+J120+K120&lt;&gt;$B120,1,0)</f>
        <v>0</v>
      </c>
      <c r="CH120" s="35"/>
      <c r="CI120" s="35"/>
      <c r="CJ120" s="35"/>
      <c r="CK120"/>
      <c r="CL120"/>
      <c r="CM120"/>
      <c r="CN120"/>
      <c r="CO120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</row>
    <row r="121" spans="1:128" x14ac:dyDescent="0.25">
      <c r="A121" s="265" t="s">
        <v>72</v>
      </c>
      <c r="B121" s="301">
        <f>SUM(C121:G121)</f>
        <v>0</v>
      </c>
      <c r="C121" s="51"/>
      <c r="D121" s="55"/>
      <c r="E121" s="55"/>
      <c r="F121" s="55"/>
      <c r="G121" s="53"/>
      <c r="H121" s="54"/>
      <c r="I121" s="55"/>
      <c r="J121" s="55"/>
      <c r="K121" s="52"/>
      <c r="L121" s="31" t="str">
        <f>CA121&amp;CB121&amp;CC121</f>
        <v/>
      </c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234"/>
      <c r="CB121" s="300" t="str">
        <f t="shared" ref="CB121:CB122" si="30">IF(H121+I121+J121+K121&lt;&gt;$B121,"* El número de "&amp;H$118&amp;""&amp;" no debe ser distinto del Total. ","")</f>
        <v/>
      </c>
      <c r="CC121" s="32"/>
      <c r="CD121" s="32"/>
      <c r="CE121" s="32"/>
      <c r="CF121" s="32"/>
      <c r="CG121" s="34">
        <f t="shared" ref="CG121:CG122" si="31">IF(H121+I121+J121+K121&lt;&gt;$B121,1,0)</f>
        <v>0</v>
      </c>
      <c r="CH121" s="35"/>
      <c r="CI121" s="35"/>
      <c r="CJ121" s="35"/>
      <c r="DJ121" s="2"/>
    </row>
    <row r="122" spans="1:128" x14ac:dyDescent="0.25">
      <c r="A122" s="302" t="s">
        <v>73</v>
      </c>
      <c r="B122" s="303">
        <f>SUM(C122:G122)</f>
        <v>0</v>
      </c>
      <c r="C122" s="304"/>
      <c r="D122" s="238"/>
      <c r="E122" s="238"/>
      <c r="F122" s="238"/>
      <c r="G122" s="252"/>
      <c r="H122" s="75"/>
      <c r="I122" s="238"/>
      <c r="J122" s="238"/>
      <c r="K122" s="240"/>
      <c r="L122" s="31" t="str">
        <f>CA122&amp;CB122&amp;CC122</f>
        <v/>
      </c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234"/>
      <c r="CB122" s="300" t="str">
        <f t="shared" si="30"/>
        <v/>
      </c>
      <c r="CC122" s="32"/>
      <c r="CD122" s="32"/>
      <c r="CE122" s="32"/>
      <c r="CF122" s="32"/>
      <c r="CG122" s="34">
        <f t="shared" si="31"/>
        <v>0</v>
      </c>
      <c r="CH122" s="35"/>
      <c r="CI122" s="35"/>
      <c r="CJ122" s="35"/>
      <c r="DJ122" s="2"/>
    </row>
    <row r="123" spans="1:128" x14ac:dyDescent="0.25">
      <c r="A123" s="272" t="s">
        <v>132</v>
      </c>
      <c r="B123" s="276"/>
      <c r="C123" s="276"/>
      <c r="D123" s="277"/>
      <c r="E123" s="277"/>
      <c r="F123" s="277"/>
      <c r="G123" s="277"/>
      <c r="H123" s="277"/>
      <c r="I123" s="277"/>
      <c r="J123" s="277"/>
      <c r="K123" s="277"/>
      <c r="L123" s="277"/>
    </row>
    <row r="124" spans="1:128" ht="15" customHeight="1" x14ac:dyDescent="0.25">
      <c r="A124" s="1115" t="s">
        <v>133</v>
      </c>
      <c r="B124" s="1116" t="s">
        <v>134</v>
      </c>
      <c r="C124" s="1117" t="s">
        <v>135</v>
      </c>
      <c r="D124" s="1118"/>
      <c r="E124" s="1117" t="s">
        <v>136</v>
      </c>
      <c r="F124" s="1118"/>
      <c r="G124" s="1119" t="s">
        <v>137</v>
      </c>
      <c r="H124" s="1118"/>
      <c r="I124" s="1117" t="s">
        <v>138</v>
      </c>
      <c r="J124" s="1120"/>
      <c r="K124" s="1121" t="s">
        <v>139</v>
      </c>
      <c r="L124" s="1122"/>
    </row>
    <row r="125" spans="1:128" ht="21" x14ac:dyDescent="0.25">
      <c r="A125" s="725"/>
      <c r="B125" s="734"/>
      <c r="C125" s="1123" t="s">
        <v>140</v>
      </c>
      <c r="D125" s="1124" t="s">
        <v>141</v>
      </c>
      <c r="E125" s="1123" t="s">
        <v>140</v>
      </c>
      <c r="F125" s="1124" t="s">
        <v>141</v>
      </c>
      <c r="G125" s="1123" t="s">
        <v>140</v>
      </c>
      <c r="H125" s="472" t="s">
        <v>141</v>
      </c>
      <c r="I125" s="1123" t="s">
        <v>140</v>
      </c>
      <c r="J125" s="1125" t="s">
        <v>141</v>
      </c>
      <c r="K125" s="1105" t="s">
        <v>90</v>
      </c>
      <c r="L125" s="1107" t="s">
        <v>91</v>
      </c>
    </row>
    <row r="126" spans="1:128" x14ac:dyDescent="0.25">
      <c r="A126" s="1126" t="s">
        <v>142</v>
      </c>
      <c r="B126" s="1108" t="s">
        <v>143</v>
      </c>
      <c r="C126" s="1110"/>
      <c r="D126" s="1127"/>
      <c r="E126" s="1110"/>
      <c r="F126" s="1127"/>
      <c r="G126" s="1110"/>
      <c r="H126" s="1127"/>
      <c r="I126" s="1110"/>
      <c r="J126" s="1128"/>
      <c r="K126" s="54"/>
      <c r="L126" s="1114"/>
    </row>
    <row r="127" spans="1:128" x14ac:dyDescent="0.25">
      <c r="A127" s="537"/>
      <c r="B127" s="265" t="s">
        <v>144</v>
      </c>
      <c r="C127" s="51"/>
      <c r="D127" s="56"/>
      <c r="E127" s="51"/>
      <c r="F127" s="56"/>
      <c r="G127" s="51"/>
      <c r="H127" s="56"/>
      <c r="I127" s="51"/>
      <c r="J127" s="236"/>
      <c r="K127" s="54"/>
      <c r="L127" s="52"/>
    </row>
    <row r="128" spans="1:128" x14ac:dyDescent="0.25">
      <c r="A128" s="537"/>
      <c r="B128" s="265" t="s">
        <v>145</v>
      </c>
      <c r="C128" s="51"/>
      <c r="D128" s="56"/>
      <c r="E128" s="51"/>
      <c r="F128" s="56"/>
      <c r="G128" s="51"/>
      <c r="H128" s="56"/>
      <c r="I128" s="51"/>
      <c r="J128" s="236"/>
      <c r="K128" s="54"/>
      <c r="L128" s="52"/>
    </row>
    <row r="129" spans="1:41" customFormat="1" x14ac:dyDescent="0.25">
      <c r="A129" s="762"/>
      <c r="B129" s="265" t="s">
        <v>146</v>
      </c>
      <c r="C129" s="304"/>
      <c r="D129" s="77"/>
      <c r="E129" s="304"/>
      <c r="F129" s="77"/>
      <c r="G129" s="304"/>
      <c r="H129" s="77"/>
      <c r="I129" s="304"/>
      <c r="J129" s="239"/>
      <c r="K129" s="75"/>
      <c r="L129" s="240"/>
    </row>
    <row r="130" spans="1:41" customFormat="1" x14ac:dyDescent="0.25">
      <c r="A130" s="1129" t="s">
        <v>147</v>
      </c>
      <c r="B130" s="1108" t="s">
        <v>143</v>
      </c>
      <c r="C130" s="1110"/>
      <c r="D130" s="1127"/>
      <c r="E130" s="1110"/>
      <c r="F130" s="1127"/>
      <c r="G130" s="1110"/>
      <c r="H130" s="1127"/>
      <c r="I130" s="1110"/>
      <c r="J130" s="1128"/>
      <c r="K130" s="1113"/>
      <c r="L130" s="1114"/>
    </row>
    <row r="131" spans="1:41" customFormat="1" x14ac:dyDescent="0.25">
      <c r="A131" s="1130"/>
      <c r="B131" s="265" t="s">
        <v>148</v>
      </c>
      <c r="C131" s="51"/>
      <c r="D131" s="56"/>
      <c r="E131" s="51"/>
      <c r="F131" s="56"/>
      <c r="G131" s="51"/>
      <c r="H131" s="56"/>
      <c r="I131" s="51"/>
      <c r="J131" s="236"/>
      <c r="K131" s="54"/>
      <c r="L131" s="52"/>
    </row>
    <row r="132" spans="1:41" customFormat="1" x14ac:dyDescent="0.25">
      <c r="A132" s="1130"/>
      <c r="B132" s="265" t="s">
        <v>146</v>
      </c>
      <c r="C132" s="51"/>
      <c r="D132" s="56"/>
      <c r="E132" s="51"/>
      <c r="F132" s="56"/>
      <c r="G132" s="51"/>
      <c r="H132" s="56"/>
      <c r="I132" s="51"/>
      <c r="J132" s="236"/>
      <c r="K132" s="54"/>
      <c r="L132" s="52"/>
    </row>
    <row r="133" spans="1:41" customFormat="1" x14ac:dyDescent="0.25">
      <c r="A133" s="1130"/>
      <c r="B133" s="471" t="s">
        <v>149</v>
      </c>
      <c r="C133" s="88"/>
      <c r="D133" s="89"/>
      <c r="E133" s="88"/>
      <c r="F133" s="89"/>
      <c r="G133" s="88"/>
      <c r="H133" s="89"/>
      <c r="I133" s="88"/>
      <c r="J133" s="308"/>
      <c r="K133" s="63"/>
      <c r="L133" s="90"/>
    </row>
    <row r="134" spans="1:41" customFormat="1" x14ac:dyDescent="0.25">
      <c r="A134" s="1130"/>
      <c r="B134" s="302" t="s">
        <v>150</v>
      </c>
      <c r="C134" s="304"/>
      <c r="D134" s="77"/>
      <c r="E134" s="304"/>
      <c r="F134" s="77"/>
      <c r="G134" s="304"/>
      <c r="H134" s="77"/>
      <c r="I134" s="304"/>
      <c r="J134" s="239"/>
      <c r="K134" s="75"/>
      <c r="L134" s="240"/>
    </row>
    <row r="135" spans="1:41" customFormat="1" ht="15" customHeight="1" x14ac:dyDescent="0.25">
      <c r="A135" s="1126" t="s">
        <v>151</v>
      </c>
      <c r="B135" s="1108" t="s">
        <v>152</v>
      </c>
      <c r="C135" s="1110"/>
      <c r="D135" s="1127"/>
      <c r="E135" s="1110"/>
      <c r="F135" s="1127"/>
      <c r="G135" s="1110"/>
      <c r="H135" s="1127"/>
      <c r="I135" s="1110"/>
      <c r="J135" s="1128"/>
      <c r="K135" s="1113"/>
      <c r="L135" s="1114"/>
    </row>
    <row r="136" spans="1:41" customFormat="1" x14ac:dyDescent="0.25">
      <c r="A136" s="537"/>
      <c r="B136" s="265" t="s">
        <v>148</v>
      </c>
      <c r="C136" s="51"/>
      <c r="D136" s="56"/>
      <c r="E136" s="51"/>
      <c r="F136" s="56"/>
      <c r="G136" s="51"/>
      <c r="H136" s="56"/>
      <c r="I136" s="51"/>
      <c r="J136" s="236"/>
      <c r="K136" s="54"/>
      <c r="L136" s="52"/>
    </row>
    <row r="137" spans="1:41" customFormat="1" x14ac:dyDescent="0.25">
      <c r="A137" s="537"/>
      <c r="B137" s="265" t="s">
        <v>146</v>
      </c>
      <c r="C137" s="51"/>
      <c r="D137" s="56"/>
      <c r="E137" s="51"/>
      <c r="F137" s="56"/>
      <c r="G137" s="51"/>
      <c r="H137" s="56"/>
      <c r="I137" s="51"/>
      <c r="J137" s="236"/>
      <c r="K137" s="54"/>
      <c r="L137" s="52"/>
    </row>
    <row r="138" spans="1:41" customFormat="1" x14ac:dyDescent="0.25">
      <c r="A138" s="537"/>
      <c r="B138" s="265" t="s">
        <v>153</v>
      </c>
      <c r="C138" s="51"/>
      <c r="D138" s="56"/>
      <c r="E138" s="51"/>
      <c r="F138" s="56"/>
      <c r="G138" s="51"/>
      <c r="H138" s="56"/>
      <c r="I138" s="51"/>
      <c r="J138" s="236"/>
      <c r="K138" s="54"/>
      <c r="L138" s="52"/>
    </row>
    <row r="139" spans="1:41" customFormat="1" x14ac:dyDescent="0.25">
      <c r="A139" s="537"/>
      <c r="B139" s="471" t="s">
        <v>149</v>
      </c>
      <c r="C139" s="51"/>
      <c r="D139" s="56"/>
      <c r="E139" s="51"/>
      <c r="F139" s="56"/>
      <c r="G139" s="51"/>
      <c r="H139" s="56"/>
      <c r="I139" s="51"/>
      <c r="J139" s="236"/>
      <c r="K139" s="54"/>
      <c r="L139" s="52"/>
    </row>
    <row r="140" spans="1:41" customFormat="1" x14ac:dyDescent="0.25">
      <c r="A140" s="762"/>
      <c r="B140" s="302" t="s">
        <v>150</v>
      </c>
      <c r="C140" s="62"/>
      <c r="D140" s="100"/>
      <c r="E140" s="62"/>
      <c r="F140" s="100"/>
      <c r="G140" s="62"/>
      <c r="H140" s="100"/>
      <c r="I140" s="62"/>
      <c r="J140" s="309"/>
      <c r="K140" s="103"/>
      <c r="L140" s="101"/>
    </row>
    <row r="141" spans="1:41" customFormat="1" x14ac:dyDescent="0.25">
      <c r="A141" s="1131" t="s">
        <v>154</v>
      </c>
      <c r="B141" s="1131" t="s">
        <v>145</v>
      </c>
      <c r="C141" s="1132"/>
      <c r="D141" s="1133"/>
      <c r="E141" s="1132"/>
      <c r="F141" s="1133"/>
      <c r="G141" s="1132"/>
      <c r="H141" s="1133"/>
      <c r="I141" s="1132"/>
      <c r="J141" s="1134"/>
      <c r="K141" s="1135"/>
      <c r="L141" s="1136"/>
    </row>
    <row r="142" spans="1:41" customFormat="1" x14ac:dyDescent="0.25">
      <c r="A142" s="11" t="s">
        <v>155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</row>
    <row r="143" spans="1:41" customFormat="1" x14ac:dyDescent="0.25">
      <c r="A143" s="192" t="s">
        <v>156</v>
      </c>
      <c r="B143" s="11"/>
      <c r="C143" s="12"/>
      <c r="D143" s="259"/>
      <c r="E143" s="1137"/>
      <c r="F143" s="259"/>
      <c r="G143" s="1137"/>
      <c r="H143" s="1137"/>
      <c r="I143" s="259"/>
      <c r="J143" s="1138"/>
      <c r="K143" s="1138"/>
      <c r="L143" s="1138"/>
      <c r="M143" s="1138"/>
      <c r="N143" s="1138"/>
      <c r="O143" s="1138"/>
      <c r="P143" s="1138"/>
      <c r="Q143" s="1138"/>
      <c r="R143" s="1137"/>
      <c r="S143" s="259"/>
      <c r="T143" s="1138"/>
      <c r="U143" s="1138"/>
      <c r="V143" s="1137"/>
      <c r="W143" s="1139"/>
      <c r="X143" s="259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</row>
    <row r="144" spans="1:41" customFormat="1" ht="15" customHeight="1" x14ac:dyDescent="0.25">
      <c r="A144" s="1140" t="s">
        <v>157</v>
      </c>
      <c r="B144" s="1141" t="s">
        <v>5</v>
      </c>
      <c r="C144" s="492"/>
      <c r="D144" s="493"/>
      <c r="E144" s="1142" t="s">
        <v>6</v>
      </c>
      <c r="F144" s="543"/>
      <c r="G144" s="543"/>
      <c r="H144" s="543"/>
      <c r="I144" s="543"/>
      <c r="J144" s="543"/>
      <c r="K144" s="543"/>
      <c r="L144" s="543"/>
      <c r="M144" s="543"/>
      <c r="N144" s="543"/>
      <c r="O144" s="543"/>
      <c r="P144" s="543"/>
      <c r="Q144" s="543"/>
      <c r="R144" s="543"/>
      <c r="S144" s="543"/>
      <c r="T144" s="543"/>
      <c r="U144" s="543"/>
      <c r="V144" s="543"/>
      <c r="W144" s="543"/>
      <c r="X144" s="543"/>
      <c r="Y144" s="543"/>
      <c r="Z144" s="543"/>
      <c r="AA144" s="543"/>
      <c r="AB144" s="543"/>
      <c r="AC144" s="543"/>
      <c r="AD144" s="543"/>
      <c r="AE144" s="543"/>
      <c r="AF144" s="543"/>
      <c r="AG144" s="543"/>
      <c r="AH144" s="543"/>
      <c r="AI144" s="543"/>
      <c r="AJ144" s="543"/>
      <c r="AK144" s="543"/>
      <c r="AL144" s="543"/>
      <c r="AM144" s="1143" t="s">
        <v>158</v>
      </c>
      <c r="AN144" s="1144"/>
      <c r="AO144" s="1145"/>
    </row>
    <row r="145" spans="1:117" x14ac:dyDescent="0.25">
      <c r="A145" s="541"/>
      <c r="B145" s="712"/>
      <c r="C145" s="620"/>
      <c r="D145" s="641"/>
      <c r="E145" s="1146" t="s">
        <v>11</v>
      </c>
      <c r="F145" s="1146"/>
      <c r="G145" s="1146" t="s">
        <v>12</v>
      </c>
      <c r="H145" s="1146"/>
      <c r="I145" s="1146" t="s">
        <v>13</v>
      </c>
      <c r="J145" s="1146"/>
      <c r="K145" s="1147" t="s">
        <v>14</v>
      </c>
      <c r="L145" s="1147"/>
      <c r="M145" s="1146" t="s">
        <v>15</v>
      </c>
      <c r="N145" s="1117"/>
      <c r="O145" s="1146" t="s">
        <v>16</v>
      </c>
      <c r="P145" s="1146"/>
      <c r="Q145" s="1146" t="s">
        <v>17</v>
      </c>
      <c r="R145" s="1146"/>
      <c r="S145" s="1146" t="s">
        <v>18</v>
      </c>
      <c r="T145" s="1146"/>
      <c r="U145" s="1146" t="s">
        <v>19</v>
      </c>
      <c r="V145" s="1146"/>
      <c r="W145" s="1146" t="s">
        <v>20</v>
      </c>
      <c r="X145" s="1146"/>
      <c r="Y145" s="1146" t="s">
        <v>21</v>
      </c>
      <c r="Z145" s="1146"/>
      <c r="AA145" s="1146" t="s">
        <v>22</v>
      </c>
      <c r="AB145" s="1146"/>
      <c r="AC145" s="1146" t="s">
        <v>23</v>
      </c>
      <c r="AD145" s="1117"/>
      <c r="AE145" s="1146" t="s">
        <v>24</v>
      </c>
      <c r="AF145" s="1146"/>
      <c r="AG145" s="1146" t="s">
        <v>25</v>
      </c>
      <c r="AH145" s="1146"/>
      <c r="AI145" s="1146" t="s">
        <v>26</v>
      </c>
      <c r="AJ145" s="1146"/>
      <c r="AK145" s="1148" t="s">
        <v>27</v>
      </c>
      <c r="AL145" s="1149"/>
      <c r="AM145" s="1150" t="s">
        <v>159</v>
      </c>
      <c r="AN145" s="1010" t="s">
        <v>160</v>
      </c>
      <c r="AO145" s="1151"/>
    </row>
    <row r="146" spans="1:117" ht="31.5" x14ac:dyDescent="0.25">
      <c r="A146" s="714"/>
      <c r="B146" s="1152" t="s">
        <v>32</v>
      </c>
      <c r="C146" s="1153" t="s">
        <v>33</v>
      </c>
      <c r="D146" s="1154" t="s">
        <v>34</v>
      </c>
      <c r="E146" s="1155" t="s">
        <v>33</v>
      </c>
      <c r="F146" s="1156" t="s">
        <v>34</v>
      </c>
      <c r="G146" s="1155" t="s">
        <v>33</v>
      </c>
      <c r="H146" s="1156" t="s">
        <v>34</v>
      </c>
      <c r="I146" s="1155" t="s">
        <v>33</v>
      </c>
      <c r="J146" s="1156" t="s">
        <v>34</v>
      </c>
      <c r="K146" s="1155" t="s">
        <v>33</v>
      </c>
      <c r="L146" s="1156" t="s">
        <v>34</v>
      </c>
      <c r="M146" s="1155" t="s">
        <v>33</v>
      </c>
      <c r="N146" s="1157" t="s">
        <v>34</v>
      </c>
      <c r="O146" s="1155" t="s">
        <v>33</v>
      </c>
      <c r="P146" s="1156" t="s">
        <v>34</v>
      </c>
      <c r="Q146" s="1155" t="s">
        <v>33</v>
      </c>
      <c r="R146" s="1156" t="s">
        <v>34</v>
      </c>
      <c r="S146" s="1155" t="s">
        <v>33</v>
      </c>
      <c r="T146" s="1156" t="s">
        <v>34</v>
      </c>
      <c r="U146" s="1155" t="s">
        <v>33</v>
      </c>
      <c r="V146" s="1156" t="s">
        <v>34</v>
      </c>
      <c r="W146" s="1155" t="s">
        <v>33</v>
      </c>
      <c r="X146" s="1156" t="s">
        <v>34</v>
      </c>
      <c r="Y146" s="1155" t="s">
        <v>33</v>
      </c>
      <c r="Z146" s="1156" t="s">
        <v>34</v>
      </c>
      <c r="AA146" s="1155" t="s">
        <v>33</v>
      </c>
      <c r="AB146" s="1156" t="s">
        <v>34</v>
      </c>
      <c r="AC146" s="1155" t="s">
        <v>33</v>
      </c>
      <c r="AD146" s="1157" t="s">
        <v>34</v>
      </c>
      <c r="AE146" s="1155" t="s">
        <v>33</v>
      </c>
      <c r="AF146" s="1156" t="s">
        <v>34</v>
      </c>
      <c r="AG146" s="1155" t="s">
        <v>33</v>
      </c>
      <c r="AH146" s="1156" t="s">
        <v>34</v>
      </c>
      <c r="AI146" s="1155" t="s">
        <v>33</v>
      </c>
      <c r="AJ146" s="1156" t="s">
        <v>34</v>
      </c>
      <c r="AK146" s="320" t="s">
        <v>33</v>
      </c>
      <c r="AL146" s="1157" t="s">
        <v>34</v>
      </c>
      <c r="AM146" s="554"/>
      <c r="AN146" s="321" t="s">
        <v>161</v>
      </c>
      <c r="AO146" s="322" t="s">
        <v>162</v>
      </c>
    </row>
    <row r="147" spans="1:117" x14ac:dyDescent="0.25">
      <c r="A147" s="1158" t="s">
        <v>163</v>
      </c>
      <c r="B147" s="324">
        <f t="shared" ref="B147:B175" si="32">SUM(C147:D147)</f>
        <v>304</v>
      </c>
      <c r="C147" s="325">
        <f t="shared" ref="C147:D175" si="33">E147+G147+I147+K147+M147+O147+Q147+S147+U147+W147+Y147+AA147+AC147+AE147+AG147+AI147+AK147</f>
        <v>148</v>
      </c>
      <c r="D147" s="1159">
        <f t="shared" si="33"/>
        <v>156</v>
      </c>
      <c r="E147" s="1110">
        <v>15</v>
      </c>
      <c r="F147" s="1114">
        <v>16</v>
      </c>
      <c r="G147" s="1110">
        <v>4</v>
      </c>
      <c r="H147" s="1114">
        <v>3</v>
      </c>
      <c r="I147" s="1110">
        <v>7</v>
      </c>
      <c r="J147" s="1114">
        <v>7</v>
      </c>
      <c r="K147" s="1110">
        <v>7</v>
      </c>
      <c r="L147" s="983">
        <v>3</v>
      </c>
      <c r="M147" s="983">
        <v>0</v>
      </c>
      <c r="N147" s="1160">
        <v>1</v>
      </c>
      <c r="O147" s="1110">
        <v>4</v>
      </c>
      <c r="P147" s="1114">
        <v>3</v>
      </c>
      <c r="Q147" s="1110">
        <v>5</v>
      </c>
      <c r="R147" s="1114">
        <v>7</v>
      </c>
      <c r="S147" s="1110">
        <v>3</v>
      </c>
      <c r="T147" s="1114">
        <v>4</v>
      </c>
      <c r="U147" s="1110">
        <v>3</v>
      </c>
      <c r="V147" s="1114">
        <v>5</v>
      </c>
      <c r="W147" s="1110">
        <v>6</v>
      </c>
      <c r="X147" s="1114">
        <v>5</v>
      </c>
      <c r="Y147" s="1110">
        <v>3</v>
      </c>
      <c r="Z147" s="1114">
        <v>4</v>
      </c>
      <c r="AA147" s="1110">
        <v>9</v>
      </c>
      <c r="AB147" s="1114">
        <v>10</v>
      </c>
      <c r="AC147" s="1110">
        <v>10</v>
      </c>
      <c r="AD147" s="1160">
        <v>14</v>
      </c>
      <c r="AE147" s="1110">
        <v>17</v>
      </c>
      <c r="AF147" s="1114">
        <v>10</v>
      </c>
      <c r="AG147" s="1110">
        <v>16</v>
      </c>
      <c r="AH147" s="1114">
        <v>17</v>
      </c>
      <c r="AI147" s="1110">
        <v>11</v>
      </c>
      <c r="AJ147" s="1114">
        <v>16</v>
      </c>
      <c r="AK147" s="1161">
        <v>28</v>
      </c>
      <c r="AL147" s="1160">
        <v>31</v>
      </c>
      <c r="AM147" s="1113">
        <v>193</v>
      </c>
      <c r="AN147" s="983">
        <v>46</v>
      </c>
      <c r="AO147" s="1114">
        <v>65</v>
      </c>
      <c r="AP147" s="31" t="str">
        <f t="shared" ref="AP147:AP175" si="34">$CA147&amp;CB147</f>
        <v/>
      </c>
      <c r="BU147" s="32"/>
      <c r="BV147" s="32"/>
      <c r="BW147" s="32"/>
      <c r="BX147" s="32"/>
      <c r="BY147" s="32"/>
      <c r="BZ147" s="32"/>
      <c r="CA147" s="300"/>
      <c r="CB147" s="234" t="str">
        <f>IF(AM147+AN147+AO147&lt;&gt;$B147,"* El número de "&amp;AM$144&amp;""&amp;" no debe ser distinto del Total. ","")</f>
        <v/>
      </c>
      <c r="CC147" s="32"/>
      <c r="CD147" s="32"/>
      <c r="CE147" s="32"/>
      <c r="CF147" s="32"/>
      <c r="CG147" s="34">
        <f>IF(AM147+AN147+AO147&lt;&gt;$B147,1,0)</f>
        <v>0</v>
      </c>
      <c r="CH147" s="35"/>
      <c r="CI147" s="35"/>
      <c r="CJ147"/>
      <c r="CK147"/>
      <c r="CL147"/>
      <c r="CM147"/>
      <c r="DJ147" s="2"/>
      <c r="DK147" s="2"/>
      <c r="DL147" s="2"/>
      <c r="DM147" s="2"/>
    </row>
    <row r="148" spans="1:117" x14ac:dyDescent="0.25">
      <c r="A148" s="327" t="s">
        <v>164</v>
      </c>
      <c r="B148" s="324">
        <f t="shared" si="32"/>
        <v>0</v>
      </c>
      <c r="C148" s="325">
        <f t="shared" si="33"/>
        <v>0</v>
      </c>
      <c r="D148" s="325">
        <f t="shared" si="33"/>
        <v>0</v>
      </c>
      <c r="E148" s="51">
        <v>0</v>
      </c>
      <c r="F148" s="52">
        <v>0</v>
      </c>
      <c r="G148" s="51">
        <v>0</v>
      </c>
      <c r="H148" s="52">
        <v>0</v>
      </c>
      <c r="I148" s="51">
        <v>0</v>
      </c>
      <c r="J148" s="52">
        <v>0</v>
      </c>
      <c r="K148" s="51">
        <v>0</v>
      </c>
      <c r="L148" s="55">
        <v>0</v>
      </c>
      <c r="M148" s="55">
        <v>0</v>
      </c>
      <c r="N148" s="328">
        <v>0</v>
      </c>
      <c r="O148" s="51">
        <v>0</v>
      </c>
      <c r="P148" s="52">
        <v>0</v>
      </c>
      <c r="Q148" s="51">
        <v>0</v>
      </c>
      <c r="R148" s="52">
        <v>0</v>
      </c>
      <c r="S148" s="51">
        <v>0</v>
      </c>
      <c r="T148" s="52">
        <v>0</v>
      </c>
      <c r="U148" s="51">
        <v>0</v>
      </c>
      <c r="V148" s="52">
        <v>0</v>
      </c>
      <c r="W148" s="51">
        <v>0</v>
      </c>
      <c r="X148" s="52">
        <v>0</v>
      </c>
      <c r="Y148" s="51">
        <v>0</v>
      </c>
      <c r="Z148" s="52">
        <v>0</v>
      </c>
      <c r="AA148" s="51">
        <v>0</v>
      </c>
      <c r="AB148" s="52">
        <v>0</v>
      </c>
      <c r="AC148" s="51">
        <v>0</v>
      </c>
      <c r="AD148" s="328">
        <v>0</v>
      </c>
      <c r="AE148" s="51">
        <v>0</v>
      </c>
      <c r="AF148" s="52">
        <v>0</v>
      </c>
      <c r="AG148" s="51">
        <v>0</v>
      </c>
      <c r="AH148" s="52">
        <v>0</v>
      </c>
      <c r="AI148" s="51">
        <v>0</v>
      </c>
      <c r="AJ148" s="52">
        <v>0</v>
      </c>
      <c r="AK148" s="250">
        <v>0</v>
      </c>
      <c r="AL148" s="328">
        <v>0</v>
      </c>
      <c r="AM148" s="54">
        <v>0</v>
      </c>
      <c r="AN148" s="55">
        <v>0</v>
      </c>
      <c r="AO148" s="52">
        <v>0</v>
      </c>
      <c r="AP148" s="31" t="str">
        <f t="shared" si="34"/>
        <v/>
      </c>
      <c r="BU148" s="32"/>
      <c r="BV148" s="32"/>
      <c r="BW148" s="32"/>
      <c r="BX148" s="32"/>
      <c r="BY148" s="32"/>
      <c r="BZ148" s="32"/>
      <c r="CA148" s="300"/>
      <c r="CB148" s="234" t="str">
        <f t="shared" ref="CB148:CB181" si="35">IF(AM148+AN148+AO148&lt;&gt;$B148,"* El número de "&amp;AM$144&amp;""&amp;" no debe ser distinto del Total. ","")</f>
        <v/>
      </c>
      <c r="CC148" s="32"/>
      <c r="CD148" s="32"/>
      <c r="CE148" s="32"/>
      <c r="CF148" s="32"/>
      <c r="CG148" s="34">
        <f t="shared" ref="CG148:CG181" si="36">IF(AM148+AN148+AO148&lt;&gt;$B148,1,0)</f>
        <v>0</v>
      </c>
      <c r="CH148" s="35"/>
      <c r="CI148" s="35"/>
      <c r="DI148"/>
    </row>
    <row r="149" spans="1:117" x14ac:dyDescent="0.25">
      <c r="A149" s="161" t="s">
        <v>60</v>
      </c>
      <c r="B149" s="324">
        <f t="shared" si="32"/>
        <v>32</v>
      </c>
      <c r="C149" s="325">
        <f t="shared" si="33"/>
        <v>20</v>
      </c>
      <c r="D149" s="325">
        <f t="shared" si="33"/>
        <v>12</v>
      </c>
      <c r="E149" s="51">
        <v>0</v>
      </c>
      <c r="F149" s="52">
        <v>0</v>
      </c>
      <c r="G149" s="51">
        <v>0</v>
      </c>
      <c r="H149" s="52">
        <v>0</v>
      </c>
      <c r="I149" s="51">
        <v>0</v>
      </c>
      <c r="J149" s="52">
        <v>0</v>
      </c>
      <c r="K149" s="51">
        <v>0</v>
      </c>
      <c r="L149" s="55">
        <v>0</v>
      </c>
      <c r="M149" s="55">
        <v>0</v>
      </c>
      <c r="N149" s="328">
        <v>0</v>
      </c>
      <c r="O149" s="51">
        <v>0</v>
      </c>
      <c r="P149" s="52">
        <v>0</v>
      </c>
      <c r="Q149" s="51">
        <v>0</v>
      </c>
      <c r="R149" s="52">
        <v>0</v>
      </c>
      <c r="S149" s="51">
        <v>0</v>
      </c>
      <c r="T149" s="52">
        <v>1</v>
      </c>
      <c r="U149" s="51">
        <v>0</v>
      </c>
      <c r="V149" s="52">
        <v>0</v>
      </c>
      <c r="W149" s="51">
        <v>1</v>
      </c>
      <c r="X149" s="52">
        <v>0</v>
      </c>
      <c r="Y149" s="51">
        <v>0</v>
      </c>
      <c r="Z149" s="52">
        <v>0</v>
      </c>
      <c r="AA149" s="51">
        <v>3</v>
      </c>
      <c r="AB149" s="52">
        <v>0</v>
      </c>
      <c r="AC149" s="51">
        <v>2</v>
      </c>
      <c r="AD149" s="328">
        <v>0</v>
      </c>
      <c r="AE149" s="51">
        <v>4</v>
      </c>
      <c r="AF149" s="52">
        <v>1</v>
      </c>
      <c r="AG149" s="51">
        <v>3</v>
      </c>
      <c r="AH149" s="52">
        <v>6</v>
      </c>
      <c r="AI149" s="51">
        <v>2</v>
      </c>
      <c r="AJ149" s="52">
        <v>1</v>
      </c>
      <c r="AK149" s="250">
        <v>5</v>
      </c>
      <c r="AL149" s="328">
        <v>3</v>
      </c>
      <c r="AM149" s="54">
        <v>14</v>
      </c>
      <c r="AN149" s="55">
        <v>6</v>
      </c>
      <c r="AO149" s="52">
        <v>12</v>
      </c>
      <c r="AP149" s="31" t="str">
        <f t="shared" si="34"/>
        <v/>
      </c>
      <c r="BU149" s="32"/>
      <c r="BV149" s="32"/>
      <c r="BW149" s="32"/>
      <c r="BX149" s="32"/>
      <c r="BY149" s="32"/>
      <c r="BZ149" s="32"/>
      <c r="CA149" s="300"/>
      <c r="CB149" s="234" t="str">
        <f t="shared" si="35"/>
        <v/>
      </c>
      <c r="CC149" s="32"/>
      <c r="CD149" s="32"/>
      <c r="CE149" s="32"/>
      <c r="CF149" s="32"/>
      <c r="CG149" s="34">
        <f t="shared" si="36"/>
        <v>0</v>
      </c>
      <c r="CH149" s="35"/>
      <c r="CI149" s="35"/>
      <c r="DI149"/>
    </row>
    <row r="150" spans="1:117" x14ac:dyDescent="0.25">
      <c r="A150" s="161" t="s">
        <v>61</v>
      </c>
      <c r="B150" s="324">
        <f t="shared" si="32"/>
        <v>0</v>
      </c>
      <c r="C150" s="325">
        <f t="shared" si="33"/>
        <v>0</v>
      </c>
      <c r="D150" s="325">
        <f t="shared" si="33"/>
        <v>0</v>
      </c>
      <c r="E150" s="51">
        <v>0</v>
      </c>
      <c r="F150" s="52">
        <v>0</v>
      </c>
      <c r="G150" s="51">
        <v>0</v>
      </c>
      <c r="H150" s="52">
        <v>0</v>
      </c>
      <c r="I150" s="51">
        <v>0</v>
      </c>
      <c r="J150" s="52">
        <v>0</v>
      </c>
      <c r="K150" s="51">
        <v>0</v>
      </c>
      <c r="L150" s="55">
        <v>0</v>
      </c>
      <c r="M150" s="55">
        <v>0</v>
      </c>
      <c r="N150" s="328">
        <v>0</v>
      </c>
      <c r="O150" s="51">
        <v>0</v>
      </c>
      <c r="P150" s="52">
        <v>0</v>
      </c>
      <c r="Q150" s="51">
        <v>0</v>
      </c>
      <c r="R150" s="52">
        <v>0</v>
      </c>
      <c r="S150" s="51">
        <v>0</v>
      </c>
      <c r="T150" s="52">
        <v>0</v>
      </c>
      <c r="U150" s="51">
        <v>0</v>
      </c>
      <c r="V150" s="52">
        <v>0</v>
      </c>
      <c r="W150" s="51">
        <v>0</v>
      </c>
      <c r="X150" s="52">
        <v>0</v>
      </c>
      <c r="Y150" s="51">
        <v>0</v>
      </c>
      <c r="Z150" s="52">
        <v>0</v>
      </c>
      <c r="AA150" s="51">
        <v>0</v>
      </c>
      <c r="AB150" s="52">
        <v>0</v>
      </c>
      <c r="AC150" s="51">
        <v>0</v>
      </c>
      <c r="AD150" s="328">
        <v>0</v>
      </c>
      <c r="AE150" s="51">
        <v>0</v>
      </c>
      <c r="AF150" s="52">
        <v>0</v>
      </c>
      <c r="AG150" s="51">
        <v>0</v>
      </c>
      <c r="AH150" s="52">
        <v>0</v>
      </c>
      <c r="AI150" s="51">
        <v>0</v>
      </c>
      <c r="AJ150" s="52">
        <v>0</v>
      </c>
      <c r="AK150" s="250">
        <v>0</v>
      </c>
      <c r="AL150" s="328">
        <v>0</v>
      </c>
      <c r="AM150" s="54">
        <v>0</v>
      </c>
      <c r="AN150" s="55">
        <v>0</v>
      </c>
      <c r="AO150" s="52">
        <v>0</v>
      </c>
      <c r="AP150" s="31" t="str">
        <f t="shared" si="34"/>
        <v/>
      </c>
      <c r="BU150" s="32"/>
      <c r="BV150" s="32"/>
      <c r="BW150" s="32"/>
      <c r="BX150" s="32"/>
      <c r="BY150" s="32"/>
      <c r="BZ150" s="32"/>
      <c r="CA150" s="300"/>
      <c r="CB150" s="234" t="str">
        <f t="shared" si="35"/>
        <v/>
      </c>
      <c r="CC150" s="32"/>
      <c r="CD150" s="32"/>
      <c r="CE150" s="32"/>
      <c r="CF150" s="32"/>
      <c r="CG150" s="34">
        <f t="shared" si="36"/>
        <v>0</v>
      </c>
      <c r="CH150" s="35"/>
      <c r="CI150" s="35"/>
      <c r="DI150"/>
    </row>
    <row r="151" spans="1:117" x14ac:dyDescent="0.25">
      <c r="A151" s="161" t="s">
        <v>62</v>
      </c>
      <c r="B151" s="324">
        <f t="shared" si="32"/>
        <v>0</v>
      </c>
      <c r="C151" s="325">
        <f t="shared" si="33"/>
        <v>0</v>
      </c>
      <c r="D151" s="325">
        <f t="shared" si="33"/>
        <v>0</v>
      </c>
      <c r="E151" s="51">
        <v>0</v>
      </c>
      <c r="F151" s="52">
        <v>0</v>
      </c>
      <c r="G151" s="51">
        <v>0</v>
      </c>
      <c r="H151" s="52">
        <v>0</v>
      </c>
      <c r="I151" s="51">
        <v>0</v>
      </c>
      <c r="J151" s="52">
        <v>0</v>
      </c>
      <c r="K151" s="51">
        <v>0</v>
      </c>
      <c r="L151" s="55">
        <v>0</v>
      </c>
      <c r="M151" s="55">
        <v>0</v>
      </c>
      <c r="N151" s="328">
        <v>0</v>
      </c>
      <c r="O151" s="51">
        <v>0</v>
      </c>
      <c r="P151" s="52">
        <v>0</v>
      </c>
      <c r="Q151" s="51">
        <v>0</v>
      </c>
      <c r="R151" s="52">
        <v>0</v>
      </c>
      <c r="S151" s="51">
        <v>0</v>
      </c>
      <c r="T151" s="52">
        <v>0</v>
      </c>
      <c r="U151" s="51">
        <v>0</v>
      </c>
      <c r="V151" s="52">
        <v>0</v>
      </c>
      <c r="W151" s="51">
        <v>0</v>
      </c>
      <c r="X151" s="52">
        <v>0</v>
      </c>
      <c r="Y151" s="51">
        <v>0</v>
      </c>
      <c r="Z151" s="52">
        <v>0</v>
      </c>
      <c r="AA151" s="51">
        <v>0</v>
      </c>
      <c r="AB151" s="52">
        <v>0</v>
      </c>
      <c r="AC151" s="51">
        <v>0</v>
      </c>
      <c r="AD151" s="328">
        <v>0</v>
      </c>
      <c r="AE151" s="51">
        <v>0</v>
      </c>
      <c r="AF151" s="52">
        <v>0</v>
      </c>
      <c r="AG151" s="51">
        <v>0</v>
      </c>
      <c r="AH151" s="52">
        <v>0</v>
      </c>
      <c r="AI151" s="51">
        <v>0</v>
      </c>
      <c r="AJ151" s="52">
        <v>0</v>
      </c>
      <c r="AK151" s="250">
        <v>0</v>
      </c>
      <c r="AL151" s="328">
        <v>0</v>
      </c>
      <c r="AM151" s="54">
        <v>0</v>
      </c>
      <c r="AN151" s="55">
        <v>0</v>
      </c>
      <c r="AO151" s="52">
        <v>0</v>
      </c>
      <c r="AP151" s="31" t="str">
        <f t="shared" si="34"/>
        <v/>
      </c>
      <c r="BU151" s="32"/>
      <c r="BV151" s="32"/>
      <c r="BW151" s="32"/>
      <c r="BX151" s="32"/>
      <c r="BY151" s="32"/>
      <c r="BZ151" s="32"/>
      <c r="CA151" s="300"/>
      <c r="CB151" s="234" t="str">
        <f t="shared" si="35"/>
        <v/>
      </c>
      <c r="CC151" s="32"/>
      <c r="CD151" s="32"/>
      <c r="CE151" s="32"/>
      <c r="CF151" s="32"/>
      <c r="CG151" s="34">
        <f t="shared" si="36"/>
        <v>0</v>
      </c>
      <c r="CH151" s="35"/>
      <c r="CI151" s="35"/>
      <c r="DI151"/>
    </row>
    <row r="152" spans="1:117" x14ac:dyDescent="0.25">
      <c r="A152" s="161" t="s">
        <v>165</v>
      </c>
      <c r="B152" s="324">
        <f t="shared" si="32"/>
        <v>0</v>
      </c>
      <c r="C152" s="325">
        <f t="shared" si="33"/>
        <v>0</v>
      </c>
      <c r="D152" s="325">
        <f t="shared" si="33"/>
        <v>0</v>
      </c>
      <c r="E152" s="51">
        <v>0</v>
      </c>
      <c r="F152" s="52">
        <v>0</v>
      </c>
      <c r="G152" s="51">
        <v>0</v>
      </c>
      <c r="H152" s="52">
        <v>0</v>
      </c>
      <c r="I152" s="51">
        <v>0</v>
      </c>
      <c r="J152" s="52">
        <v>0</v>
      </c>
      <c r="K152" s="51">
        <v>0</v>
      </c>
      <c r="L152" s="55">
        <v>0</v>
      </c>
      <c r="M152" s="55">
        <v>0</v>
      </c>
      <c r="N152" s="328">
        <v>0</v>
      </c>
      <c r="O152" s="51">
        <v>0</v>
      </c>
      <c r="P152" s="52">
        <v>0</v>
      </c>
      <c r="Q152" s="51">
        <v>0</v>
      </c>
      <c r="R152" s="52">
        <v>0</v>
      </c>
      <c r="S152" s="51">
        <v>0</v>
      </c>
      <c r="T152" s="52">
        <v>0</v>
      </c>
      <c r="U152" s="51">
        <v>0</v>
      </c>
      <c r="V152" s="52">
        <v>0</v>
      </c>
      <c r="W152" s="51">
        <v>0</v>
      </c>
      <c r="X152" s="52">
        <v>0</v>
      </c>
      <c r="Y152" s="51">
        <v>0</v>
      </c>
      <c r="Z152" s="52">
        <v>0</v>
      </c>
      <c r="AA152" s="51">
        <v>0</v>
      </c>
      <c r="AB152" s="52">
        <v>0</v>
      </c>
      <c r="AC152" s="51">
        <v>0</v>
      </c>
      <c r="AD152" s="328">
        <v>0</v>
      </c>
      <c r="AE152" s="51">
        <v>0</v>
      </c>
      <c r="AF152" s="52">
        <v>0</v>
      </c>
      <c r="AG152" s="51">
        <v>0</v>
      </c>
      <c r="AH152" s="52">
        <v>0</v>
      </c>
      <c r="AI152" s="51">
        <v>0</v>
      </c>
      <c r="AJ152" s="52">
        <v>0</v>
      </c>
      <c r="AK152" s="250">
        <v>0</v>
      </c>
      <c r="AL152" s="328">
        <v>0</v>
      </c>
      <c r="AM152" s="54">
        <v>0</v>
      </c>
      <c r="AN152" s="55">
        <v>0</v>
      </c>
      <c r="AO152" s="52">
        <v>0</v>
      </c>
      <c r="AP152" s="31" t="str">
        <f t="shared" si="34"/>
        <v/>
      </c>
      <c r="BU152" s="32"/>
      <c r="BV152" s="32"/>
      <c r="BW152" s="32"/>
      <c r="BX152" s="32"/>
      <c r="BY152" s="32"/>
      <c r="BZ152" s="32"/>
      <c r="CA152" s="300"/>
      <c r="CB152" s="234" t="str">
        <f t="shared" si="35"/>
        <v/>
      </c>
      <c r="CC152" s="32"/>
      <c r="CD152" s="32"/>
      <c r="CE152" s="32"/>
      <c r="CF152" s="32"/>
      <c r="CG152" s="34">
        <f t="shared" si="36"/>
        <v>0</v>
      </c>
      <c r="CH152" s="35"/>
      <c r="CI152" s="35"/>
      <c r="DI152"/>
    </row>
    <row r="153" spans="1:117" x14ac:dyDescent="0.25">
      <c r="A153" s="161" t="s">
        <v>166</v>
      </c>
      <c r="B153" s="324">
        <f t="shared" si="32"/>
        <v>1</v>
      </c>
      <c r="C153" s="325">
        <f t="shared" si="33"/>
        <v>1</v>
      </c>
      <c r="D153" s="325">
        <f t="shared" si="33"/>
        <v>0</v>
      </c>
      <c r="E153" s="51">
        <v>0</v>
      </c>
      <c r="F153" s="52">
        <v>0</v>
      </c>
      <c r="G153" s="51">
        <v>0</v>
      </c>
      <c r="H153" s="52">
        <v>0</v>
      </c>
      <c r="I153" s="51">
        <v>0</v>
      </c>
      <c r="J153" s="52">
        <v>0</v>
      </c>
      <c r="K153" s="51">
        <v>0</v>
      </c>
      <c r="L153" s="55">
        <v>0</v>
      </c>
      <c r="M153" s="55">
        <v>0</v>
      </c>
      <c r="N153" s="328">
        <v>0</v>
      </c>
      <c r="O153" s="51">
        <v>0</v>
      </c>
      <c r="P153" s="52">
        <v>0</v>
      </c>
      <c r="Q153" s="51">
        <v>0</v>
      </c>
      <c r="R153" s="52">
        <v>0</v>
      </c>
      <c r="S153" s="51">
        <v>0</v>
      </c>
      <c r="T153" s="52">
        <v>0</v>
      </c>
      <c r="U153" s="51">
        <v>0</v>
      </c>
      <c r="V153" s="52">
        <v>0</v>
      </c>
      <c r="W153" s="51">
        <v>0</v>
      </c>
      <c r="X153" s="52">
        <v>0</v>
      </c>
      <c r="Y153" s="51">
        <v>0</v>
      </c>
      <c r="Z153" s="52">
        <v>0</v>
      </c>
      <c r="AA153" s="51">
        <v>0</v>
      </c>
      <c r="AB153" s="52">
        <v>0</v>
      </c>
      <c r="AC153" s="51">
        <v>1</v>
      </c>
      <c r="AD153" s="328">
        <v>0</v>
      </c>
      <c r="AE153" s="51">
        <v>0</v>
      </c>
      <c r="AF153" s="52">
        <v>0</v>
      </c>
      <c r="AG153" s="51">
        <v>0</v>
      </c>
      <c r="AH153" s="52">
        <v>0</v>
      </c>
      <c r="AI153" s="51">
        <v>0</v>
      </c>
      <c r="AJ153" s="52">
        <v>0</v>
      </c>
      <c r="AK153" s="250">
        <v>0</v>
      </c>
      <c r="AL153" s="328">
        <v>0</v>
      </c>
      <c r="AM153" s="54">
        <v>1</v>
      </c>
      <c r="AN153" s="55">
        <v>0</v>
      </c>
      <c r="AO153" s="52">
        <v>0</v>
      </c>
      <c r="AP153" s="31" t="str">
        <f t="shared" si="34"/>
        <v/>
      </c>
      <c r="BU153" s="32"/>
      <c r="BV153" s="32"/>
      <c r="BW153" s="32"/>
      <c r="BX153" s="32"/>
      <c r="BY153" s="32"/>
      <c r="BZ153" s="32"/>
      <c r="CA153" s="300"/>
      <c r="CB153" s="234" t="str">
        <f t="shared" si="35"/>
        <v/>
      </c>
      <c r="CC153" s="32"/>
      <c r="CD153" s="32"/>
      <c r="CE153" s="32"/>
      <c r="CF153" s="32"/>
      <c r="CG153" s="34">
        <f t="shared" si="36"/>
        <v>0</v>
      </c>
      <c r="CH153" s="35"/>
      <c r="CI153" s="35"/>
      <c r="DI153"/>
    </row>
    <row r="154" spans="1:117" x14ac:dyDescent="0.25">
      <c r="A154" s="161" t="s">
        <v>66</v>
      </c>
      <c r="B154" s="324">
        <f t="shared" si="32"/>
        <v>0</v>
      </c>
      <c r="C154" s="325">
        <f t="shared" si="33"/>
        <v>0</v>
      </c>
      <c r="D154" s="325">
        <f t="shared" si="33"/>
        <v>0</v>
      </c>
      <c r="E154" s="51">
        <v>0</v>
      </c>
      <c r="F154" s="52">
        <v>0</v>
      </c>
      <c r="G154" s="51">
        <v>0</v>
      </c>
      <c r="H154" s="52">
        <v>0</v>
      </c>
      <c r="I154" s="51">
        <v>0</v>
      </c>
      <c r="J154" s="52">
        <v>0</v>
      </c>
      <c r="K154" s="51">
        <v>0</v>
      </c>
      <c r="L154" s="55">
        <v>0</v>
      </c>
      <c r="M154" s="55">
        <v>0</v>
      </c>
      <c r="N154" s="328">
        <v>0</v>
      </c>
      <c r="O154" s="51">
        <v>0</v>
      </c>
      <c r="P154" s="52">
        <v>0</v>
      </c>
      <c r="Q154" s="51">
        <v>0</v>
      </c>
      <c r="R154" s="52">
        <v>0</v>
      </c>
      <c r="S154" s="51">
        <v>0</v>
      </c>
      <c r="T154" s="52">
        <v>0</v>
      </c>
      <c r="U154" s="51">
        <v>0</v>
      </c>
      <c r="V154" s="52">
        <v>0</v>
      </c>
      <c r="W154" s="51">
        <v>0</v>
      </c>
      <c r="X154" s="52">
        <v>0</v>
      </c>
      <c r="Y154" s="51">
        <v>0</v>
      </c>
      <c r="Z154" s="52">
        <v>0</v>
      </c>
      <c r="AA154" s="51">
        <v>0</v>
      </c>
      <c r="AB154" s="52">
        <v>0</v>
      </c>
      <c r="AC154" s="51">
        <v>0</v>
      </c>
      <c r="AD154" s="328">
        <v>0</v>
      </c>
      <c r="AE154" s="51">
        <v>0</v>
      </c>
      <c r="AF154" s="52">
        <v>0</v>
      </c>
      <c r="AG154" s="51">
        <v>0</v>
      </c>
      <c r="AH154" s="52">
        <v>0</v>
      </c>
      <c r="AI154" s="51">
        <v>0</v>
      </c>
      <c r="AJ154" s="52">
        <v>0</v>
      </c>
      <c r="AK154" s="250">
        <v>0</v>
      </c>
      <c r="AL154" s="328">
        <v>0</v>
      </c>
      <c r="AM154" s="54">
        <v>0</v>
      </c>
      <c r="AN154" s="55">
        <v>0</v>
      </c>
      <c r="AO154" s="52">
        <v>0</v>
      </c>
      <c r="AP154" s="31" t="str">
        <f t="shared" si="34"/>
        <v/>
      </c>
      <c r="BU154" s="32"/>
      <c r="BV154" s="32"/>
      <c r="BW154" s="32"/>
      <c r="BX154" s="32"/>
      <c r="BY154" s="32"/>
      <c r="BZ154" s="32"/>
      <c r="CA154" s="300"/>
      <c r="CB154" s="234" t="str">
        <f t="shared" si="35"/>
        <v/>
      </c>
      <c r="CC154" s="32"/>
      <c r="CD154" s="32"/>
      <c r="CE154" s="32"/>
      <c r="CF154" s="32"/>
      <c r="CG154" s="34">
        <f t="shared" si="36"/>
        <v>0</v>
      </c>
      <c r="CH154" s="35"/>
      <c r="CI154" s="35"/>
      <c r="DI154"/>
    </row>
    <row r="155" spans="1:117" x14ac:dyDescent="0.25">
      <c r="A155" s="161" t="s">
        <v>167</v>
      </c>
      <c r="B155" s="324">
        <f t="shared" si="32"/>
        <v>3</v>
      </c>
      <c r="C155" s="325">
        <f t="shared" si="33"/>
        <v>1</v>
      </c>
      <c r="D155" s="325">
        <f t="shared" si="33"/>
        <v>2</v>
      </c>
      <c r="E155" s="51">
        <v>0</v>
      </c>
      <c r="F155" s="52">
        <v>1</v>
      </c>
      <c r="G155" s="51">
        <v>0</v>
      </c>
      <c r="H155" s="52">
        <v>0</v>
      </c>
      <c r="I155" s="51">
        <v>0</v>
      </c>
      <c r="J155" s="52">
        <v>0</v>
      </c>
      <c r="K155" s="51">
        <v>0</v>
      </c>
      <c r="L155" s="55">
        <v>0</v>
      </c>
      <c r="M155" s="55">
        <v>0</v>
      </c>
      <c r="N155" s="328">
        <v>0</v>
      </c>
      <c r="O155" s="51">
        <v>0</v>
      </c>
      <c r="P155" s="52">
        <v>0</v>
      </c>
      <c r="Q155" s="51">
        <v>0</v>
      </c>
      <c r="R155" s="52">
        <v>0</v>
      </c>
      <c r="S155" s="51">
        <v>0</v>
      </c>
      <c r="T155" s="52">
        <v>0</v>
      </c>
      <c r="U155" s="51">
        <v>0</v>
      </c>
      <c r="V155" s="52">
        <v>1</v>
      </c>
      <c r="W155" s="51">
        <v>0</v>
      </c>
      <c r="X155" s="52">
        <v>0</v>
      </c>
      <c r="Y155" s="51">
        <v>1</v>
      </c>
      <c r="Z155" s="52">
        <v>0</v>
      </c>
      <c r="AA155" s="51">
        <v>0</v>
      </c>
      <c r="AB155" s="52">
        <v>0</v>
      </c>
      <c r="AC155" s="51">
        <v>0</v>
      </c>
      <c r="AD155" s="328">
        <v>0</v>
      </c>
      <c r="AE155" s="51">
        <v>0</v>
      </c>
      <c r="AF155" s="52">
        <v>0</v>
      </c>
      <c r="AG155" s="51">
        <v>0</v>
      </c>
      <c r="AH155" s="52">
        <v>0</v>
      </c>
      <c r="AI155" s="51">
        <v>0</v>
      </c>
      <c r="AJ155" s="52">
        <v>0</v>
      </c>
      <c r="AK155" s="250">
        <v>0</v>
      </c>
      <c r="AL155" s="328">
        <v>0</v>
      </c>
      <c r="AM155" s="54">
        <v>1</v>
      </c>
      <c r="AN155" s="55">
        <v>1</v>
      </c>
      <c r="AO155" s="52">
        <v>1</v>
      </c>
      <c r="AP155" s="31" t="str">
        <f t="shared" si="34"/>
        <v/>
      </c>
      <c r="BU155" s="32"/>
      <c r="BV155" s="32"/>
      <c r="BW155" s="32"/>
      <c r="BX155" s="32"/>
      <c r="BY155" s="32"/>
      <c r="BZ155" s="32"/>
      <c r="CA155" s="300"/>
      <c r="CB155" s="234" t="str">
        <f t="shared" si="35"/>
        <v/>
      </c>
      <c r="CC155" s="32"/>
      <c r="CD155" s="32"/>
      <c r="CE155" s="32"/>
      <c r="CF155" s="32"/>
      <c r="CG155" s="34">
        <f t="shared" si="36"/>
        <v>0</v>
      </c>
      <c r="CH155" s="35"/>
      <c r="CI155" s="35"/>
      <c r="DI155"/>
    </row>
    <row r="156" spans="1:117" x14ac:dyDescent="0.25">
      <c r="A156" s="161" t="s">
        <v>168</v>
      </c>
      <c r="B156" s="324">
        <f t="shared" si="32"/>
        <v>0</v>
      </c>
      <c r="C156" s="325">
        <f t="shared" si="33"/>
        <v>0</v>
      </c>
      <c r="D156" s="325">
        <f t="shared" si="33"/>
        <v>0</v>
      </c>
      <c r="E156" s="51">
        <v>0</v>
      </c>
      <c r="F156" s="52">
        <v>0</v>
      </c>
      <c r="G156" s="51">
        <v>0</v>
      </c>
      <c r="H156" s="52">
        <v>0</v>
      </c>
      <c r="I156" s="51">
        <v>0</v>
      </c>
      <c r="J156" s="52">
        <v>0</v>
      </c>
      <c r="K156" s="51">
        <v>0</v>
      </c>
      <c r="L156" s="55">
        <v>0</v>
      </c>
      <c r="M156" s="55">
        <v>0</v>
      </c>
      <c r="N156" s="328">
        <v>0</v>
      </c>
      <c r="O156" s="51">
        <v>0</v>
      </c>
      <c r="P156" s="52">
        <v>0</v>
      </c>
      <c r="Q156" s="51">
        <v>0</v>
      </c>
      <c r="R156" s="52">
        <v>0</v>
      </c>
      <c r="S156" s="51">
        <v>0</v>
      </c>
      <c r="T156" s="52">
        <v>0</v>
      </c>
      <c r="U156" s="51">
        <v>0</v>
      </c>
      <c r="V156" s="52">
        <v>0</v>
      </c>
      <c r="W156" s="51">
        <v>0</v>
      </c>
      <c r="X156" s="52">
        <v>0</v>
      </c>
      <c r="Y156" s="51">
        <v>0</v>
      </c>
      <c r="Z156" s="52">
        <v>0</v>
      </c>
      <c r="AA156" s="51">
        <v>0</v>
      </c>
      <c r="AB156" s="52">
        <v>0</v>
      </c>
      <c r="AC156" s="51">
        <v>0</v>
      </c>
      <c r="AD156" s="328">
        <v>0</v>
      </c>
      <c r="AE156" s="51">
        <v>0</v>
      </c>
      <c r="AF156" s="52">
        <v>0</v>
      </c>
      <c r="AG156" s="51">
        <v>0</v>
      </c>
      <c r="AH156" s="52">
        <v>0</v>
      </c>
      <c r="AI156" s="51">
        <v>0</v>
      </c>
      <c r="AJ156" s="52">
        <v>0</v>
      </c>
      <c r="AK156" s="250">
        <v>0</v>
      </c>
      <c r="AL156" s="328">
        <v>0</v>
      </c>
      <c r="AM156" s="54">
        <v>0</v>
      </c>
      <c r="AN156" s="55">
        <v>0</v>
      </c>
      <c r="AO156" s="52">
        <v>0</v>
      </c>
      <c r="AP156" s="31" t="str">
        <f t="shared" si="34"/>
        <v/>
      </c>
      <c r="BU156" s="32"/>
      <c r="BV156" s="32"/>
      <c r="BW156" s="32"/>
      <c r="BX156" s="32"/>
      <c r="BY156" s="32"/>
      <c r="BZ156" s="32"/>
      <c r="CA156" s="300"/>
      <c r="CB156" s="234" t="str">
        <f t="shared" si="35"/>
        <v/>
      </c>
      <c r="CC156" s="32"/>
      <c r="CD156" s="32"/>
      <c r="CE156" s="32"/>
      <c r="CF156" s="32"/>
      <c r="CG156" s="34">
        <f t="shared" si="36"/>
        <v>0</v>
      </c>
      <c r="CH156" s="35"/>
      <c r="CI156" s="35"/>
      <c r="DI156"/>
    </row>
    <row r="157" spans="1:117" x14ac:dyDescent="0.25">
      <c r="A157" s="161" t="s">
        <v>169</v>
      </c>
      <c r="B157" s="324">
        <f t="shared" si="32"/>
        <v>0</v>
      </c>
      <c r="C157" s="325">
        <f t="shared" si="33"/>
        <v>0</v>
      </c>
      <c r="D157" s="325">
        <f t="shared" si="33"/>
        <v>0</v>
      </c>
      <c r="E157" s="51">
        <v>0</v>
      </c>
      <c r="F157" s="52">
        <v>0</v>
      </c>
      <c r="G157" s="51">
        <v>0</v>
      </c>
      <c r="H157" s="52">
        <v>0</v>
      </c>
      <c r="I157" s="51">
        <v>0</v>
      </c>
      <c r="J157" s="52">
        <v>0</v>
      </c>
      <c r="K157" s="51">
        <v>0</v>
      </c>
      <c r="L157" s="55">
        <v>0</v>
      </c>
      <c r="M157" s="55">
        <v>0</v>
      </c>
      <c r="N157" s="328">
        <v>0</v>
      </c>
      <c r="O157" s="51">
        <v>0</v>
      </c>
      <c r="P157" s="52">
        <v>0</v>
      </c>
      <c r="Q157" s="51">
        <v>0</v>
      </c>
      <c r="R157" s="52">
        <v>0</v>
      </c>
      <c r="S157" s="51">
        <v>0</v>
      </c>
      <c r="T157" s="52">
        <v>0</v>
      </c>
      <c r="U157" s="51">
        <v>0</v>
      </c>
      <c r="V157" s="52">
        <v>0</v>
      </c>
      <c r="W157" s="51">
        <v>0</v>
      </c>
      <c r="X157" s="52">
        <v>0</v>
      </c>
      <c r="Y157" s="51">
        <v>0</v>
      </c>
      <c r="Z157" s="52">
        <v>0</v>
      </c>
      <c r="AA157" s="51">
        <v>0</v>
      </c>
      <c r="AB157" s="52">
        <v>0</v>
      </c>
      <c r="AC157" s="51">
        <v>0</v>
      </c>
      <c r="AD157" s="328">
        <v>0</v>
      </c>
      <c r="AE157" s="51">
        <v>0</v>
      </c>
      <c r="AF157" s="52">
        <v>0</v>
      </c>
      <c r="AG157" s="51">
        <v>0</v>
      </c>
      <c r="AH157" s="52">
        <v>0</v>
      </c>
      <c r="AI157" s="51">
        <v>0</v>
      </c>
      <c r="AJ157" s="52">
        <v>0</v>
      </c>
      <c r="AK157" s="250">
        <v>0</v>
      </c>
      <c r="AL157" s="328">
        <v>0</v>
      </c>
      <c r="AM157" s="54">
        <v>0</v>
      </c>
      <c r="AN157" s="55">
        <v>0</v>
      </c>
      <c r="AO157" s="52">
        <v>0</v>
      </c>
      <c r="AP157" s="31" t="str">
        <f t="shared" si="34"/>
        <v/>
      </c>
      <c r="BU157" s="32"/>
      <c r="BV157" s="32"/>
      <c r="BW157" s="32"/>
      <c r="BX157" s="32"/>
      <c r="BY157" s="32"/>
      <c r="BZ157" s="32"/>
      <c r="CA157" s="300"/>
      <c r="CB157" s="234" t="str">
        <f t="shared" si="35"/>
        <v/>
      </c>
      <c r="CC157" s="32"/>
      <c r="CD157" s="32"/>
      <c r="CE157" s="32"/>
      <c r="CF157" s="32"/>
      <c r="CG157" s="34">
        <f t="shared" si="36"/>
        <v>0</v>
      </c>
      <c r="CH157" s="35"/>
      <c r="CI157" s="35"/>
      <c r="DI157"/>
    </row>
    <row r="158" spans="1:117" x14ac:dyDescent="0.25">
      <c r="A158" s="161" t="s">
        <v>170</v>
      </c>
      <c r="B158" s="324">
        <f t="shared" si="32"/>
        <v>10</v>
      </c>
      <c r="C158" s="325">
        <f t="shared" si="33"/>
        <v>8</v>
      </c>
      <c r="D158" s="325">
        <f t="shared" si="33"/>
        <v>2</v>
      </c>
      <c r="E158" s="51">
        <v>7</v>
      </c>
      <c r="F158" s="52">
        <v>2</v>
      </c>
      <c r="G158" s="51">
        <v>1</v>
      </c>
      <c r="H158" s="52">
        <v>0</v>
      </c>
      <c r="I158" s="51">
        <v>0</v>
      </c>
      <c r="J158" s="52">
        <v>0</v>
      </c>
      <c r="K158" s="51">
        <v>0</v>
      </c>
      <c r="L158" s="55">
        <v>0</v>
      </c>
      <c r="M158" s="55">
        <v>0</v>
      </c>
      <c r="N158" s="328">
        <v>0</v>
      </c>
      <c r="O158" s="51">
        <v>0</v>
      </c>
      <c r="P158" s="52">
        <v>0</v>
      </c>
      <c r="Q158" s="51">
        <v>0</v>
      </c>
      <c r="R158" s="52">
        <v>0</v>
      </c>
      <c r="S158" s="51">
        <v>0</v>
      </c>
      <c r="T158" s="52">
        <v>0</v>
      </c>
      <c r="U158" s="51">
        <v>0</v>
      </c>
      <c r="V158" s="52">
        <v>0</v>
      </c>
      <c r="W158" s="51">
        <v>0</v>
      </c>
      <c r="X158" s="52">
        <v>0</v>
      </c>
      <c r="Y158" s="51">
        <v>0</v>
      </c>
      <c r="Z158" s="52">
        <v>0</v>
      </c>
      <c r="AA158" s="51">
        <v>0</v>
      </c>
      <c r="AB158" s="52">
        <v>0</v>
      </c>
      <c r="AC158" s="51">
        <v>0</v>
      </c>
      <c r="AD158" s="328">
        <v>0</v>
      </c>
      <c r="AE158" s="51">
        <v>0</v>
      </c>
      <c r="AF158" s="52">
        <v>0</v>
      </c>
      <c r="AG158" s="51">
        <v>0</v>
      </c>
      <c r="AH158" s="52">
        <v>0</v>
      </c>
      <c r="AI158" s="51">
        <v>0</v>
      </c>
      <c r="AJ158" s="52">
        <v>0</v>
      </c>
      <c r="AK158" s="250">
        <v>0</v>
      </c>
      <c r="AL158" s="328">
        <v>0</v>
      </c>
      <c r="AM158" s="54">
        <v>0</v>
      </c>
      <c r="AN158" s="55">
        <v>0</v>
      </c>
      <c r="AO158" s="52">
        <v>10</v>
      </c>
      <c r="AP158" s="31" t="str">
        <f t="shared" si="34"/>
        <v/>
      </c>
      <c r="BU158" s="32"/>
      <c r="BV158" s="32"/>
      <c r="BW158" s="32"/>
      <c r="BX158" s="32"/>
      <c r="BY158" s="32"/>
      <c r="BZ158" s="32"/>
      <c r="CA158" s="300"/>
      <c r="CB158" s="234" t="str">
        <f t="shared" si="35"/>
        <v/>
      </c>
      <c r="CC158" s="32"/>
      <c r="CD158" s="32"/>
      <c r="CE158" s="32"/>
      <c r="CF158" s="32"/>
      <c r="CG158" s="34">
        <f t="shared" si="36"/>
        <v>0</v>
      </c>
      <c r="CH158" s="35"/>
      <c r="CI158" s="35"/>
      <c r="DI158"/>
    </row>
    <row r="159" spans="1:117" x14ac:dyDescent="0.25">
      <c r="A159" s="161" t="s">
        <v>171</v>
      </c>
      <c r="B159" s="324">
        <f t="shared" si="32"/>
        <v>0</v>
      </c>
      <c r="C159" s="325">
        <f t="shared" si="33"/>
        <v>0</v>
      </c>
      <c r="D159" s="325">
        <f t="shared" si="33"/>
        <v>0</v>
      </c>
      <c r="E159" s="51">
        <v>0</v>
      </c>
      <c r="F159" s="52">
        <v>0</v>
      </c>
      <c r="G159" s="51">
        <v>0</v>
      </c>
      <c r="H159" s="52">
        <v>0</v>
      </c>
      <c r="I159" s="51">
        <v>0</v>
      </c>
      <c r="J159" s="52">
        <v>0</v>
      </c>
      <c r="K159" s="51">
        <v>0</v>
      </c>
      <c r="L159" s="55">
        <v>0</v>
      </c>
      <c r="M159" s="55">
        <v>0</v>
      </c>
      <c r="N159" s="328">
        <v>0</v>
      </c>
      <c r="O159" s="51">
        <v>0</v>
      </c>
      <c r="P159" s="52">
        <v>0</v>
      </c>
      <c r="Q159" s="51">
        <v>0</v>
      </c>
      <c r="R159" s="52">
        <v>0</v>
      </c>
      <c r="S159" s="51">
        <v>0</v>
      </c>
      <c r="T159" s="52">
        <v>0</v>
      </c>
      <c r="U159" s="51">
        <v>0</v>
      </c>
      <c r="V159" s="52">
        <v>0</v>
      </c>
      <c r="W159" s="51">
        <v>0</v>
      </c>
      <c r="X159" s="52">
        <v>0</v>
      </c>
      <c r="Y159" s="51">
        <v>0</v>
      </c>
      <c r="Z159" s="52">
        <v>0</v>
      </c>
      <c r="AA159" s="51">
        <v>0</v>
      </c>
      <c r="AB159" s="52">
        <v>0</v>
      </c>
      <c r="AC159" s="51">
        <v>0</v>
      </c>
      <c r="AD159" s="328">
        <v>0</v>
      </c>
      <c r="AE159" s="51">
        <v>0</v>
      </c>
      <c r="AF159" s="52">
        <v>0</v>
      </c>
      <c r="AG159" s="51">
        <v>0</v>
      </c>
      <c r="AH159" s="52">
        <v>0</v>
      </c>
      <c r="AI159" s="51">
        <v>0</v>
      </c>
      <c r="AJ159" s="52">
        <v>0</v>
      </c>
      <c r="AK159" s="250">
        <v>0</v>
      </c>
      <c r="AL159" s="328">
        <v>0</v>
      </c>
      <c r="AM159" s="54">
        <v>0</v>
      </c>
      <c r="AN159" s="55">
        <v>0</v>
      </c>
      <c r="AO159" s="52">
        <v>0</v>
      </c>
      <c r="AP159" s="31" t="str">
        <f t="shared" si="34"/>
        <v/>
      </c>
      <c r="BU159" s="32"/>
      <c r="BV159" s="32"/>
      <c r="BW159" s="32"/>
      <c r="BX159" s="32"/>
      <c r="BY159" s="32"/>
      <c r="BZ159" s="32"/>
      <c r="CA159" s="300"/>
      <c r="CB159" s="234" t="str">
        <f t="shared" si="35"/>
        <v/>
      </c>
      <c r="CC159" s="32"/>
      <c r="CD159" s="32"/>
      <c r="CE159" s="32"/>
      <c r="CF159" s="32"/>
      <c r="CG159" s="34">
        <f t="shared" si="36"/>
        <v>0</v>
      </c>
      <c r="CH159" s="35"/>
      <c r="CI159" s="35"/>
      <c r="DI159"/>
    </row>
    <row r="160" spans="1:117" x14ac:dyDescent="0.25">
      <c r="A160" s="161" t="s">
        <v>70</v>
      </c>
      <c r="B160" s="324">
        <f t="shared" si="32"/>
        <v>0</v>
      </c>
      <c r="C160" s="325">
        <f t="shared" si="33"/>
        <v>0</v>
      </c>
      <c r="D160" s="325">
        <f t="shared" si="33"/>
        <v>0</v>
      </c>
      <c r="E160" s="51">
        <v>0</v>
      </c>
      <c r="F160" s="52">
        <v>0</v>
      </c>
      <c r="G160" s="51">
        <v>0</v>
      </c>
      <c r="H160" s="52">
        <v>0</v>
      </c>
      <c r="I160" s="51">
        <v>0</v>
      </c>
      <c r="J160" s="52">
        <v>0</v>
      </c>
      <c r="K160" s="51">
        <v>0</v>
      </c>
      <c r="L160" s="55">
        <v>0</v>
      </c>
      <c r="M160" s="55">
        <v>0</v>
      </c>
      <c r="N160" s="328">
        <v>0</v>
      </c>
      <c r="O160" s="51">
        <v>0</v>
      </c>
      <c r="P160" s="52">
        <v>0</v>
      </c>
      <c r="Q160" s="51">
        <v>0</v>
      </c>
      <c r="R160" s="52">
        <v>0</v>
      </c>
      <c r="S160" s="51">
        <v>0</v>
      </c>
      <c r="T160" s="52">
        <v>0</v>
      </c>
      <c r="U160" s="51">
        <v>0</v>
      </c>
      <c r="V160" s="52">
        <v>0</v>
      </c>
      <c r="W160" s="51">
        <v>0</v>
      </c>
      <c r="X160" s="52">
        <v>0</v>
      </c>
      <c r="Y160" s="51">
        <v>0</v>
      </c>
      <c r="Z160" s="52">
        <v>0</v>
      </c>
      <c r="AA160" s="51">
        <v>0</v>
      </c>
      <c r="AB160" s="52">
        <v>0</v>
      </c>
      <c r="AC160" s="51">
        <v>0</v>
      </c>
      <c r="AD160" s="328">
        <v>0</v>
      </c>
      <c r="AE160" s="51">
        <v>0</v>
      </c>
      <c r="AF160" s="52">
        <v>0</v>
      </c>
      <c r="AG160" s="51">
        <v>0</v>
      </c>
      <c r="AH160" s="52">
        <v>0</v>
      </c>
      <c r="AI160" s="51">
        <v>0</v>
      </c>
      <c r="AJ160" s="52">
        <v>0</v>
      </c>
      <c r="AK160" s="250">
        <v>0</v>
      </c>
      <c r="AL160" s="328">
        <v>0</v>
      </c>
      <c r="AM160" s="54">
        <v>0</v>
      </c>
      <c r="AN160" s="55">
        <v>0</v>
      </c>
      <c r="AO160" s="52">
        <v>0</v>
      </c>
      <c r="AP160" s="31" t="str">
        <f t="shared" si="34"/>
        <v/>
      </c>
      <c r="BU160" s="32"/>
      <c r="BV160" s="32"/>
      <c r="BW160" s="32"/>
      <c r="BX160" s="32"/>
      <c r="BY160" s="32"/>
      <c r="BZ160" s="32"/>
      <c r="CA160" s="300"/>
      <c r="CB160" s="234" t="str">
        <f t="shared" si="35"/>
        <v/>
      </c>
      <c r="CC160" s="32"/>
      <c r="CD160" s="32"/>
      <c r="CE160" s="32"/>
      <c r="CF160" s="32"/>
      <c r="CG160" s="34">
        <f t="shared" si="36"/>
        <v>0</v>
      </c>
      <c r="CH160" s="35"/>
      <c r="CI160" s="35"/>
      <c r="DI160"/>
    </row>
    <row r="161" spans="1:113" x14ac:dyDescent="0.25">
      <c r="A161" s="161" t="s">
        <v>172</v>
      </c>
      <c r="B161" s="324">
        <f t="shared" si="32"/>
        <v>46</v>
      </c>
      <c r="C161" s="325">
        <f t="shared" si="33"/>
        <v>20</v>
      </c>
      <c r="D161" s="325">
        <f t="shared" si="33"/>
        <v>26</v>
      </c>
      <c r="E161" s="51">
        <v>7</v>
      </c>
      <c r="F161" s="52">
        <v>12</v>
      </c>
      <c r="G161" s="51">
        <v>2</v>
      </c>
      <c r="H161" s="52">
        <v>2</v>
      </c>
      <c r="I161" s="51">
        <v>1</v>
      </c>
      <c r="J161" s="52">
        <v>0</v>
      </c>
      <c r="K161" s="51">
        <v>0</v>
      </c>
      <c r="L161" s="55">
        <v>0</v>
      </c>
      <c r="M161" s="55">
        <v>0</v>
      </c>
      <c r="N161" s="328">
        <v>0</v>
      </c>
      <c r="O161" s="51">
        <v>0</v>
      </c>
      <c r="P161" s="52">
        <v>0</v>
      </c>
      <c r="Q161" s="51">
        <v>0</v>
      </c>
      <c r="R161" s="52">
        <v>1</v>
      </c>
      <c r="S161" s="51">
        <v>0</v>
      </c>
      <c r="T161" s="52">
        <v>0</v>
      </c>
      <c r="U161" s="51">
        <v>0</v>
      </c>
      <c r="V161" s="52">
        <v>0</v>
      </c>
      <c r="W161" s="51">
        <v>0</v>
      </c>
      <c r="X161" s="52">
        <v>0</v>
      </c>
      <c r="Y161" s="51">
        <v>0</v>
      </c>
      <c r="Z161" s="52">
        <v>1</v>
      </c>
      <c r="AA161" s="51">
        <v>0</v>
      </c>
      <c r="AB161" s="52">
        <v>1</v>
      </c>
      <c r="AC161" s="51">
        <v>2</v>
      </c>
      <c r="AD161" s="328">
        <v>2</v>
      </c>
      <c r="AE161" s="51">
        <v>2</v>
      </c>
      <c r="AF161" s="52">
        <v>2</v>
      </c>
      <c r="AG161" s="51">
        <v>2</v>
      </c>
      <c r="AH161" s="52">
        <v>0</v>
      </c>
      <c r="AI161" s="51">
        <v>1</v>
      </c>
      <c r="AJ161" s="52">
        <v>2</v>
      </c>
      <c r="AK161" s="250">
        <v>3</v>
      </c>
      <c r="AL161" s="328">
        <v>3</v>
      </c>
      <c r="AM161" s="54">
        <v>3</v>
      </c>
      <c r="AN161" s="55">
        <v>20</v>
      </c>
      <c r="AO161" s="52">
        <v>23</v>
      </c>
      <c r="AP161" s="31" t="str">
        <f t="shared" si="34"/>
        <v/>
      </c>
      <c r="BU161" s="32"/>
      <c r="BV161" s="32"/>
      <c r="BW161" s="32"/>
      <c r="BX161" s="32"/>
      <c r="BY161" s="32"/>
      <c r="BZ161" s="32"/>
      <c r="CA161" s="300"/>
      <c r="CB161" s="234" t="str">
        <f t="shared" si="35"/>
        <v/>
      </c>
      <c r="CC161" s="32"/>
      <c r="CD161" s="32"/>
      <c r="CE161" s="32"/>
      <c r="CF161" s="32"/>
      <c r="CG161" s="34">
        <f t="shared" si="36"/>
        <v>0</v>
      </c>
      <c r="CH161" s="35"/>
      <c r="CI161" s="35"/>
      <c r="DI161"/>
    </row>
    <row r="162" spans="1:113" x14ac:dyDescent="0.25">
      <c r="A162" s="161" t="s">
        <v>173</v>
      </c>
      <c r="B162" s="324">
        <f t="shared" si="32"/>
        <v>6</v>
      </c>
      <c r="C162" s="325">
        <f t="shared" si="33"/>
        <v>4</v>
      </c>
      <c r="D162" s="325">
        <f t="shared" si="33"/>
        <v>2</v>
      </c>
      <c r="E162" s="51">
        <v>0</v>
      </c>
      <c r="F162" s="52">
        <v>0</v>
      </c>
      <c r="G162" s="51">
        <v>0</v>
      </c>
      <c r="H162" s="52">
        <v>0</v>
      </c>
      <c r="I162" s="51">
        <v>0</v>
      </c>
      <c r="J162" s="52">
        <v>0</v>
      </c>
      <c r="K162" s="51">
        <v>0</v>
      </c>
      <c r="L162" s="55">
        <v>0</v>
      </c>
      <c r="M162" s="55">
        <v>0</v>
      </c>
      <c r="N162" s="328">
        <v>0</v>
      </c>
      <c r="O162" s="51">
        <v>0</v>
      </c>
      <c r="P162" s="52">
        <v>0</v>
      </c>
      <c r="Q162" s="51">
        <v>0</v>
      </c>
      <c r="R162" s="52">
        <v>0</v>
      </c>
      <c r="S162" s="51">
        <v>0</v>
      </c>
      <c r="T162" s="52">
        <v>0</v>
      </c>
      <c r="U162" s="51">
        <v>0</v>
      </c>
      <c r="V162" s="52">
        <v>0</v>
      </c>
      <c r="W162" s="51">
        <v>0</v>
      </c>
      <c r="X162" s="52">
        <v>0</v>
      </c>
      <c r="Y162" s="51">
        <v>0</v>
      </c>
      <c r="Z162" s="52">
        <v>0</v>
      </c>
      <c r="AA162" s="51">
        <v>0</v>
      </c>
      <c r="AB162" s="52">
        <v>1</v>
      </c>
      <c r="AC162" s="51">
        <v>1</v>
      </c>
      <c r="AD162" s="328">
        <v>0</v>
      </c>
      <c r="AE162" s="51">
        <v>0</v>
      </c>
      <c r="AF162" s="52">
        <v>0</v>
      </c>
      <c r="AG162" s="51">
        <v>1</v>
      </c>
      <c r="AH162" s="52">
        <v>1</v>
      </c>
      <c r="AI162" s="51">
        <v>0</v>
      </c>
      <c r="AJ162" s="52">
        <v>0</v>
      </c>
      <c r="AK162" s="250">
        <v>2</v>
      </c>
      <c r="AL162" s="328">
        <v>0</v>
      </c>
      <c r="AM162" s="54">
        <v>1</v>
      </c>
      <c r="AN162" s="55">
        <v>4</v>
      </c>
      <c r="AO162" s="52">
        <v>1</v>
      </c>
      <c r="AP162" s="31" t="str">
        <f t="shared" si="34"/>
        <v/>
      </c>
      <c r="BU162" s="32"/>
      <c r="BV162" s="32"/>
      <c r="BW162" s="32"/>
      <c r="BX162" s="32"/>
      <c r="BY162" s="32"/>
      <c r="BZ162" s="32"/>
      <c r="CA162" s="300"/>
      <c r="CB162" s="234" t="str">
        <f t="shared" si="35"/>
        <v/>
      </c>
      <c r="CC162" s="32"/>
      <c r="CD162" s="32"/>
      <c r="CE162" s="32"/>
      <c r="CF162" s="32"/>
      <c r="CG162" s="34">
        <f t="shared" si="36"/>
        <v>0</v>
      </c>
      <c r="CH162" s="35"/>
      <c r="CI162" s="35"/>
      <c r="DI162"/>
    </row>
    <row r="163" spans="1:113" x14ac:dyDescent="0.25">
      <c r="A163" s="161" t="s">
        <v>174</v>
      </c>
      <c r="B163" s="324">
        <f t="shared" si="32"/>
        <v>0</v>
      </c>
      <c r="C163" s="325">
        <f t="shared" si="33"/>
        <v>0</v>
      </c>
      <c r="D163" s="325">
        <f t="shared" si="33"/>
        <v>0</v>
      </c>
      <c r="E163" s="51">
        <v>0</v>
      </c>
      <c r="F163" s="52">
        <v>0</v>
      </c>
      <c r="G163" s="51">
        <v>0</v>
      </c>
      <c r="H163" s="52">
        <v>0</v>
      </c>
      <c r="I163" s="51">
        <v>0</v>
      </c>
      <c r="J163" s="52">
        <v>0</v>
      </c>
      <c r="K163" s="51">
        <v>0</v>
      </c>
      <c r="L163" s="55">
        <v>0</v>
      </c>
      <c r="M163" s="55">
        <v>0</v>
      </c>
      <c r="N163" s="328">
        <v>0</v>
      </c>
      <c r="O163" s="51">
        <v>0</v>
      </c>
      <c r="P163" s="52">
        <v>0</v>
      </c>
      <c r="Q163" s="51">
        <v>0</v>
      </c>
      <c r="R163" s="52">
        <v>0</v>
      </c>
      <c r="S163" s="51">
        <v>0</v>
      </c>
      <c r="T163" s="52">
        <v>0</v>
      </c>
      <c r="U163" s="51">
        <v>0</v>
      </c>
      <c r="V163" s="52">
        <v>0</v>
      </c>
      <c r="W163" s="51">
        <v>0</v>
      </c>
      <c r="X163" s="52">
        <v>0</v>
      </c>
      <c r="Y163" s="51">
        <v>0</v>
      </c>
      <c r="Z163" s="52">
        <v>0</v>
      </c>
      <c r="AA163" s="51">
        <v>0</v>
      </c>
      <c r="AB163" s="52">
        <v>0</v>
      </c>
      <c r="AC163" s="51">
        <v>0</v>
      </c>
      <c r="AD163" s="328">
        <v>0</v>
      </c>
      <c r="AE163" s="51">
        <v>0</v>
      </c>
      <c r="AF163" s="52">
        <v>0</v>
      </c>
      <c r="AG163" s="51">
        <v>0</v>
      </c>
      <c r="AH163" s="52">
        <v>0</v>
      </c>
      <c r="AI163" s="51">
        <v>0</v>
      </c>
      <c r="AJ163" s="52">
        <v>0</v>
      </c>
      <c r="AK163" s="250">
        <v>0</v>
      </c>
      <c r="AL163" s="328">
        <v>0</v>
      </c>
      <c r="AM163" s="54">
        <v>0</v>
      </c>
      <c r="AN163" s="55">
        <v>0</v>
      </c>
      <c r="AO163" s="52">
        <v>0</v>
      </c>
      <c r="AP163" s="31" t="str">
        <f t="shared" si="34"/>
        <v/>
      </c>
      <c r="BU163" s="32"/>
      <c r="BV163" s="32"/>
      <c r="BW163" s="32"/>
      <c r="BX163" s="32"/>
      <c r="BY163" s="32"/>
      <c r="BZ163" s="32"/>
      <c r="CA163" s="300"/>
      <c r="CB163" s="234" t="str">
        <f t="shared" si="35"/>
        <v/>
      </c>
      <c r="CC163" s="32"/>
      <c r="CD163" s="32"/>
      <c r="CE163" s="32"/>
      <c r="CF163" s="32"/>
      <c r="CG163" s="34">
        <f t="shared" si="36"/>
        <v>0</v>
      </c>
      <c r="CH163" s="35"/>
      <c r="CI163" s="35"/>
      <c r="DI163"/>
    </row>
    <row r="164" spans="1:113" x14ac:dyDescent="0.25">
      <c r="A164" s="161" t="s">
        <v>58</v>
      </c>
      <c r="B164" s="324">
        <f t="shared" si="32"/>
        <v>1</v>
      </c>
      <c r="C164" s="325">
        <f t="shared" si="33"/>
        <v>0</v>
      </c>
      <c r="D164" s="325">
        <f t="shared" si="33"/>
        <v>1</v>
      </c>
      <c r="E164" s="51">
        <v>0</v>
      </c>
      <c r="F164" s="52">
        <v>0</v>
      </c>
      <c r="G164" s="51">
        <v>0</v>
      </c>
      <c r="H164" s="52">
        <v>0</v>
      </c>
      <c r="I164" s="51">
        <v>0</v>
      </c>
      <c r="J164" s="52">
        <v>0</v>
      </c>
      <c r="K164" s="51">
        <v>0</v>
      </c>
      <c r="L164" s="55">
        <v>0</v>
      </c>
      <c r="M164" s="55">
        <v>0</v>
      </c>
      <c r="N164" s="328">
        <v>0</v>
      </c>
      <c r="O164" s="51">
        <v>0</v>
      </c>
      <c r="P164" s="52">
        <v>0</v>
      </c>
      <c r="Q164" s="51">
        <v>0</v>
      </c>
      <c r="R164" s="52">
        <v>0</v>
      </c>
      <c r="S164" s="51">
        <v>0</v>
      </c>
      <c r="T164" s="52">
        <v>0</v>
      </c>
      <c r="U164" s="51">
        <v>0</v>
      </c>
      <c r="V164" s="52">
        <v>0</v>
      </c>
      <c r="W164" s="51">
        <v>0</v>
      </c>
      <c r="X164" s="52">
        <v>0</v>
      </c>
      <c r="Y164" s="51">
        <v>0</v>
      </c>
      <c r="Z164" s="52">
        <v>0</v>
      </c>
      <c r="AA164" s="51">
        <v>0</v>
      </c>
      <c r="AB164" s="52">
        <v>0</v>
      </c>
      <c r="AC164" s="51">
        <v>0</v>
      </c>
      <c r="AD164" s="328">
        <v>0</v>
      </c>
      <c r="AE164" s="51">
        <v>0</v>
      </c>
      <c r="AF164" s="52">
        <v>0</v>
      </c>
      <c r="AG164" s="51">
        <v>0</v>
      </c>
      <c r="AH164" s="52">
        <v>0</v>
      </c>
      <c r="AI164" s="51">
        <v>0</v>
      </c>
      <c r="AJ164" s="52">
        <v>1</v>
      </c>
      <c r="AK164" s="250">
        <v>0</v>
      </c>
      <c r="AL164" s="328">
        <v>0</v>
      </c>
      <c r="AM164" s="54">
        <v>1</v>
      </c>
      <c r="AN164" s="55">
        <v>0</v>
      </c>
      <c r="AO164" s="52">
        <v>0</v>
      </c>
      <c r="AP164" s="31" t="str">
        <f t="shared" si="34"/>
        <v/>
      </c>
      <c r="BU164" s="32"/>
      <c r="BV164" s="32"/>
      <c r="BW164" s="32"/>
      <c r="BX164" s="32"/>
      <c r="BY164" s="32"/>
      <c r="BZ164" s="32"/>
      <c r="CA164" s="300"/>
      <c r="CB164" s="234" t="str">
        <f t="shared" si="35"/>
        <v/>
      </c>
      <c r="CC164" s="32"/>
      <c r="CD164" s="32"/>
      <c r="CE164" s="32"/>
      <c r="CF164" s="32"/>
      <c r="CG164" s="34">
        <f t="shared" si="36"/>
        <v>0</v>
      </c>
      <c r="CH164" s="35"/>
      <c r="CI164" s="35"/>
      <c r="DI164"/>
    </row>
    <row r="165" spans="1:113" x14ac:dyDescent="0.25">
      <c r="A165" s="161" t="s">
        <v>175</v>
      </c>
      <c r="B165" s="324">
        <f t="shared" si="32"/>
        <v>1</v>
      </c>
      <c r="C165" s="325">
        <f t="shared" si="33"/>
        <v>0</v>
      </c>
      <c r="D165" s="325">
        <f t="shared" si="33"/>
        <v>1</v>
      </c>
      <c r="E165" s="51">
        <v>0</v>
      </c>
      <c r="F165" s="52">
        <v>0</v>
      </c>
      <c r="G165" s="51">
        <v>0</v>
      </c>
      <c r="H165" s="52">
        <v>0</v>
      </c>
      <c r="I165" s="51">
        <v>0</v>
      </c>
      <c r="J165" s="52">
        <v>0</v>
      </c>
      <c r="K165" s="51">
        <v>0</v>
      </c>
      <c r="L165" s="55">
        <v>0</v>
      </c>
      <c r="M165" s="55">
        <v>0</v>
      </c>
      <c r="N165" s="328">
        <v>0</v>
      </c>
      <c r="O165" s="51">
        <v>0</v>
      </c>
      <c r="P165" s="52">
        <v>0</v>
      </c>
      <c r="Q165" s="51">
        <v>0</v>
      </c>
      <c r="R165" s="52">
        <v>0</v>
      </c>
      <c r="S165" s="51">
        <v>0</v>
      </c>
      <c r="T165" s="52">
        <v>0</v>
      </c>
      <c r="U165" s="51">
        <v>0</v>
      </c>
      <c r="V165" s="52">
        <v>0</v>
      </c>
      <c r="W165" s="51">
        <v>0</v>
      </c>
      <c r="X165" s="52">
        <v>0</v>
      </c>
      <c r="Y165" s="51">
        <v>0</v>
      </c>
      <c r="Z165" s="52">
        <v>0</v>
      </c>
      <c r="AA165" s="51">
        <v>0</v>
      </c>
      <c r="AB165" s="52">
        <v>0</v>
      </c>
      <c r="AC165" s="51">
        <v>0</v>
      </c>
      <c r="AD165" s="328">
        <v>0</v>
      </c>
      <c r="AE165" s="51">
        <v>0</v>
      </c>
      <c r="AF165" s="52">
        <v>0</v>
      </c>
      <c r="AG165" s="51">
        <v>0</v>
      </c>
      <c r="AH165" s="52">
        <v>0</v>
      </c>
      <c r="AI165" s="51">
        <v>0</v>
      </c>
      <c r="AJ165" s="52">
        <v>1</v>
      </c>
      <c r="AK165" s="250">
        <v>0</v>
      </c>
      <c r="AL165" s="328">
        <v>0</v>
      </c>
      <c r="AM165" s="54">
        <v>1</v>
      </c>
      <c r="AN165" s="55">
        <v>0</v>
      </c>
      <c r="AO165" s="52">
        <v>0</v>
      </c>
      <c r="AP165" s="31" t="str">
        <f t="shared" si="34"/>
        <v/>
      </c>
      <c r="BU165" s="32"/>
      <c r="BV165" s="32"/>
      <c r="BW165" s="32"/>
      <c r="BX165" s="32"/>
      <c r="BY165" s="32"/>
      <c r="BZ165" s="32"/>
      <c r="CA165" s="300"/>
      <c r="CB165" s="234" t="str">
        <f t="shared" si="35"/>
        <v/>
      </c>
      <c r="CC165" s="32"/>
      <c r="CD165" s="32"/>
      <c r="CE165" s="32"/>
      <c r="CF165" s="32"/>
      <c r="CG165" s="34">
        <f t="shared" si="36"/>
        <v>0</v>
      </c>
      <c r="CH165" s="35"/>
      <c r="CI165" s="35"/>
      <c r="DI165"/>
    </row>
    <row r="166" spans="1:113" x14ac:dyDescent="0.25">
      <c r="A166" s="161" t="s">
        <v>176</v>
      </c>
      <c r="B166" s="324">
        <f t="shared" si="32"/>
        <v>124</v>
      </c>
      <c r="C166" s="325">
        <f t="shared" si="33"/>
        <v>53</v>
      </c>
      <c r="D166" s="325">
        <f t="shared" si="33"/>
        <v>71</v>
      </c>
      <c r="E166" s="51">
        <v>0</v>
      </c>
      <c r="F166" s="52">
        <v>0</v>
      </c>
      <c r="G166" s="51">
        <v>1</v>
      </c>
      <c r="H166" s="52">
        <v>0</v>
      </c>
      <c r="I166" s="51">
        <v>6</v>
      </c>
      <c r="J166" s="52">
        <v>7</v>
      </c>
      <c r="K166" s="51">
        <v>7</v>
      </c>
      <c r="L166" s="55">
        <v>2</v>
      </c>
      <c r="M166" s="55">
        <v>0</v>
      </c>
      <c r="N166" s="328">
        <v>0</v>
      </c>
      <c r="O166" s="51">
        <v>4</v>
      </c>
      <c r="P166" s="52">
        <v>1</v>
      </c>
      <c r="Q166" s="51">
        <v>4</v>
      </c>
      <c r="R166" s="52">
        <v>3</v>
      </c>
      <c r="S166" s="51">
        <v>2</v>
      </c>
      <c r="T166" s="52">
        <v>2</v>
      </c>
      <c r="U166" s="51">
        <v>2</v>
      </c>
      <c r="V166" s="52">
        <v>2</v>
      </c>
      <c r="W166" s="51">
        <v>3</v>
      </c>
      <c r="X166" s="52">
        <v>4</v>
      </c>
      <c r="Y166" s="51">
        <v>2</v>
      </c>
      <c r="Z166" s="52">
        <v>2</v>
      </c>
      <c r="AA166" s="51">
        <v>6</v>
      </c>
      <c r="AB166" s="52">
        <v>7</v>
      </c>
      <c r="AC166" s="51">
        <v>3</v>
      </c>
      <c r="AD166" s="328">
        <v>10</v>
      </c>
      <c r="AE166" s="51">
        <v>5</v>
      </c>
      <c r="AF166" s="52">
        <v>6</v>
      </c>
      <c r="AG166" s="51">
        <v>3</v>
      </c>
      <c r="AH166" s="52">
        <v>8</v>
      </c>
      <c r="AI166" s="51">
        <v>1</v>
      </c>
      <c r="AJ166" s="52">
        <v>6</v>
      </c>
      <c r="AK166" s="250">
        <v>4</v>
      </c>
      <c r="AL166" s="328">
        <v>11</v>
      </c>
      <c r="AM166" s="54">
        <v>121</v>
      </c>
      <c r="AN166" s="55">
        <v>0</v>
      </c>
      <c r="AO166" s="52">
        <v>3</v>
      </c>
      <c r="AP166" s="31" t="str">
        <f t="shared" si="34"/>
        <v/>
      </c>
      <c r="BU166" s="32"/>
      <c r="BV166" s="32"/>
      <c r="BW166" s="32"/>
      <c r="BX166" s="32"/>
      <c r="BY166" s="32"/>
      <c r="BZ166" s="32"/>
      <c r="CA166" s="300"/>
      <c r="CB166" s="234" t="str">
        <f t="shared" si="35"/>
        <v/>
      </c>
      <c r="CC166" s="32"/>
      <c r="CD166" s="32"/>
      <c r="CE166" s="32"/>
      <c r="CF166" s="32"/>
      <c r="CG166" s="34">
        <f t="shared" si="36"/>
        <v>0</v>
      </c>
      <c r="CH166" s="35"/>
      <c r="CI166" s="35"/>
      <c r="DI166"/>
    </row>
    <row r="167" spans="1:113" x14ac:dyDescent="0.25">
      <c r="A167" s="161" t="s">
        <v>177</v>
      </c>
      <c r="B167" s="324">
        <f t="shared" si="32"/>
        <v>5</v>
      </c>
      <c r="C167" s="325">
        <f t="shared" si="33"/>
        <v>4</v>
      </c>
      <c r="D167" s="325">
        <f t="shared" si="33"/>
        <v>1</v>
      </c>
      <c r="E167" s="51">
        <v>0</v>
      </c>
      <c r="F167" s="52">
        <v>1</v>
      </c>
      <c r="G167" s="51">
        <v>0</v>
      </c>
      <c r="H167" s="52">
        <v>0</v>
      </c>
      <c r="I167" s="51">
        <v>0</v>
      </c>
      <c r="J167" s="52">
        <v>0</v>
      </c>
      <c r="K167" s="51">
        <v>0</v>
      </c>
      <c r="L167" s="55">
        <v>0</v>
      </c>
      <c r="M167" s="55">
        <v>0</v>
      </c>
      <c r="N167" s="328">
        <v>0</v>
      </c>
      <c r="O167" s="51">
        <v>0</v>
      </c>
      <c r="P167" s="52">
        <v>0</v>
      </c>
      <c r="Q167" s="51">
        <v>1</v>
      </c>
      <c r="R167" s="52">
        <v>0</v>
      </c>
      <c r="S167" s="51">
        <v>1</v>
      </c>
      <c r="T167" s="52">
        <v>0</v>
      </c>
      <c r="U167" s="51">
        <v>0</v>
      </c>
      <c r="V167" s="52">
        <v>0</v>
      </c>
      <c r="W167" s="51">
        <v>0</v>
      </c>
      <c r="X167" s="52">
        <v>0</v>
      </c>
      <c r="Y167" s="51">
        <v>0</v>
      </c>
      <c r="Z167" s="52">
        <v>0</v>
      </c>
      <c r="AA167" s="51">
        <v>0</v>
      </c>
      <c r="AB167" s="52">
        <v>0</v>
      </c>
      <c r="AC167" s="51">
        <v>1</v>
      </c>
      <c r="AD167" s="328">
        <v>0</v>
      </c>
      <c r="AE167" s="51">
        <v>1</v>
      </c>
      <c r="AF167" s="52">
        <v>0</v>
      </c>
      <c r="AG167" s="51">
        <v>0</v>
      </c>
      <c r="AH167" s="52">
        <v>0</v>
      </c>
      <c r="AI167" s="51">
        <v>0</v>
      </c>
      <c r="AJ167" s="52">
        <v>0</v>
      </c>
      <c r="AK167" s="250">
        <v>0</v>
      </c>
      <c r="AL167" s="328">
        <v>0</v>
      </c>
      <c r="AM167" s="54">
        <v>1</v>
      </c>
      <c r="AN167" s="55">
        <v>3</v>
      </c>
      <c r="AO167" s="52">
        <v>1</v>
      </c>
      <c r="AP167" s="31" t="str">
        <f t="shared" si="34"/>
        <v/>
      </c>
      <c r="BU167" s="32"/>
      <c r="BV167" s="32"/>
      <c r="BW167" s="32"/>
      <c r="BX167" s="32"/>
      <c r="BY167" s="32"/>
      <c r="BZ167" s="32"/>
      <c r="CA167" s="300"/>
      <c r="CB167" s="234" t="str">
        <f t="shared" si="35"/>
        <v/>
      </c>
      <c r="CC167" s="32"/>
      <c r="CD167" s="32"/>
      <c r="CE167" s="32"/>
      <c r="CF167" s="32"/>
      <c r="CG167" s="34">
        <f t="shared" si="36"/>
        <v>0</v>
      </c>
      <c r="CH167" s="35"/>
      <c r="CI167" s="35"/>
      <c r="DI167"/>
    </row>
    <row r="168" spans="1:113" x14ac:dyDescent="0.25">
      <c r="A168" s="161" t="s">
        <v>178</v>
      </c>
      <c r="B168" s="324">
        <f t="shared" si="32"/>
        <v>18</v>
      </c>
      <c r="C168" s="325">
        <f t="shared" si="33"/>
        <v>12</v>
      </c>
      <c r="D168" s="325">
        <f t="shared" si="33"/>
        <v>6</v>
      </c>
      <c r="E168" s="51">
        <v>0</v>
      </c>
      <c r="F168" s="52">
        <v>0</v>
      </c>
      <c r="G168" s="51">
        <v>0</v>
      </c>
      <c r="H168" s="52">
        <v>0</v>
      </c>
      <c r="I168" s="51">
        <v>0</v>
      </c>
      <c r="J168" s="52">
        <v>0</v>
      </c>
      <c r="K168" s="51">
        <v>0</v>
      </c>
      <c r="L168" s="55">
        <v>0</v>
      </c>
      <c r="M168" s="55">
        <v>0</v>
      </c>
      <c r="N168" s="328">
        <v>0</v>
      </c>
      <c r="O168" s="51">
        <v>0</v>
      </c>
      <c r="P168" s="52">
        <v>0</v>
      </c>
      <c r="Q168" s="51">
        <v>0</v>
      </c>
      <c r="R168" s="52">
        <v>0</v>
      </c>
      <c r="S168" s="51">
        <v>0</v>
      </c>
      <c r="T168" s="52">
        <v>0</v>
      </c>
      <c r="U168" s="51">
        <v>0</v>
      </c>
      <c r="V168" s="52">
        <v>0</v>
      </c>
      <c r="W168" s="51">
        <v>0</v>
      </c>
      <c r="X168" s="52">
        <v>0</v>
      </c>
      <c r="Y168" s="51">
        <v>0</v>
      </c>
      <c r="Z168" s="52">
        <v>0</v>
      </c>
      <c r="AA168" s="51">
        <v>0</v>
      </c>
      <c r="AB168" s="52">
        <v>0</v>
      </c>
      <c r="AC168" s="51">
        <v>0</v>
      </c>
      <c r="AD168" s="328">
        <v>1</v>
      </c>
      <c r="AE168" s="51">
        <v>1</v>
      </c>
      <c r="AF168" s="52">
        <v>1</v>
      </c>
      <c r="AG168" s="51">
        <v>1</v>
      </c>
      <c r="AH168" s="52">
        <v>0</v>
      </c>
      <c r="AI168" s="51">
        <v>1</v>
      </c>
      <c r="AJ168" s="52">
        <v>0</v>
      </c>
      <c r="AK168" s="250">
        <v>9</v>
      </c>
      <c r="AL168" s="328">
        <v>4</v>
      </c>
      <c r="AM168" s="54">
        <v>18</v>
      </c>
      <c r="AN168" s="55">
        <v>0</v>
      </c>
      <c r="AO168" s="52">
        <v>0</v>
      </c>
      <c r="AP168" s="31" t="str">
        <f t="shared" si="34"/>
        <v/>
      </c>
      <c r="BU168" s="32"/>
      <c r="BV168" s="32"/>
      <c r="BW168" s="32"/>
      <c r="BX168" s="32"/>
      <c r="BY168" s="32"/>
      <c r="BZ168" s="32"/>
      <c r="CA168" s="300"/>
      <c r="CB168" s="234" t="str">
        <f t="shared" si="35"/>
        <v/>
      </c>
      <c r="CC168" s="32"/>
      <c r="CD168" s="32"/>
      <c r="CE168" s="32"/>
      <c r="CF168" s="32"/>
      <c r="CG168" s="34">
        <f t="shared" si="36"/>
        <v>0</v>
      </c>
      <c r="CH168" s="35"/>
      <c r="CI168" s="35"/>
      <c r="DI168"/>
    </row>
    <row r="169" spans="1:113" x14ac:dyDescent="0.25">
      <c r="A169" s="161" t="s">
        <v>179</v>
      </c>
      <c r="B169" s="324">
        <f t="shared" si="32"/>
        <v>1</v>
      </c>
      <c r="C169" s="325">
        <f t="shared" si="33"/>
        <v>0</v>
      </c>
      <c r="D169" s="325">
        <f t="shared" si="33"/>
        <v>1</v>
      </c>
      <c r="E169" s="51">
        <v>0</v>
      </c>
      <c r="F169" s="52">
        <v>0</v>
      </c>
      <c r="G169" s="51">
        <v>0</v>
      </c>
      <c r="H169" s="52">
        <v>1</v>
      </c>
      <c r="I169" s="51">
        <v>0</v>
      </c>
      <c r="J169" s="52">
        <v>0</v>
      </c>
      <c r="K169" s="51">
        <v>0</v>
      </c>
      <c r="L169" s="55">
        <v>0</v>
      </c>
      <c r="M169" s="55">
        <v>0</v>
      </c>
      <c r="N169" s="328">
        <v>0</v>
      </c>
      <c r="O169" s="51">
        <v>0</v>
      </c>
      <c r="P169" s="52">
        <v>0</v>
      </c>
      <c r="Q169" s="51">
        <v>0</v>
      </c>
      <c r="R169" s="52">
        <v>0</v>
      </c>
      <c r="S169" s="51">
        <v>0</v>
      </c>
      <c r="T169" s="52">
        <v>0</v>
      </c>
      <c r="U169" s="51">
        <v>0</v>
      </c>
      <c r="V169" s="52">
        <v>0</v>
      </c>
      <c r="W169" s="51">
        <v>0</v>
      </c>
      <c r="X169" s="52">
        <v>0</v>
      </c>
      <c r="Y169" s="51">
        <v>0</v>
      </c>
      <c r="Z169" s="52">
        <v>0</v>
      </c>
      <c r="AA169" s="51">
        <v>0</v>
      </c>
      <c r="AB169" s="52">
        <v>0</v>
      </c>
      <c r="AC169" s="51">
        <v>0</v>
      </c>
      <c r="AD169" s="328">
        <v>0</v>
      </c>
      <c r="AE169" s="51">
        <v>0</v>
      </c>
      <c r="AF169" s="52">
        <v>0</v>
      </c>
      <c r="AG169" s="51">
        <v>0</v>
      </c>
      <c r="AH169" s="52">
        <v>0</v>
      </c>
      <c r="AI169" s="51">
        <v>0</v>
      </c>
      <c r="AJ169" s="52">
        <v>0</v>
      </c>
      <c r="AK169" s="250">
        <v>0</v>
      </c>
      <c r="AL169" s="328">
        <v>0</v>
      </c>
      <c r="AM169" s="54">
        <v>0</v>
      </c>
      <c r="AN169" s="55">
        <v>0</v>
      </c>
      <c r="AO169" s="52">
        <v>1</v>
      </c>
      <c r="AP169" s="31" t="str">
        <f t="shared" si="34"/>
        <v/>
      </c>
      <c r="BU169" s="32"/>
      <c r="BV169" s="32"/>
      <c r="BW169" s="32"/>
      <c r="BX169" s="32"/>
      <c r="BY169" s="32"/>
      <c r="BZ169" s="32"/>
      <c r="CA169" s="300"/>
      <c r="CB169" s="234" t="str">
        <f t="shared" si="35"/>
        <v/>
      </c>
      <c r="CC169" s="32"/>
      <c r="CD169" s="32"/>
      <c r="CE169" s="32"/>
      <c r="CF169" s="32"/>
      <c r="CG169" s="34">
        <f t="shared" si="36"/>
        <v>0</v>
      </c>
      <c r="CH169" s="35"/>
      <c r="CI169" s="35"/>
      <c r="DI169"/>
    </row>
    <row r="170" spans="1:113" x14ac:dyDescent="0.25">
      <c r="A170" s="161" t="s">
        <v>68</v>
      </c>
      <c r="B170" s="324">
        <f t="shared" si="32"/>
        <v>5</v>
      </c>
      <c r="C170" s="325">
        <f t="shared" si="33"/>
        <v>4</v>
      </c>
      <c r="D170" s="325">
        <f t="shared" si="33"/>
        <v>1</v>
      </c>
      <c r="E170" s="51">
        <v>0</v>
      </c>
      <c r="F170" s="52">
        <v>0</v>
      </c>
      <c r="G170" s="51">
        <v>0</v>
      </c>
      <c r="H170" s="52">
        <v>0</v>
      </c>
      <c r="I170" s="51">
        <v>0</v>
      </c>
      <c r="J170" s="52">
        <v>0</v>
      </c>
      <c r="K170" s="51">
        <v>0</v>
      </c>
      <c r="L170" s="55">
        <v>0</v>
      </c>
      <c r="M170" s="55">
        <v>0</v>
      </c>
      <c r="N170" s="328">
        <v>0</v>
      </c>
      <c r="O170" s="51">
        <v>0</v>
      </c>
      <c r="P170" s="52">
        <v>0</v>
      </c>
      <c r="Q170" s="51">
        <v>0</v>
      </c>
      <c r="R170" s="52">
        <v>0</v>
      </c>
      <c r="S170" s="51">
        <v>0</v>
      </c>
      <c r="T170" s="52">
        <v>0</v>
      </c>
      <c r="U170" s="51">
        <v>0</v>
      </c>
      <c r="V170" s="52">
        <v>0</v>
      </c>
      <c r="W170" s="51">
        <v>1</v>
      </c>
      <c r="X170" s="52">
        <v>0</v>
      </c>
      <c r="Y170" s="51">
        <v>0</v>
      </c>
      <c r="Z170" s="52">
        <v>0</v>
      </c>
      <c r="AA170" s="51">
        <v>0</v>
      </c>
      <c r="AB170" s="52">
        <v>0</v>
      </c>
      <c r="AC170" s="51">
        <v>0</v>
      </c>
      <c r="AD170" s="328">
        <v>0</v>
      </c>
      <c r="AE170" s="51">
        <v>0</v>
      </c>
      <c r="AF170" s="52">
        <v>0</v>
      </c>
      <c r="AG170" s="51">
        <v>2</v>
      </c>
      <c r="AH170" s="52">
        <v>0</v>
      </c>
      <c r="AI170" s="51">
        <v>1</v>
      </c>
      <c r="AJ170" s="52">
        <v>1</v>
      </c>
      <c r="AK170" s="250">
        <v>0</v>
      </c>
      <c r="AL170" s="328">
        <v>0</v>
      </c>
      <c r="AM170" s="54">
        <v>5</v>
      </c>
      <c r="AN170" s="55">
        <v>0</v>
      </c>
      <c r="AO170" s="52">
        <v>0</v>
      </c>
      <c r="AP170" s="31" t="str">
        <f t="shared" si="34"/>
        <v/>
      </c>
      <c r="BU170" s="32"/>
      <c r="BV170" s="32"/>
      <c r="BW170" s="32"/>
      <c r="BX170" s="32"/>
      <c r="BY170" s="32"/>
      <c r="BZ170" s="32"/>
      <c r="CA170" s="300"/>
      <c r="CB170" s="234" t="str">
        <f t="shared" si="35"/>
        <v/>
      </c>
      <c r="CC170" s="32"/>
      <c r="CD170" s="32"/>
      <c r="CE170" s="32"/>
      <c r="CF170" s="32"/>
      <c r="CG170" s="34">
        <f t="shared" si="36"/>
        <v>0</v>
      </c>
      <c r="CH170" s="35"/>
      <c r="CI170" s="35"/>
      <c r="DI170"/>
    </row>
    <row r="171" spans="1:113" x14ac:dyDescent="0.25">
      <c r="A171" s="161" t="s">
        <v>69</v>
      </c>
      <c r="B171" s="324">
        <f t="shared" si="32"/>
        <v>1</v>
      </c>
      <c r="C171" s="325">
        <f t="shared" si="33"/>
        <v>1</v>
      </c>
      <c r="D171" s="325">
        <f t="shared" si="33"/>
        <v>0</v>
      </c>
      <c r="E171" s="51">
        <v>0</v>
      </c>
      <c r="F171" s="52">
        <v>0</v>
      </c>
      <c r="G171" s="51">
        <v>0</v>
      </c>
      <c r="H171" s="52">
        <v>0</v>
      </c>
      <c r="I171" s="51">
        <v>0</v>
      </c>
      <c r="J171" s="52">
        <v>0</v>
      </c>
      <c r="K171" s="51">
        <v>0</v>
      </c>
      <c r="L171" s="55">
        <v>0</v>
      </c>
      <c r="M171" s="55">
        <v>0</v>
      </c>
      <c r="N171" s="328">
        <v>0</v>
      </c>
      <c r="O171" s="51">
        <v>0</v>
      </c>
      <c r="P171" s="52">
        <v>0</v>
      </c>
      <c r="Q171" s="51">
        <v>0</v>
      </c>
      <c r="R171" s="52">
        <v>0</v>
      </c>
      <c r="S171" s="51">
        <v>0</v>
      </c>
      <c r="T171" s="52">
        <v>0</v>
      </c>
      <c r="U171" s="51">
        <v>0</v>
      </c>
      <c r="V171" s="52">
        <v>0</v>
      </c>
      <c r="W171" s="51">
        <v>0</v>
      </c>
      <c r="X171" s="52">
        <v>0</v>
      </c>
      <c r="Y171" s="51">
        <v>0</v>
      </c>
      <c r="Z171" s="52">
        <v>0</v>
      </c>
      <c r="AA171" s="51">
        <v>0</v>
      </c>
      <c r="AB171" s="52">
        <v>0</v>
      </c>
      <c r="AC171" s="51">
        <v>0</v>
      </c>
      <c r="AD171" s="328">
        <v>0</v>
      </c>
      <c r="AE171" s="51">
        <v>0</v>
      </c>
      <c r="AF171" s="52">
        <v>0</v>
      </c>
      <c r="AG171" s="51">
        <v>0</v>
      </c>
      <c r="AH171" s="52">
        <v>0</v>
      </c>
      <c r="AI171" s="51">
        <v>1</v>
      </c>
      <c r="AJ171" s="52">
        <v>0</v>
      </c>
      <c r="AK171" s="250">
        <v>0</v>
      </c>
      <c r="AL171" s="328">
        <v>0</v>
      </c>
      <c r="AM171" s="54">
        <v>0</v>
      </c>
      <c r="AN171" s="55">
        <v>1</v>
      </c>
      <c r="AO171" s="52">
        <v>0</v>
      </c>
      <c r="AP171" s="31" t="str">
        <f t="shared" si="34"/>
        <v/>
      </c>
      <c r="BU171" s="32"/>
      <c r="BV171" s="32"/>
      <c r="BW171" s="32"/>
      <c r="BX171" s="32"/>
      <c r="BY171" s="32"/>
      <c r="BZ171" s="32"/>
      <c r="CA171" s="300"/>
      <c r="CB171" s="234" t="str">
        <f t="shared" si="35"/>
        <v/>
      </c>
      <c r="CC171" s="32"/>
      <c r="CD171" s="32"/>
      <c r="CE171" s="32"/>
      <c r="CF171" s="32"/>
      <c r="CG171" s="34">
        <f t="shared" si="36"/>
        <v>0</v>
      </c>
      <c r="CH171" s="35"/>
      <c r="CI171" s="35"/>
      <c r="DI171"/>
    </row>
    <row r="172" spans="1:113" x14ac:dyDescent="0.25">
      <c r="A172" s="161" t="s">
        <v>180</v>
      </c>
      <c r="B172" s="324">
        <f t="shared" si="32"/>
        <v>0</v>
      </c>
      <c r="C172" s="325">
        <f t="shared" si="33"/>
        <v>0</v>
      </c>
      <c r="D172" s="325">
        <f t="shared" si="33"/>
        <v>0</v>
      </c>
      <c r="E172" s="51">
        <v>0</v>
      </c>
      <c r="F172" s="52">
        <v>0</v>
      </c>
      <c r="G172" s="51">
        <v>0</v>
      </c>
      <c r="H172" s="52">
        <v>0</v>
      </c>
      <c r="I172" s="51">
        <v>0</v>
      </c>
      <c r="J172" s="52">
        <v>0</v>
      </c>
      <c r="K172" s="51">
        <v>0</v>
      </c>
      <c r="L172" s="55">
        <v>0</v>
      </c>
      <c r="M172" s="55">
        <v>0</v>
      </c>
      <c r="N172" s="328">
        <v>0</v>
      </c>
      <c r="O172" s="51">
        <v>0</v>
      </c>
      <c r="P172" s="52">
        <v>0</v>
      </c>
      <c r="Q172" s="51">
        <v>0</v>
      </c>
      <c r="R172" s="52">
        <v>0</v>
      </c>
      <c r="S172" s="51">
        <v>0</v>
      </c>
      <c r="T172" s="52">
        <v>0</v>
      </c>
      <c r="U172" s="51">
        <v>0</v>
      </c>
      <c r="V172" s="52">
        <v>0</v>
      </c>
      <c r="W172" s="51">
        <v>0</v>
      </c>
      <c r="X172" s="52">
        <v>0</v>
      </c>
      <c r="Y172" s="51">
        <v>0</v>
      </c>
      <c r="Z172" s="52">
        <v>0</v>
      </c>
      <c r="AA172" s="51">
        <v>0</v>
      </c>
      <c r="AB172" s="52">
        <v>0</v>
      </c>
      <c r="AC172" s="51">
        <v>0</v>
      </c>
      <c r="AD172" s="328">
        <v>0</v>
      </c>
      <c r="AE172" s="51">
        <v>0</v>
      </c>
      <c r="AF172" s="52">
        <v>0</v>
      </c>
      <c r="AG172" s="51">
        <v>0</v>
      </c>
      <c r="AH172" s="52">
        <v>0</v>
      </c>
      <c r="AI172" s="51">
        <v>0</v>
      </c>
      <c r="AJ172" s="52">
        <v>0</v>
      </c>
      <c r="AK172" s="250">
        <v>0</v>
      </c>
      <c r="AL172" s="328">
        <v>0</v>
      </c>
      <c r="AM172" s="54">
        <v>0</v>
      </c>
      <c r="AN172" s="55">
        <v>0</v>
      </c>
      <c r="AO172" s="52">
        <v>0</v>
      </c>
      <c r="AP172" s="31" t="str">
        <f t="shared" si="34"/>
        <v/>
      </c>
      <c r="BU172" s="32"/>
      <c r="BV172" s="32"/>
      <c r="BW172" s="32"/>
      <c r="BX172" s="32"/>
      <c r="BY172" s="32"/>
      <c r="BZ172" s="32"/>
      <c r="CA172" s="300"/>
      <c r="CB172" s="234" t="str">
        <f t="shared" si="35"/>
        <v/>
      </c>
      <c r="CC172" s="32"/>
      <c r="CD172" s="32"/>
      <c r="CE172" s="32"/>
      <c r="CF172" s="32"/>
      <c r="CG172" s="34">
        <f t="shared" si="36"/>
        <v>0</v>
      </c>
      <c r="CH172" s="35"/>
      <c r="CI172" s="35"/>
      <c r="DI172"/>
    </row>
    <row r="173" spans="1:113" x14ac:dyDescent="0.25">
      <c r="A173" s="161" t="s">
        <v>181</v>
      </c>
      <c r="B173" s="324">
        <f t="shared" si="32"/>
        <v>0</v>
      </c>
      <c r="C173" s="325">
        <f t="shared" si="33"/>
        <v>0</v>
      </c>
      <c r="D173" s="325">
        <f t="shared" si="33"/>
        <v>0</v>
      </c>
      <c r="E173" s="51">
        <v>0</v>
      </c>
      <c r="F173" s="52">
        <v>0</v>
      </c>
      <c r="G173" s="51">
        <v>0</v>
      </c>
      <c r="H173" s="52">
        <v>0</v>
      </c>
      <c r="I173" s="51">
        <v>0</v>
      </c>
      <c r="J173" s="52">
        <v>0</v>
      </c>
      <c r="K173" s="51">
        <v>0</v>
      </c>
      <c r="L173" s="55">
        <v>0</v>
      </c>
      <c r="M173" s="55">
        <v>0</v>
      </c>
      <c r="N173" s="328">
        <v>0</v>
      </c>
      <c r="O173" s="51">
        <v>0</v>
      </c>
      <c r="P173" s="52">
        <v>0</v>
      </c>
      <c r="Q173" s="51">
        <v>0</v>
      </c>
      <c r="R173" s="52">
        <v>0</v>
      </c>
      <c r="S173" s="51">
        <v>0</v>
      </c>
      <c r="T173" s="52">
        <v>0</v>
      </c>
      <c r="U173" s="51">
        <v>0</v>
      </c>
      <c r="V173" s="52">
        <v>0</v>
      </c>
      <c r="W173" s="51">
        <v>0</v>
      </c>
      <c r="X173" s="52">
        <v>0</v>
      </c>
      <c r="Y173" s="51">
        <v>0</v>
      </c>
      <c r="Z173" s="52">
        <v>0</v>
      </c>
      <c r="AA173" s="51">
        <v>0</v>
      </c>
      <c r="AB173" s="52">
        <v>0</v>
      </c>
      <c r="AC173" s="51">
        <v>0</v>
      </c>
      <c r="AD173" s="328">
        <v>0</v>
      </c>
      <c r="AE173" s="51">
        <v>0</v>
      </c>
      <c r="AF173" s="52">
        <v>0</v>
      </c>
      <c r="AG173" s="51">
        <v>0</v>
      </c>
      <c r="AH173" s="52">
        <v>0</v>
      </c>
      <c r="AI173" s="51">
        <v>0</v>
      </c>
      <c r="AJ173" s="52">
        <v>0</v>
      </c>
      <c r="AK173" s="250">
        <v>0</v>
      </c>
      <c r="AL173" s="328">
        <v>0</v>
      </c>
      <c r="AM173" s="54">
        <v>0</v>
      </c>
      <c r="AN173" s="55">
        <v>0</v>
      </c>
      <c r="AO173" s="52">
        <v>0</v>
      </c>
      <c r="AP173" s="31" t="str">
        <f t="shared" si="34"/>
        <v/>
      </c>
      <c r="BU173" s="32"/>
      <c r="BV173" s="32"/>
      <c r="BW173" s="32"/>
      <c r="BX173" s="32"/>
      <c r="BY173" s="32"/>
      <c r="BZ173" s="32"/>
      <c r="CA173" s="300"/>
      <c r="CB173" s="234" t="str">
        <f t="shared" si="35"/>
        <v/>
      </c>
      <c r="CC173" s="32"/>
      <c r="CD173" s="32"/>
      <c r="CE173" s="32"/>
      <c r="CF173" s="32"/>
      <c r="CG173" s="34">
        <f t="shared" si="36"/>
        <v>0</v>
      </c>
      <c r="CH173" s="35"/>
      <c r="CI173" s="35"/>
      <c r="DI173"/>
    </row>
    <row r="174" spans="1:113" x14ac:dyDescent="0.25">
      <c r="A174" s="161" t="s">
        <v>182</v>
      </c>
      <c r="B174" s="324">
        <f t="shared" si="32"/>
        <v>0</v>
      </c>
      <c r="C174" s="325">
        <f t="shared" si="33"/>
        <v>0</v>
      </c>
      <c r="D174" s="325">
        <f t="shared" si="33"/>
        <v>0</v>
      </c>
      <c r="E174" s="51">
        <v>0</v>
      </c>
      <c r="F174" s="52">
        <v>0</v>
      </c>
      <c r="G174" s="51">
        <v>0</v>
      </c>
      <c r="H174" s="52">
        <v>0</v>
      </c>
      <c r="I174" s="51">
        <v>0</v>
      </c>
      <c r="J174" s="52">
        <v>0</v>
      </c>
      <c r="K174" s="51">
        <v>0</v>
      </c>
      <c r="L174" s="55">
        <v>0</v>
      </c>
      <c r="M174" s="55">
        <v>0</v>
      </c>
      <c r="N174" s="328">
        <v>0</v>
      </c>
      <c r="O174" s="51">
        <v>0</v>
      </c>
      <c r="P174" s="52">
        <v>0</v>
      </c>
      <c r="Q174" s="51">
        <v>0</v>
      </c>
      <c r="R174" s="52">
        <v>0</v>
      </c>
      <c r="S174" s="51">
        <v>0</v>
      </c>
      <c r="T174" s="52">
        <v>0</v>
      </c>
      <c r="U174" s="51">
        <v>0</v>
      </c>
      <c r="V174" s="52">
        <v>0</v>
      </c>
      <c r="W174" s="51">
        <v>0</v>
      </c>
      <c r="X174" s="52">
        <v>0</v>
      </c>
      <c r="Y174" s="51">
        <v>0</v>
      </c>
      <c r="Z174" s="52">
        <v>0</v>
      </c>
      <c r="AA174" s="51">
        <v>0</v>
      </c>
      <c r="AB174" s="52">
        <v>0</v>
      </c>
      <c r="AC174" s="51">
        <v>0</v>
      </c>
      <c r="AD174" s="328">
        <v>0</v>
      </c>
      <c r="AE174" s="51">
        <v>0</v>
      </c>
      <c r="AF174" s="52">
        <v>0</v>
      </c>
      <c r="AG174" s="51">
        <v>0</v>
      </c>
      <c r="AH174" s="52">
        <v>0</v>
      </c>
      <c r="AI174" s="51">
        <v>0</v>
      </c>
      <c r="AJ174" s="52">
        <v>0</v>
      </c>
      <c r="AK174" s="250">
        <v>0</v>
      </c>
      <c r="AL174" s="328">
        <v>0</v>
      </c>
      <c r="AM174" s="54">
        <v>0</v>
      </c>
      <c r="AN174" s="55">
        <v>0</v>
      </c>
      <c r="AO174" s="52">
        <v>0</v>
      </c>
      <c r="AP174" s="31" t="str">
        <f t="shared" si="34"/>
        <v/>
      </c>
      <c r="BU174" s="32"/>
      <c r="BV174" s="32"/>
      <c r="BW174" s="32"/>
      <c r="BX174" s="32"/>
      <c r="BY174" s="32"/>
      <c r="BZ174" s="32"/>
      <c r="CA174" s="300"/>
      <c r="CB174" s="234" t="str">
        <f t="shared" si="35"/>
        <v/>
      </c>
      <c r="CC174" s="32"/>
      <c r="CD174" s="32"/>
      <c r="CE174" s="32"/>
      <c r="CF174" s="32"/>
      <c r="CG174" s="34">
        <f t="shared" si="36"/>
        <v>0</v>
      </c>
      <c r="CH174" s="35"/>
      <c r="CI174" s="35"/>
      <c r="DI174"/>
    </row>
    <row r="175" spans="1:113" x14ac:dyDescent="0.25">
      <c r="A175" s="718" t="s">
        <v>71</v>
      </c>
      <c r="B175" s="324">
        <f t="shared" si="32"/>
        <v>50</v>
      </c>
      <c r="C175" s="325">
        <f t="shared" si="33"/>
        <v>20</v>
      </c>
      <c r="D175" s="325">
        <f t="shared" si="33"/>
        <v>30</v>
      </c>
      <c r="E175" s="88">
        <v>1</v>
      </c>
      <c r="F175" s="90">
        <v>0</v>
      </c>
      <c r="G175" s="88">
        <v>0</v>
      </c>
      <c r="H175" s="90">
        <v>0</v>
      </c>
      <c r="I175" s="88">
        <v>0</v>
      </c>
      <c r="J175" s="90">
        <v>0</v>
      </c>
      <c r="K175" s="88">
        <v>0</v>
      </c>
      <c r="L175" s="93">
        <v>1</v>
      </c>
      <c r="M175" s="93">
        <v>0</v>
      </c>
      <c r="N175" s="330">
        <v>1</v>
      </c>
      <c r="O175" s="88">
        <v>0</v>
      </c>
      <c r="P175" s="90">
        <v>2</v>
      </c>
      <c r="Q175" s="88">
        <v>0</v>
      </c>
      <c r="R175" s="90">
        <v>3</v>
      </c>
      <c r="S175" s="88">
        <v>0</v>
      </c>
      <c r="T175" s="90">
        <v>1</v>
      </c>
      <c r="U175" s="88">
        <v>1</v>
      </c>
      <c r="V175" s="90">
        <v>2</v>
      </c>
      <c r="W175" s="88">
        <v>1</v>
      </c>
      <c r="X175" s="90">
        <v>1</v>
      </c>
      <c r="Y175" s="88">
        <v>0</v>
      </c>
      <c r="Z175" s="90">
        <v>1</v>
      </c>
      <c r="AA175" s="88">
        <v>0</v>
      </c>
      <c r="AB175" s="90">
        <v>1</v>
      </c>
      <c r="AC175" s="88">
        <v>0</v>
      </c>
      <c r="AD175" s="330">
        <v>1</v>
      </c>
      <c r="AE175" s="88">
        <v>4</v>
      </c>
      <c r="AF175" s="90">
        <v>0</v>
      </c>
      <c r="AG175" s="88">
        <v>4</v>
      </c>
      <c r="AH175" s="90">
        <v>2</v>
      </c>
      <c r="AI175" s="88">
        <v>4</v>
      </c>
      <c r="AJ175" s="90">
        <v>4</v>
      </c>
      <c r="AK175" s="331">
        <v>5</v>
      </c>
      <c r="AL175" s="330">
        <v>10</v>
      </c>
      <c r="AM175" s="63">
        <v>26</v>
      </c>
      <c r="AN175" s="93">
        <v>11</v>
      </c>
      <c r="AO175" s="90">
        <v>13</v>
      </c>
      <c r="AP175" s="31" t="str">
        <f t="shared" si="34"/>
        <v/>
      </c>
      <c r="BU175" s="32"/>
      <c r="BV175" s="32"/>
      <c r="BW175" s="32"/>
      <c r="BX175" s="32"/>
      <c r="BY175" s="32"/>
      <c r="BZ175" s="32"/>
      <c r="CA175" s="300"/>
      <c r="CB175" s="234" t="str">
        <f t="shared" si="35"/>
        <v/>
      </c>
      <c r="CC175" s="32"/>
      <c r="CD175" s="32"/>
      <c r="CE175" s="32"/>
      <c r="CF175" s="32"/>
      <c r="CG175" s="34">
        <f t="shared" si="36"/>
        <v>0</v>
      </c>
      <c r="CH175" s="35"/>
      <c r="CI175" s="35"/>
      <c r="DI175"/>
    </row>
    <row r="176" spans="1:113" x14ac:dyDescent="0.25">
      <c r="A176" s="1162" t="s">
        <v>183</v>
      </c>
      <c r="B176" s="1163">
        <f t="shared" ref="B176:AO176" si="37">SUM(B177:B181)</f>
        <v>229</v>
      </c>
      <c r="C176" s="1164">
        <f t="shared" si="37"/>
        <v>110</v>
      </c>
      <c r="D176" s="1164">
        <f t="shared" si="37"/>
        <v>119</v>
      </c>
      <c r="E176" s="1165">
        <f t="shared" si="37"/>
        <v>16</v>
      </c>
      <c r="F176" s="1166">
        <f t="shared" si="37"/>
        <v>15</v>
      </c>
      <c r="G176" s="1165">
        <f t="shared" si="37"/>
        <v>2</v>
      </c>
      <c r="H176" s="1166">
        <f t="shared" si="37"/>
        <v>1</v>
      </c>
      <c r="I176" s="1165">
        <f t="shared" si="37"/>
        <v>3</v>
      </c>
      <c r="J176" s="1166">
        <f t="shared" si="37"/>
        <v>3</v>
      </c>
      <c r="K176" s="1165">
        <f t="shared" si="37"/>
        <v>4</v>
      </c>
      <c r="L176" s="1165">
        <f t="shared" si="37"/>
        <v>1</v>
      </c>
      <c r="M176" s="1165">
        <f t="shared" si="37"/>
        <v>0</v>
      </c>
      <c r="N176" s="1167">
        <f t="shared" si="37"/>
        <v>3</v>
      </c>
      <c r="O176" s="1165">
        <f t="shared" si="37"/>
        <v>1</v>
      </c>
      <c r="P176" s="1166">
        <f t="shared" si="37"/>
        <v>4</v>
      </c>
      <c r="Q176" s="1165">
        <f t="shared" si="37"/>
        <v>1</v>
      </c>
      <c r="R176" s="1166">
        <f t="shared" si="37"/>
        <v>6</v>
      </c>
      <c r="S176" s="1165">
        <f t="shared" si="37"/>
        <v>4</v>
      </c>
      <c r="T176" s="1166">
        <f t="shared" si="37"/>
        <v>3</v>
      </c>
      <c r="U176" s="1165">
        <f t="shared" si="37"/>
        <v>0</v>
      </c>
      <c r="V176" s="1166">
        <f t="shared" si="37"/>
        <v>4</v>
      </c>
      <c r="W176" s="1165">
        <f t="shared" si="37"/>
        <v>1</v>
      </c>
      <c r="X176" s="1166">
        <f t="shared" si="37"/>
        <v>4</v>
      </c>
      <c r="Y176" s="1165">
        <f t="shared" si="37"/>
        <v>4</v>
      </c>
      <c r="Z176" s="1166">
        <f t="shared" si="37"/>
        <v>3</v>
      </c>
      <c r="AA176" s="1165">
        <f t="shared" si="37"/>
        <v>10</v>
      </c>
      <c r="AB176" s="1166">
        <f t="shared" si="37"/>
        <v>12</v>
      </c>
      <c r="AC176" s="1165">
        <f t="shared" si="37"/>
        <v>8</v>
      </c>
      <c r="AD176" s="1167">
        <f t="shared" si="37"/>
        <v>9</v>
      </c>
      <c r="AE176" s="1165">
        <f t="shared" si="37"/>
        <v>14</v>
      </c>
      <c r="AF176" s="1166">
        <f t="shared" si="37"/>
        <v>12</v>
      </c>
      <c r="AG176" s="1165">
        <f t="shared" si="37"/>
        <v>14</v>
      </c>
      <c r="AH176" s="1166">
        <f t="shared" si="37"/>
        <v>14</v>
      </c>
      <c r="AI176" s="1165">
        <f t="shared" si="37"/>
        <v>10</v>
      </c>
      <c r="AJ176" s="1166">
        <f t="shared" si="37"/>
        <v>7</v>
      </c>
      <c r="AK176" s="1168">
        <f t="shared" si="37"/>
        <v>18</v>
      </c>
      <c r="AL176" s="1169">
        <f t="shared" si="37"/>
        <v>18</v>
      </c>
      <c r="AM176" s="1170">
        <f t="shared" si="37"/>
        <v>32</v>
      </c>
      <c r="AN176" s="1171">
        <f t="shared" si="37"/>
        <v>142</v>
      </c>
      <c r="AO176" s="1172">
        <f t="shared" si="37"/>
        <v>55</v>
      </c>
      <c r="AP176" s="85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/>
      <c r="CH176"/>
      <c r="CI176"/>
      <c r="DI176"/>
    </row>
    <row r="177" spans="1:129" x14ac:dyDescent="0.25">
      <c r="A177" s="163" t="s">
        <v>42</v>
      </c>
      <c r="B177" s="338">
        <f>SUM(C177:D177)</f>
        <v>194</v>
      </c>
      <c r="C177" s="325">
        <f t="shared" ref="C177:D181" si="38">E177+G177+I177+K177+M177+O177+Q177+S177+U177+W177+Y177+AA177+AC177+AE177+AG177+AI177+AK177</f>
        <v>93</v>
      </c>
      <c r="D177" s="325">
        <f t="shared" si="38"/>
        <v>101</v>
      </c>
      <c r="E177" s="39">
        <v>16</v>
      </c>
      <c r="F177" s="41">
        <v>15</v>
      </c>
      <c r="G177" s="39">
        <v>2</v>
      </c>
      <c r="H177" s="41">
        <v>1</v>
      </c>
      <c r="I177" s="39">
        <v>3</v>
      </c>
      <c r="J177" s="41">
        <v>3</v>
      </c>
      <c r="K177" s="39">
        <v>4</v>
      </c>
      <c r="L177" s="44">
        <v>1</v>
      </c>
      <c r="M177" s="44">
        <v>0</v>
      </c>
      <c r="N177" s="339">
        <v>3</v>
      </c>
      <c r="O177" s="39">
        <v>1</v>
      </c>
      <c r="P177" s="41">
        <v>4</v>
      </c>
      <c r="Q177" s="39">
        <v>0</v>
      </c>
      <c r="R177" s="41">
        <v>5</v>
      </c>
      <c r="S177" s="39">
        <v>3</v>
      </c>
      <c r="T177" s="41">
        <v>3</v>
      </c>
      <c r="U177" s="39">
        <v>0</v>
      </c>
      <c r="V177" s="41">
        <v>2</v>
      </c>
      <c r="W177" s="39">
        <v>1</v>
      </c>
      <c r="X177" s="41">
        <v>3</v>
      </c>
      <c r="Y177" s="39">
        <v>3</v>
      </c>
      <c r="Z177" s="41">
        <v>3</v>
      </c>
      <c r="AA177" s="39">
        <v>9</v>
      </c>
      <c r="AB177" s="41">
        <v>8</v>
      </c>
      <c r="AC177" s="39">
        <v>8</v>
      </c>
      <c r="AD177" s="339">
        <v>8</v>
      </c>
      <c r="AE177" s="39">
        <v>10</v>
      </c>
      <c r="AF177" s="41">
        <v>10</v>
      </c>
      <c r="AG177" s="39">
        <v>12</v>
      </c>
      <c r="AH177" s="41">
        <v>11</v>
      </c>
      <c r="AI177" s="39">
        <v>9</v>
      </c>
      <c r="AJ177" s="41">
        <v>6</v>
      </c>
      <c r="AK177" s="249">
        <v>12</v>
      </c>
      <c r="AL177" s="339">
        <v>15</v>
      </c>
      <c r="AM177" s="43">
        <v>28</v>
      </c>
      <c r="AN177" s="44">
        <v>131</v>
      </c>
      <c r="AO177" s="41">
        <v>35</v>
      </c>
      <c r="AP177" s="31" t="str">
        <f>$CA177&amp;CB177</f>
        <v/>
      </c>
      <c r="BU177" s="32"/>
      <c r="BV177" s="32"/>
      <c r="BW177" s="32"/>
      <c r="BX177" s="32"/>
      <c r="BY177" s="32"/>
      <c r="BZ177" s="32"/>
      <c r="CA177" s="300"/>
      <c r="CB177" s="234" t="str">
        <f t="shared" si="35"/>
        <v/>
      </c>
      <c r="CC177" s="32"/>
      <c r="CD177" s="32"/>
      <c r="CE177" s="32"/>
      <c r="CF177" s="32"/>
      <c r="CG177" s="34">
        <f>IF(AM177+AN177+AO177&lt;&gt;$B177,1,0)</f>
        <v>0</v>
      </c>
      <c r="CH177" s="35"/>
      <c r="CI177" s="35"/>
      <c r="DI177"/>
    </row>
    <row r="178" spans="1:129" x14ac:dyDescent="0.25">
      <c r="A178" s="163" t="s">
        <v>43</v>
      </c>
      <c r="B178" s="340">
        <f>SUM(C178:D178)</f>
        <v>2</v>
      </c>
      <c r="C178" s="325">
        <f t="shared" si="38"/>
        <v>1</v>
      </c>
      <c r="D178" s="325">
        <f t="shared" si="38"/>
        <v>1</v>
      </c>
      <c r="E178" s="51">
        <v>0</v>
      </c>
      <c r="F178" s="52">
        <v>0</v>
      </c>
      <c r="G178" s="51">
        <v>0</v>
      </c>
      <c r="H178" s="52">
        <v>0</v>
      </c>
      <c r="I178" s="51">
        <v>0</v>
      </c>
      <c r="J178" s="52">
        <v>0</v>
      </c>
      <c r="K178" s="51">
        <v>0</v>
      </c>
      <c r="L178" s="55">
        <v>0</v>
      </c>
      <c r="M178" s="55">
        <v>0</v>
      </c>
      <c r="N178" s="328">
        <v>0</v>
      </c>
      <c r="O178" s="51">
        <v>0</v>
      </c>
      <c r="P178" s="52">
        <v>0</v>
      </c>
      <c r="Q178" s="51">
        <v>0</v>
      </c>
      <c r="R178" s="52">
        <v>0</v>
      </c>
      <c r="S178" s="51">
        <v>0</v>
      </c>
      <c r="T178" s="52">
        <v>0</v>
      </c>
      <c r="U178" s="51">
        <v>0</v>
      </c>
      <c r="V178" s="52">
        <v>1</v>
      </c>
      <c r="W178" s="51">
        <v>0</v>
      </c>
      <c r="X178" s="52">
        <v>0</v>
      </c>
      <c r="Y178" s="51">
        <v>0</v>
      </c>
      <c r="Z178" s="52">
        <v>0</v>
      </c>
      <c r="AA178" s="51">
        <v>0</v>
      </c>
      <c r="AB178" s="52">
        <v>0</v>
      </c>
      <c r="AC178" s="51">
        <v>0</v>
      </c>
      <c r="AD178" s="328">
        <v>0</v>
      </c>
      <c r="AE178" s="51">
        <v>0</v>
      </c>
      <c r="AF178" s="52">
        <v>0</v>
      </c>
      <c r="AG178" s="51">
        <v>0</v>
      </c>
      <c r="AH178" s="52">
        <v>0</v>
      </c>
      <c r="AI178" s="51">
        <v>0</v>
      </c>
      <c r="AJ178" s="52">
        <v>0</v>
      </c>
      <c r="AK178" s="250">
        <v>1</v>
      </c>
      <c r="AL178" s="328">
        <v>0</v>
      </c>
      <c r="AM178" s="54">
        <v>2</v>
      </c>
      <c r="AN178" s="55">
        <v>0</v>
      </c>
      <c r="AO178" s="52">
        <v>0</v>
      </c>
      <c r="AP178" s="31" t="str">
        <f>$CA178&amp;CB178</f>
        <v/>
      </c>
      <c r="BU178" s="32"/>
      <c r="BV178" s="32"/>
      <c r="BW178" s="32"/>
      <c r="BX178" s="32"/>
      <c r="BY178" s="32"/>
      <c r="BZ178" s="32"/>
      <c r="CA178" s="300"/>
      <c r="CB178" s="234" t="str">
        <f t="shared" si="35"/>
        <v/>
      </c>
      <c r="CC178" s="32"/>
      <c r="CD178" s="32"/>
      <c r="CE178" s="32"/>
      <c r="CF178" s="32"/>
      <c r="CG178" s="34">
        <f t="shared" si="36"/>
        <v>0</v>
      </c>
      <c r="CH178" s="35"/>
      <c r="CI178" s="35"/>
      <c r="DI178"/>
    </row>
    <row r="179" spans="1:129" x14ac:dyDescent="0.25">
      <c r="A179" s="163" t="s">
        <v>44</v>
      </c>
      <c r="B179" s="340">
        <f>SUM(C179:D179)</f>
        <v>9</v>
      </c>
      <c r="C179" s="325">
        <f t="shared" si="38"/>
        <v>3</v>
      </c>
      <c r="D179" s="325">
        <f t="shared" si="38"/>
        <v>6</v>
      </c>
      <c r="E179" s="51">
        <v>0</v>
      </c>
      <c r="F179" s="52">
        <v>0</v>
      </c>
      <c r="G179" s="51">
        <v>0</v>
      </c>
      <c r="H179" s="52">
        <v>0</v>
      </c>
      <c r="I179" s="51">
        <v>0</v>
      </c>
      <c r="J179" s="52">
        <v>0</v>
      </c>
      <c r="K179" s="51">
        <v>0</v>
      </c>
      <c r="L179" s="55">
        <v>0</v>
      </c>
      <c r="M179" s="55">
        <v>0</v>
      </c>
      <c r="N179" s="328">
        <v>0</v>
      </c>
      <c r="O179" s="51">
        <v>0</v>
      </c>
      <c r="P179" s="52">
        <v>0</v>
      </c>
      <c r="Q179" s="51">
        <v>0</v>
      </c>
      <c r="R179" s="52">
        <v>0</v>
      </c>
      <c r="S179" s="51">
        <v>0</v>
      </c>
      <c r="T179" s="52">
        <v>0</v>
      </c>
      <c r="U179" s="51">
        <v>0</v>
      </c>
      <c r="V179" s="52">
        <v>0</v>
      </c>
      <c r="W179" s="51">
        <v>0</v>
      </c>
      <c r="X179" s="52">
        <v>0</v>
      </c>
      <c r="Y179" s="51">
        <v>0</v>
      </c>
      <c r="Z179" s="52">
        <v>0</v>
      </c>
      <c r="AA179" s="51">
        <v>0</v>
      </c>
      <c r="AB179" s="52">
        <v>0</v>
      </c>
      <c r="AC179" s="51">
        <v>0</v>
      </c>
      <c r="AD179" s="328">
        <v>0</v>
      </c>
      <c r="AE179" s="51">
        <v>1</v>
      </c>
      <c r="AF179" s="52">
        <v>0</v>
      </c>
      <c r="AG179" s="51">
        <v>1</v>
      </c>
      <c r="AH179" s="52">
        <v>2</v>
      </c>
      <c r="AI179" s="51">
        <v>0</v>
      </c>
      <c r="AJ179" s="52">
        <v>1</v>
      </c>
      <c r="AK179" s="250">
        <v>1</v>
      </c>
      <c r="AL179" s="328">
        <v>3</v>
      </c>
      <c r="AM179" s="54">
        <v>0</v>
      </c>
      <c r="AN179" s="55">
        <v>7</v>
      </c>
      <c r="AO179" s="52">
        <v>2</v>
      </c>
      <c r="AP179" s="31" t="str">
        <f>$CA179&amp;CB179</f>
        <v/>
      </c>
      <c r="BU179" s="32"/>
      <c r="BV179" s="32"/>
      <c r="BW179" s="32"/>
      <c r="BX179" s="32"/>
      <c r="BY179" s="32"/>
      <c r="BZ179" s="32"/>
      <c r="CA179" s="300"/>
      <c r="CB179" s="234" t="str">
        <f t="shared" si="35"/>
        <v/>
      </c>
      <c r="CC179" s="32"/>
      <c r="CD179" s="32"/>
      <c r="CE179" s="32"/>
      <c r="CF179" s="32"/>
      <c r="CG179" s="34">
        <f t="shared" si="36"/>
        <v>0</v>
      </c>
      <c r="CH179" s="35"/>
      <c r="CI179" s="35"/>
      <c r="DI179"/>
    </row>
    <row r="180" spans="1:129" x14ac:dyDescent="0.25">
      <c r="A180" s="163" t="s">
        <v>184</v>
      </c>
      <c r="B180" s="340">
        <f>SUM(C180:D180)</f>
        <v>0</v>
      </c>
      <c r="C180" s="325">
        <f t="shared" si="38"/>
        <v>0</v>
      </c>
      <c r="D180" s="325">
        <f t="shared" si="38"/>
        <v>0</v>
      </c>
      <c r="E180" s="51">
        <v>0</v>
      </c>
      <c r="F180" s="52">
        <v>0</v>
      </c>
      <c r="G180" s="51">
        <v>0</v>
      </c>
      <c r="H180" s="52">
        <v>0</v>
      </c>
      <c r="I180" s="51">
        <v>0</v>
      </c>
      <c r="J180" s="52">
        <v>0</v>
      </c>
      <c r="K180" s="51">
        <v>0</v>
      </c>
      <c r="L180" s="55">
        <v>0</v>
      </c>
      <c r="M180" s="55">
        <v>0</v>
      </c>
      <c r="N180" s="328">
        <v>0</v>
      </c>
      <c r="O180" s="51">
        <v>0</v>
      </c>
      <c r="P180" s="52">
        <v>0</v>
      </c>
      <c r="Q180" s="51">
        <v>0</v>
      </c>
      <c r="R180" s="52">
        <v>0</v>
      </c>
      <c r="S180" s="51">
        <v>0</v>
      </c>
      <c r="T180" s="52">
        <v>0</v>
      </c>
      <c r="U180" s="51">
        <v>0</v>
      </c>
      <c r="V180" s="52">
        <v>0</v>
      </c>
      <c r="W180" s="51">
        <v>0</v>
      </c>
      <c r="X180" s="52">
        <v>0</v>
      </c>
      <c r="Y180" s="51">
        <v>0</v>
      </c>
      <c r="Z180" s="52">
        <v>0</v>
      </c>
      <c r="AA180" s="51">
        <v>0</v>
      </c>
      <c r="AB180" s="52">
        <v>0</v>
      </c>
      <c r="AC180" s="51">
        <v>0</v>
      </c>
      <c r="AD180" s="328">
        <v>0</v>
      </c>
      <c r="AE180" s="51">
        <v>0</v>
      </c>
      <c r="AF180" s="52">
        <v>0</v>
      </c>
      <c r="AG180" s="51">
        <v>0</v>
      </c>
      <c r="AH180" s="52">
        <v>0</v>
      </c>
      <c r="AI180" s="51">
        <v>0</v>
      </c>
      <c r="AJ180" s="52">
        <v>0</v>
      </c>
      <c r="AK180" s="250">
        <v>0</v>
      </c>
      <c r="AL180" s="328">
        <v>0</v>
      </c>
      <c r="AM180" s="54">
        <v>0</v>
      </c>
      <c r="AN180" s="55">
        <v>0</v>
      </c>
      <c r="AO180" s="52">
        <v>0</v>
      </c>
      <c r="AP180" s="31" t="str">
        <f>$CA180&amp;CB180</f>
        <v/>
      </c>
      <c r="BU180" s="32"/>
      <c r="BV180" s="32"/>
      <c r="BW180" s="32"/>
      <c r="BX180" s="32"/>
      <c r="BY180" s="32"/>
      <c r="BZ180" s="32"/>
      <c r="CA180" s="300"/>
      <c r="CB180" s="234" t="str">
        <f t="shared" si="35"/>
        <v/>
      </c>
      <c r="CC180" s="32"/>
      <c r="CD180" s="32"/>
      <c r="CE180" s="32"/>
      <c r="CF180" s="32"/>
      <c r="CG180" s="34">
        <f t="shared" si="36"/>
        <v>0</v>
      </c>
      <c r="CH180" s="35"/>
      <c r="CI180" s="35"/>
      <c r="DI180"/>
    </row>
    <row r="181" spans="1:129" x14ac:dyDescent="0.25">
      <c r="A181" s="341" t="s">
        <v>71</v>
      </c>
      <c r="B181" s="1173">
        <f>SUM(C181:D181)</f>
        <v>24</v>
      </c>
      <c r="C181" s="343">
        <f t="shared" si="38"/>
        <v>13</v>
      </c>
      <c r="D181" s="343">
        <f t="shared" si="38"/>
        <v>11</v>
      </c>
      <c r="E181" s="304">
        <v>0</v>
      </c>
      <c r="F181" s="240">
        <v>0</v>
      </c>
      <c r="G181" s="304">
        <v>0</v>
      </c>
      <c r="H181" s="240">
        <v>0</v>
      </c>
      <c r="I181" s="304">
        <v>0</v>
      </c>
      <c r="J181" s="240">
        <v>0</v>
      </c>
      <c r="K181" s="304">
        <v>0</v>
      </c>
      <c r="L181" s="238">
        <v>0</v>
      </c>
      <c r="M181" s="238">
        <v>0</v>
      </c>
      <c r="N181" s="344">
        <v>0</v>
      </c>
      <c r="O181" s="304">
        <v>0</v>
      </c>
      <c r="P181" s="240">
        <v>0</v>
      </c>
      <c r="Q181" s="304">
        <v>1</v>
      </c>
      <c r="R181" s="240">
        <v>1</v>
      </c>
      <c r="S181" s="304">
        <v>1</v>
      </c>
      <c r="T181" s="240">
        <v>0</v>
      </c>
      <c r="U181" s="304">
        <v>0</v>
      </c>
      <c r="V181" s="240">
        <v>1</v>
      </c>
      <c r="W181" s="304">
        <v>0</v>
      </c>
      <c r="X181" s="240">
        <v>1</v>
      </c>
      <c r="Y181" s="304">
        <v>1</v>
      </c>
      <c r="Z181" s="240">
        <v>0</v>
      </c>
      <c r="AA181" s="304">
        <v>1</v>
      </c>
      <c r="AB181" s="240">
        <v>4</v>
      </c>
      <c r="AC181" s="304">
        <v>0</v>
      </c>
      <c r="AD181" s="344">
        <v>1</v>
      </c>
      <c r="AE181" s="304">
        <v>3</v>
      </c>
      <c r="AF181" s="240">
        <v>2</v>
      </c>
      <c r="AG181" s="304">
        <v>1</v>
      </c>
      <c r="AH181" s="240">
        <v>1</v>
      </c>
      <c r="AI181" s="304">
        <v>1</v>
      </c>
      <c r="AJ181" s="240">
        <v>0</v>
      </c>
      <c r="AK181" s="251">
        <v>4</v>
      </c>
      <c r="AL181" s="344">
        <v>0</v>
      </c>
      <c r="AM181" s="75">
        <v>2</v>
      </c>
      <c r="AN181" s="238">
        <v>4</v>
      </c>
      <c r="AO181" s="240">
        <v>18</v>
      </c>
      <c r="AP181" s="31" t="str">
        <f>$CA181&amp;CB181</f>
        <v/>
      </c>
      <c r="BU181" s="32"/>
      <c r="BV181" s="32"/>
      <c r="BW181" s="32"/>
      <c r="BX181" s="32"/>
      <c r="BY181" s="32"/>
      <c r="BZ181" s="32"/>
      <c r="CA181" s="300"/>
      <c r="CB181" s="234" t="str">
        <f t="shared" si="35"/>
        <v/>
      </c>
      <c r="CC181" s="32"/>
      <c r="CD181" s="32"/>
      <c r="CE181" s="32"/>
      <c r="CF181" s="32"/>
      <c r="CG181" s="34">
        <f t="shared" si="36"/>
        <v>0</v>
      </c>
      <c r="CH181" s="35"/>
      <c r="CI181" s="35"/>
      <c r="DI181"/>
    </row>
    <row r="182" spans="1:129" x14ac:dyDescent="0.25">
      <c r="A182" s="11" t="s">
        <v>185</v>
      </c>
      <c r="B182" s="12"/>
      <c r="C182" s="12"/>
      <c r="D182" s="11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DI182"/>
    </row>
    <row r="183" spans="1:129" x14ac:dyDescent="0.25">
      <c r="A183" s="1115" t="s">
        <v>75</v>
      </c>
      <c r="B183" s="1174" t="s">
        <v>5</v>
      </c>
      <c r="C183" s="1175" t="s">
        <v>186</v>
      </c>
      <c r="D183" s="560"/>
      <c r="E183" s="560"/>
      <c r="F183" s="560"/>
      <c r="G183" s="560"/>
      <c r="H183" s="560"/>
      <c r="I183" s="560"/>
      <c r="J183" s="560"/>
      <c r="K183" s="560"/>
      <c r="L183" s="560"/>
      <c r="M183" s="560"/>
      <c r="N183" s="560"/>
      <c r="O183" s="560"/>
      <c r="P183" s="560"/>
      <c r="Q183" s="560"/>
      <c r="R183" s="560"/>
      <c r="S183" s="561"/>
      <c r="T183" s="1176" t="s">
        <v>158</v>
      </c>
      <c r="U183" s="1177"/>
      <c r="V183" s="1177"/>
      <c r="W183" s="1177"/>
      <c r="X183" s="1177"/>
      <c r="DI183"/>
    </row>
    <row r="184" spans="1:129" x14ac:dyDescent="0.25">
      <c r="A184" s="555"/>
      <c r="B184" s="557"/>
      <c r="C184" s="721"/>
      <c r="D184" s="682"/>
      <c r="E184" s="682"/>
      <c r="F184" s="682"/>
      <c r="G184" s="682"/>
      <c r="H184" s="682"/>
      <c r="I184" s="682"/>
      <c r="J184" s="682"/>
      <c r="K184" s="682"/>
      <c r="L184" s="682"/>
      <c r="M184" s="682"/>
      <c r="N184" s="682"/>
      <c r="O184" s="682"/>
      <c r="P184" s="682"/>
      <c r="Q184" s="682"/>
      <c r="R184" s="682"/>
      <c r="S184" s="683"/>
      <c r="T184" s="1178" t="s">
        <v>159</v>
      </c>
      <c r="U184" s="1179"/>
      <c r="V184" s="1180"/>
      <c r="W184" s="1181" t="s">
        <v>187</v>
      </c>
      <c r="X184" s="1122"/>
      <c r="DI184"/>
    </row>
    <row r="185" spans="1:129" ht="21" x14ac:dyDescent="0.25">
      <c r="A185" s="725"/>
      <c r="B185" s="726"/>
      <c r="C185" s="1182" t="s">
        <v>11</v>
      </c>
      <c r="D185" s="1182" t="s">
        <v>12</v>
      </c>
      <c r="E185" s="1182" t="s">
        <v>13</v>
      </c>
      <c r="F185" s="1182" t="s">
        <v>14</v>
      </c>
      <c r="G185" s="1182" t="s">
        <v>15</v>
      </c>
      <c r="H185" s="1182" t="s">
        <v>16</v>
      </c>
      <c r="I185" s="1182" t="s">
        <v>17</v>
      </c>
      <c r="J185" s="1182" t="s">
        <v>18</v>
      </c>
      <c r="K185" s="1182" t="s">
        <v>19</v>
      </c>
      <c r="L185" s="1182" t="s">
        <v>20</v>
      </c>
      <c r="M185" s="1182" t="s">
        <v>21</v>
      </c>
      <c r="N185" s="1182" t="s">
        <v>22</v>
      </c>
      <c r="O185" s="1182" t="s">
        <v>23</v>
      </c>
      <c r="P185" s="1182" t="s">
        <v>24</v>
      </c>
      <c r="Q185" s="1182" t="s">
        <v>25</v>
      </c>
      <c r="R185" s="1182" t="s">
        <v>26</v>
      </c>
      <c r="S185" s="1183" t="s">
        <v>27</v>
      </c>
      <c r="T185" s="1184" t="s">
        <v>188</v>
      </c>
      <c r="U185" s="1185" t="s">
        <v>189</v>
      </c>
      <c r="V185" s="1186" t="s">
        <v>190</v>
      </c>
      <c r="W185" s="1187" t="s">
        <v>161</v>
      </c>
      <c r="X185" s="1186" t="s">
        <v>162</v>
      </c>
      <c r="Y185" s="4"/>
      <c r="DI185"/>
    </row>
    <row r="186" spans="1:129" x14ac:dyDescent="0.25">
      <c r="A186" s="201" t="s">
        <v>82</v>
      </c>
      <c r="B186" s="229">
        <f t="shared" ref="B186:B192" si="39">SUM(C186:S186)</f>
        <v>304</v>
      </c>
      <c r="C186" s="95">
        <v>31</v>
      </c>
      <c r="D186" s="95">
        <v>7</v>
      </c>
      <c r="E186" s="95">
        <v>14</v>
      </c>
      <c r="F186" s="95">
        <v>10</v>
      </c>
      <c r="G186" s="95">
        <v>1</v>
      </c>
      <c r="H186" s="95">
        <v>7</v>
      </c>
      <c r="I186" s="95">
        <v>12</v>
      </c>
      <c r="J186" s="95">
        <v>7</v>
      </c>
      <c r="K186" s="95">
        <v>8</v>
      </c>
      <c r="L186" s="95">
        <v>11</v>
      </c>
      <c r="M186" s="95">
        <v>7</v>
      </c>
      <c r="N186" s="95">
        <v>19</v>
      </c>
      <c r="O186" s="95">
        <v>24</v>
      </c>
      <c r="P186" s="95">
        <v>27</v>
      </c>
      <c r="Q186" s="95">
        <v>33</v>
      </c>
      <c r="R186" s="95">
        <v>27</v>
      </c>
      <c r="S186" s="347">
        <v>59</v>
      </c>
      <c r="T186" s="54">
        <v>193</v>
      </c>
      <c r="U186" s="55">
        <v>0</v>
      </c>
      <c r="V186" s="52">
        <v>0</v>
      </c>
      <c r="W186" s="51">
        <v>46</v>
      </c>
      <c r="X186" s="52">
        <v>65</v>
      </c>
      <c r="Y186" s="31" t="str">
        <f t="shared" ref="Y186:Y192" si="40">$CA186&amp;CB186</f>
        <v/>
      </c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  <c r="CA186" s="300"/>
      <c r="CB186" s="234" t="str">
        <f>IF(T186+U186+V186+W186+X186&lt;&gt;$B186,"* El número de "&amp;T$183&amp;""&amp;" no debe ser distinto del Total. ","")</f>
        <v/>
      </c>
      <c r="CC186" s="32"/>
      <c r="CD186" s="32"/>
      <c r="CE186" s="32"/>
      <c r="CF186" s="32"/>
      <c r="CG186" s="35">
        <f>IF(T186+U186+V186+W186+X186&lt;&gt;$B186,1,0)</f>
        <v>0</v>
      </c>
      <c r="CH186" s="34"/>
      <c r="CI186" s="34"/>
      <c r="CJ186" s="34"/>
      <c r="CK186" s="34"/>
      <c r="CL186"/>
      <c r="CM186"/>
      <c r="CN186"/>
      <c r="CO186"/>
      <c r="CP186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</row>
    <row r="187" spans="1:129" x14ac:dyDescent="0.25">
      <c r="A187" s="163" t="s">
        <v>191</v>
      </c>
      <c r="B187" s="235">
        <f t="shared" si="39"/>
        <v>0</v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347"/>
      <c r="T187" s="54"/>
      <c r="U187" s="55"/>
      <c r="V187" s="52"/>
      <c r="W187" s="51"/>
      <c r="X187" s="52"/>
      <c r="Y187" s="31" t="str">
        <f t="shared" si="40"/>
        <v/>
      </c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00"/>
      <c r="CB187" s="234" t="str">
        <f t="shared" ref="CB187:CB192" si="41">IF(T187+U187+V187+W187+X187&lt;&gt;$B187,"* El número de "&amp;T$183&amp;""&amp;" no debe ser distinto del Total. ","")</f>
        <v/>
      </c>
      <c r="CC187" s="32"/>
      <c r="CD187" s="32"/>
      <c r="CE187" s="32"/>
      <c r="CF187" s="32"/>
      <c r="CG187" s="35">
        <f t="shared" ref="CG187:CG192" si="42">IF(T187+U187+V187+W187+X187&lt;&gt;$B187,1,0)</f>
        <v>0</v>
      </c>
      <c r="CH187" s="34"/>
      <c r="CI187" s="34"/>
      <c r="CJ187" s="34"/>
      <c r="CK187" s="34"/>
      <c r="DI187"/>
    </row>
    <row r="188" spans="1:129" x14ac:dyDescent="0.25">
      <c r="A188" s="163" t="s">
        <v>192</v>
      </c>
      <c r="B188" s="235">
        <f t="shared" si="39"/>
        <v>0</v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347"/>
      <c r="T188" s="54"/>
      <c r="U188" s="55"/>
      <c r="V188" s="52"/>
      <c r="W188" s="51"/>
      <c r="X188" s="52"/>
      <c r="Y188" s="31" t="str">
        <f t="shared" si="40"/>
        <v/>
      </c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00"/>
      <c r="CB188" s="234" t="str">
        <f t="shared" si="41"/>
        <v/>
      </c>
      <c r="CC188" s="32"/>
      <c r="CD188" s="32"/>
      <c r="CE188" s="32"/>
      <c r="CF188" s="32"/>
      <c r="CG188" s="35">
        <f t="shared" si="42"/>
        <v>0</v>
      </c>
      <c r="CH188" s="34"/>
      <c r="CI188" s="34"/>
      <c r="CJ188" s="34"/>
      <c r="CK188" s="34"/>
      <c r="DI188"/>
    </row>
    <row r="189" spans="1:129" x14ac:dyDescent="0.25">
      <c r="A189" s="348" t="s">
        <v>85</v>
      </c>
      <c r="B189" s="235">
        <f t="shared" si="39"/>
        <v>0</v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347"/>
      <c r="T189" s="54"/>
      <c r="U189" s="55"/>
      <c r="V189" s="52"/>
      <c r="W189" s="51"/>
      <c r="X189" s="52"/>
      <c r="Y189" s="31" t="str">
        <f t="shared" si="40"/>
        <v/>
      </c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00"/>
      <c r="CB189" s="234" t="str">
        <f t="shared" si="41"/>
        <v/>
      </c>
      <c r="CC189" s="32"/>
      <c r="CD189" s="32"/>
      <c r="CE189" s="32"/>
      <c r="CF189" s="32"/>
      <c r="CG189" s="35">
        <f t="shared" si="42"/>
        <v>0</v>
      </c>
      <c r="CH189" s="34"/>
      <c r="CI189" s="34"/>
      <c r="CJ189" s="34"/>
      <c r="CK189" s="34"/>
      <c r="DI189"/>
    </row>
    <row r="190" spans="1:129" x14ac:dyDescent="0.25">
      <c r="A190" s="348" t="s">
        <v>193</v>
      </c>
      <c r="B190" s="235">
        <f t="shared" si="39"/>
        <v>0</v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347"/>
      <c r="T190" s="54"/>
      <c r="U190" s="55"/>
      <c r="V190" s="52"/>
      <c r="W190" s="51"/>
      <c r="X190" s="52"/>
      <c r="Y190" s="31" t="str">
        <f t="shared" si="40"/>
        <v/>
      </c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00"/>
      <c r="CB190" s="234" t="str">
        <f t="shared" si="41"/>
        <v/>
      </c>
      <c r="CC190" s="32"/>
      <c r="CD190" s="32"/>
      <c r="CE190" s="32"/>
      <c r="CF190" s="32"/>
      <c r="CG190" s="35">
        <f t="shared" si="42"/>
        <v>0</v>
      </c>
      <c r="CH190" s="34"/>
      <c r="CI190" s="34"/>
      <c r="CJ190" s="34"/>
      <c r="CK190" s="34"/>
      <c r="DI190"/>
    </row>
    <row r="191" spans="1:129" x14ac:dyDescent="0.25">
      <c r="A191" s="349" t="s">
        <v>194</v>
      </c>
      <c r="B191" s="235">
        <f t="shared" si="39"/>
        <v>0</v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347"/>
      <c r="T191" s="54"/>
      <c r="U191" s="55"/>
      <c r="V191" s="52"/>
      <c r="W191" s="51"/>
      <c r="X191" s="52"/>
      <c r="Y191" s="31" t="str">
        <f t="shared" si="40"/>
        <v/>
      </c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00"/>
      <c r="CB191" s="234" t="str">
        <f t="shared" si="41"/>
        <v/>
      </c>
      <c r="CC191" s="32"/>
      <c r="CD191" s="32"/>
      <c r="CE191" s="32"/>
      <c r="CF191" s="32"/>
      <c r="CG191" s="35">
        <f>IF(T191+U191+V191+W191+X191&lt;&gt;$B191,1,0)</f>
        <v>0</v>
      </c>
      <c r="CH191" s="34"/>
      <c r="CI191" s="34"/>
      <c r="CJ191" s="34"/>
      <c r="CK191" s="34"/>
      <c r="DI191"/>
    </row>
    <row r="192" spans="1:129" x14ac:dyDescent="0.25">
      <c r="A192" s="350" t="s">
        <v>195</v>
      </c>
      <c r="B192" s="727">
        <f t="shared" si="39"/>
        <v>0</v>
      </c>
      <c r="C192" s="352"/>
      <c r="D192" s="352"/>
      <c r="E192" s="352"/>
      <c r="F192" s="352"/>
      <c r="G192" s="352"/>
      <c r="H192" s="352"/>
      <c r="I192" s="352"/>
      <c r="J192" s="352"/>
      <c r="K192" s="352"/>
      <c r="L192" s="352"/>
      <c r="M192" s="352"/>
      <c r="N192" s="352"/>
      <c r="O192" s="352"/>
      <c r="P192" s="352"/>
      <c r="Q192" s="352"/>
      <c r="R192" s="352"/>
      <c r="S192" s="353"/>
      <c r="T192" s="110"/>
      <c r="U192" s="76"/>
      <c r="V192" s="73"/>
      <c r="W192" s="1188"/>
      <c r="X192" s="73"/>
      <c r="Y192" s="31" t="str">
        <f t="shared" si="40"/>
        <v/>
      </c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00"/>
      <c r="CB192" s="234" t="str">
        <f t="shared" si="41"/>
        <v/>
      </c>
      <c r="CC192" s="32"/>
      <c r="CD192" s="32"/>
      <c r="CE192" s="32"/>
      <c r="CF192" s="32"/>
      <c r="CG192" s="35">
        <f t="shared" si="42"/>
        <v>0</v>
      </c>
      <c r="CH192" s="34"/>
      <c r="CI192" s="34"/>
      <c r="CJ192" s="34"/>
      <c r="CK192" s="34"/>
      <c r="DI192"/>
    </row>
    <row r="193" spans="1:113" x14ac:dyDescent="0.25">
      <c r="A193" s="728" t="s">
        <v>5</v>
      </c>
      <c r="B193" s="1189">
        <f t="shared" ref="B193:X193" si="43">SUM(B186:B192)</f>
        <v>304</v>
      </c>
      <c r="C193" s="1189">
        <f t="shared" si="43"/>
        <v>31</v>
      </c>
      <c r="D193" s="1189">
        <f t="shared" si="43"/>
        <v>7</v>
      </c>
      <c r="E193" s="1189">
        <f t="shared" si="43"/>
        <v>14</v>
      </c>
      <c r="F193" s="1189">
        <f t="shared" si="43"/>
        <v>10</v>
      </c>
      <c r="G193" s="1189">
        <f t="shared" si="43"/>
        <v>1</v>
      </c>
      <c r="H193" s="1189">
        <f t="shared" si="43"/>
        <v>7</v>
      </c>
      <c r="I193" s="1189">
        <f t="shared" si="43"/>
        <v>12</v>
      </c>
      <c r="J193" s="1189">
        <f t="shared" si="43"/>
        <v>7</v>
      </c>
      <c r="K193" s="1189">
        <f t="shared" si="43"/>
        <v>8</v>
      </c>
      <c r="L193" s="1189">
        <f t="shared" si="43"/>
        <v>11</v>
      </c>
      <c r="M193" s="1189">
        <f t="shared" si="43"/>
        <v>7</v>
      </c>
      <c r="N193" s="1189">
        <f t="shared" si="43"/>
        <v>19</v>
      </c>
      <c r="O193" s="1189">
        <f t="shared" si="43"/>
        <v>24</v>
      </c>
      <c r="P193" s="1189">
        <f t="shared" si="43"/>
        <v>27</v>
      </c>
      <c r="Q193" s="1189">
        <f t="shared" si="43"/>
        <v>33</v>
      </c>
      <c r="R193" s="1189">
        <f t="shared" si="43"/>
        <v>27</v>
      </c>
      <c r="S193" s="1190">
        <f t="shared" si="43"/>
        <v>59</v>
      </c>
      <c r="T193" s="355">
        <f t="shared" si="43"/>
        <v>193</v>
      </c>
      <c r="U193" s="356">
        <f t="shared" si="43"/>
        <v>0</v>
      </c>
      <c r="V193" s="357">
        <f t="shared" si="43"/>
        <v>0</v>
      </c>
      <c r="W193" s="1191">
        <f t="shared" si="43"/>
        <v>46</v>
      </c>
      <c r="X193" s="357">
        <f t="shared" si="43"/>
        <v>65</v>
      </c>
      <c r="DI193"/>
    </row>
    <row r="194" spans="1:113" x14ac:dyDescent="0.25">
      <c r="A194" s="192" t="s">
        <v>196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DI194"/>
    </row>
    <row r="195" spans="1:113" x14ac:dyDescent="0.25">
      <c r="A195" s="1115" t="s">
        <v>75</v>
      </c>
      <c r="B195" s="1174" t="s">
        <v>5</v>
      </c>
      <c r="C195" s="1175" t="s">
        <v>186</v>
      </c>
      <c r="D195" s="560"/>
      <c r="E195" s="560"/>
      <c r="F195" s="560"/>
      <c r="G195" s="560"/>
      <c r="H195" s="560"/>
      <c r="I195" s="560"/>
      <c r="J195" s="560"/>
      <c r="K195" s="560"/>
      <c r="L195" s="560"/>
      <c r="M195" s="560"/>
      <c r="N195" s="560"/>
      <c r="O195" s="560"/>
      <c r="P195" s="560"/>
      <c r="Q195" s="560"/>
      <c r="R195" s="560"/>
      <c r="S195" s="561"/>
      <c r="T195" s="1192" t="s">
        <v>158</v>
      </c>
      <c r="U195" s="1192"/>
      <c r="V195" s="1192"/>
      <c r="W195" s="1192"/>
      <c r="X195" s="1176"/>
      <c r="DI195"/>
    </row>
    <row r="196" spans="1:113" x14ac:dyDescent="0.25">
      <c r="A196" s="555"/>
      <c r="B196" s="557"/>
      <c r="C196" s="721"/>
      <c r="D196" s="682"/>
      <c r="E196" s="682"/>
      <c r="F196" s="682"/>
      <c r="G196" s="682"/>
      <c r="H196" s="682"/>
      <c r="I196" s="682"/>
      <c r="J196" s="682"/>
      <c r="K196" s="682"/>
      <c r="L196" s="682"/>
      <c r="M196" s="682"/>
      <c r="N196" s="682"/>
      <c r="O196" s="682"/>
      <c r="P196" s="682"/>
      <c r="Q196" s="682"/>
      <c r="R196" s="682"/>
      <c r="S196" s="683"/>
      <c r="T196" s="572" t="s">
        <v>159</v>
      </c>
      <c r="U196" s="572"/>
      <c r="V196" s="573"/>
      <c r="W196" s="1181" t="s">
        <v>187</v>
      </c>
      <c r="X196" s="1122"/>
      <c r="DI196"/>
    </row>
    <row r="197" spans="1:113" ht="21" x14ac:dyDescent="0.25">
      <c r="A197" s="725"/>
      <c r="B197" s="726"/>
      <c r="C197" s="1182" t="s">
        <v>11</v>
      </c>
      <c r="D197" s="1182" t="s">
        <v>12</v>
      </c>
      <c r="E197" s="1182" t="s">
        <v>13</v>
      </c>
      <c r="F197" s="1182" t="s">
        <v>14</v>
      </c>
      <c r="G197" s="1182" t="s">
        <v>15</v>
      </c>
      <c r="H197" s="1182" t="s">
        <v>16</v>
      </c>
      <c r="I197" s="1182" t="s">
        <v>17</v>
      </c>
      <c r="J197" s="1182" t="s">
        <v>18</v>
      </c>
      <c r="K197" s="1182" t="s">
        <v>19</v>
      </c>
      <c r="L197" s="1182" t="s">
        <v>20</v>
      </c>
      <c r="M197" s="1182" t="s">
        <v>21</v>
      </c>
      <c r="N197" s="1182" t="s">
        <v>22</v>
      </c>
      <c r="O197" s="1182" t="s">
        <v>23</v>
      </c>
      <c r="P197" s="1182" t="s">
        <v>24</v>
      </c>
      <c r="Q197" s="1182" t="s">
        <v>25</v>
      </c>
      <c r="R197" s="1182" t="s">
        <v>26</v>
      </c>
      <c r="S197" s="1183" t="s">
        <v>27</v>
      </c>
      <c r="T197" s="1193" t="s">
        <v>188</v>
      </c>
      <c r="U197" s="1193" t="s">
        <v>189</v>
      </c>
      <c r="V197" s="1193" t="s">
        <v>190</v>
      </c>
      <c r="W197" s="1194" t="s">
        <v>161</v>
      </c>
      <c r="X197" s="1193" t="s">
        <v>162</v>
      </c>
      <c r="Y197" s="4"/>
      <c r="DI197"/>
    </row>
    <row r="198" spans="1:113" x14ac:dyDescent="0.25">
      <c r="A198" s="201" t="s">
        <v>82</v>
      </c>
      <c r="B198" s="229">
        <f t="shared" ref="B198:B203" si="44">SUM(C198:S198)</f>
        <v>275</v>
      </c>
      <c r="C198" s="95">
        <v>0</v>
      </c>
      <c r="D198" s="95">
        <v>3</v>
      </c>
      <c r="E198" s="95">
        <v>10</v>
      </c>
      <c r="F198" s="95">
        <v>13</v>
      </c>
      <c r="G198" s="95">
        <v>5</v>
      </c>
      <c r="H198" s="95">
        <v>7</v>
      </c>
      <c r="I198" s="95">
        <v>22</v>
      </c>
      <c r="J198" s="95">
        <v>4</v>
      </c>
      <c r="K198" s="95">
        <v>12</v>
      </c>
      <c r="L198" s="95">
        <v>4</v>
      </c>
      <c r="M198" s="95">
        <v>12</v>
      </c>
      <c r="N198" s="95">
        <v>19</v>
      </c>
      <c r="O198" s="95">
        <v>59</v>
      </c>
      <c r="P198" s="95">
        <v>42</v>
      </c>
      <c r="Q198" s="95">
        <v>29</v>
      </c>
      <c r="R198" s="95">
        <v>22</v>
      </c>
      <c r="S198" s="347">
        <v>12</v>
      </c>
      <c r="T198" s="1127">
        <v>275</v>
      </c>
      <c r="U198" s="1195"/>
      <c r="V198" s="1195"/>
      <c r="W198" s="1195"/>
      <c r="X198" s="1195"/>
      <c r="Y198" s="31" t="str">
        <f t="shared" ref="Y198:Y203" si="45">$CA198&amp;CB198</f>
        <v/>
      </c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00"/>
      <c r="CB198" s="234" t="str">
        <f t="shared" ref="CB198:CB203" si="46">IF(T198+U198+V198+W198+X198&lt;&gt;$B198,"* El número de "&amp;T$183&amp;""&amp;" no debe ser distinto del Total. ","")</f>
        <v/>
      </c>
      <c r="CC198" s="32"/>
      <c r="CD198" s="32"/>
      <c r="CE198" s="32"/>
      <c r="CF198" s="32"/>
      <c r="CG198" s="35">
        <f t="shared" ref="CG198:CG203" si="47">IF(T198+U198+V198+W198+X198&lt;&gt;$B198,1,0)</f>
        <v>0</v>
      </c>
      <c r="CH198" s="34"/>
      <c r="CI198" s="34"/>
      <c r="CJ198" s="34"/>
      <c r="CK198" s="34"/>
      <c r="DI198"/>
    </row>
    <row r="199" spans="1:113" x14ac:dyDescent="0.25">
      <c r="A199" s="163" t="s">
        <v>191</v>
      </c>
      <c r="B199" s="235">
        <f t="shared" si="44"/>
        <v>0</v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347"/>
      <c r="T199" s="56"/>
      <c r="U199" s="95"/>
      <c r="V199" s="95"/>
      <c r="W199" s="95"/>
      <c r="X199" s="95"/>
      <c r="Y199" s="31" t="str">
        <f t="shared" si="45"/>
        <v/>
      </c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00"/>
      <c r="CB199" s="234" t="str">
        <f t="shared" si="46"/>
        <v/>
      </c>
      <c r="CC199" s="32"/>
      <c r="CD199" s="32"/>
      <c r="CE199" s="32"/>
      <c r="CF199" s="32"/>
      <c r="CG199" s="35">
        <f t="shared" si="47"/>
        <v>0</v>
      </c>
      <c r="CH199" s="34"/>
      <c r="CI199" s="34"/>
      <c r="CJ199" s="34"/>
      <c r="CK199" s="34"/>
      <c r="DI199"/>
    </row>
    <row r="200" spans="1:113" x14ac:dyDescent="0.25">
      <c r="A200" s="163" t="s">
        <v>192</v>
      </c>
      <c r="B200" s="235">
        <f t="shared" si="44"/>
        <v>0</v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347"/>
      <c r="T200" s="56"/>
      <c r="U200" s="95"/>
      <c r="V200" s="95"/>
      <c r="W200" s="95"/>
      <c r="X200" s="95"/>
      <c r="Y200" s="31" t="str">
        <f t="shared" si="45"/>
        <v/>
      </c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00"/>
      <c r="CB200" s="234" t="str">
        <f t="shared" si="46"/>
        <v/>
      </c>
      <c r="CC200" s="32"/>
      <c r="CD200" s="32"/>
      <c r="CE200" s="32"/>
      <c r="CF200" s="32"/>
      <c r="CG200" s="35">
        <f t="shared" si="47"/>
        <v>0</v>
      </c>
      <c r="CH200" s="34"/>
      <c r="CI200" s="34"/>
      <c r="CJ200" s="34"/>
      <c r="CK200" s="34"/>
      <c r="DI200"/>
    </row>
    <row r="201" spans="1:113" x14ac:dyDescent="0.25">
      <c r="A201" s="348" t="s">
        <v>85</v>
      </c>
      <c r="B201" s="235">
        <f t="shared" si="44"/>
        <v>0</v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347"/>
      <c r="T201" s="56"/>
      <c r="U201" s="95"/>
      <c r="V201" s="95"/>
      <c r="W201" s="95"/>
      <c r="X201" s="95"/>
      <c r="Y201" s="31" t="str">
        <f t="shared" si="45"/>
        <v/>
      </c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00"/>
      <c r="CB201" s="234" t="str">
        <f t="shared" si="46"/>
        <v/>
      </c>
      <c r="CC201" s="32"/>
      <c r="CD201" s="32"/>
      <c r="CE201" s="32"/>
      <c r="CF201" s="32"/>
      <c r="CG201" s="35">
        <f t="shared" si="47"/>
        <v>0</v>
      </c>
      <c r="CH201" s="34"/>
      <c r="CI201" s="34"/>
      <c r="CJ201" s="34"/>
      <c r="CK201" s="34"/>
      <c r="DI201"/>
    </row>
    <row r="202" spans="1:113" x14ac:dyDescent="0.25">
      <c r="A202" s="349" t="s">
        <v>194</v>
      </c>
      <c r="B202" s="235">
        <f t="shared" si="44"/>
        <v>0</v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347"/>
      <c r="T202" s="56"/>
      <c r="U202" s="95"/>
      <c r="V202" s="95"/>
      <c r="W202" s="95"/>
      <c r="X202" s="95"/>
      <c r="Y202" s="31" t="str">
        <f t="shared" si="45"/>
        <v/>
      </c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00"/>
      <c r="CB202" s="234" t="str">
        <f t="shared" si="46"/>
        <v/>
      </c>
      <c r="CC202" s="32"/>
      <c r="CD202" s="32"/>
      <c r="CE202" s="32"/>
      <c r="CF202" s="32"/>
      <c r="CG202" s="35">
        <f t="shared" si="47"/>
        <v>0</v>
      </c>
      <c r="CH202" s="34"/>
      <c r="CI202" s="34"/>
      <c r="CJ202" s="34"/>
      <c r="CK202" s="34"/>
      <c r="DI202"/>
    </row>
    <row r="203" spans="1:113" x14ac:dyDescent="0.25">
      <c r="A203" s="348" t="s">
        <v>193</v>
      </c>
      <c r="B203" s="361">
        <f t="shared" si="44"/>
        <v>0</v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347"/>
      <c r="T203" s="638"/>
      <c r="U203" s="730"/>
      <c r="V203" s="730"/>
      <c r="W203" s="730"/>
      <c r="X203" s="730"/>
      <c r="Y203" s="31" t="str">
        <f t="shared" si="45"/>
        <v/>
      </c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00"/>
      <c r="CB203" s="234" t="str">
        <f t="shared" si="46"/>
        <v/>
      </c>
      <c r="CC203" s="32"/>
      <c r="CD203" s="32"/>
      <c r="CE203" s="32"/>
      <c r="CF203" s="32"/>
      <c r="CG203" s="35">
        <f t="shared" si="47"/>
        <v>0</v>
      </c>
      <c r="CH203" s="34"/>
      <c r="CI203" s="34"/>
      <c r="CJ203" s="34"/>
      <c r="CK203" s="34"/>
      <c r="DI203"/>
    </row>
    <row r="204" spans="1:113" x14ac:dyDescent="0.25">
      <c r="A204" s="728" t="s">
        <v>5</v>
      </c>
      <c r="B204" s="1189">
        <f t="shared" ref="B204:X204" si="48">SUM(B198:B203)</f>
        <v>275</v>
      </c>
      <c r="C204" s="1189">
        <f t="shared" si="48"/>
        <v>0</v>
      </c>
      <c r="D204" s="1189">
        <f t="shared" si="48"/>
        <v>3</v>
      </c>
      <c r="E204" s="1189">
        <f t="shared" si="48"/>
        <v>10</v>
      </c>
      <c r="F204" s="1189">
        <f t="shared" si="48"/>
        <v>13</v>
      </c>
      <c r="G204" s="1189">
        <f t="shared" si="48"/>
        <v>5</v>
      </c>
      <c r="H204" s="1189">
        <f t="shared" si="48"/>
        <v>7</v>
      </c>
      <c r="I204" s="1189">
        <f t="shared" si="48"/>
        <v>22</v>
      </c>
      <c r="J204" s="1189">
        <f t="shared" si="48"/>
        <v>4</v>
      </c>
      <c r="K204" s="1189">
        <f t="shared" si="48"/>
        <v>12</v>
      </c>
      <c r="L204" s="1189">
        <f t="shared" si="48"/>
        <v>4</v>
      </c>
      <c r="M204" s="1189">
        <f t="shared" si="48"/>
        <v>12</v>
      </c>
      <c r="N204" s="1189">
        <f t="shared" si="48"/>
        <v>19</v>
      </c>
      <c r="O204" s="1189">
        <f t="shared" si="48"/>
        <v>59</v>
      </c>
      <c r="P204" s="1189">
        <f t="shared" si="48"/>
        <v>42</v>
      </c>
      <c r="Q204" s="1189">
        <f t="shared" si="48"/>
        <v>29</v>
      </c>
      <c r="R204" s="1189">
        <f t="shared" si="48"/>
        <v>22</v>
      </c>
      <c r="S204" s="1190">
        <f t="shared" si="48"/>
        <v>12</v>
      </c>
      <c r="T204" s="67">
        <f t="shared" si="48"/>
        <v>275</v>
      </c>
      <c r="U204" s="303">
        <f t="shared" si="48"/>
        <v>0</v>
      </c>
      <c r="V204" s="303">
        <f t="shared" si="48"/>
        <v>0</v>
      </c>
      <c r="W204" s="303">
        <f t="shared" si="48"/>
        <v>0</v>
      </c>
      <c r="X204" s="303">
        <f t="shared" si="48"/>
        <v>0</v>
      </c>
      <c r="DI204"/>
    </row>
    <row r="205" spans="1:113" x14ac:dyDescent="0.25">
      <c r="A205" s="192" t="s">
        <v>197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DI205"/>
    </row>
    <row r="206" spans="1:113" x14ac:dyDescent="0.25">
      <c r="A206" s="1115" t="s">
        <v>75</v>
      </c>
      <c r="B206" s="1174" t="s">
        <v>5</v>
      </c>
      <c r="C206" s="1175" t="s">
        <v>186</v>
      </c>
      <c r="D206" s="560"/>
      <c r="E206" s="560"/>
      <c r="F206" s="560"/>
      <c r="G206" s="560"/>
      <c r="H206" s="560"/>
      <c r="I206" s="560"/>
      <c r="J206" s="560"/>
      <c r="K206" s="560"/>
      <c r="L206" s="560"/>
      <c r="M206" s="560"/>
      <c r="N206" s="560"/>
      <c r="O206" s="560"/>
      <c r="P206" s="560"/>
      <c r="Q206" s="560"/>
      <c r="R206" s="560"/>
      <c r="S206" s="561"/>
      <c r="T206" s="1192" t="s">
        <v>158</v>
      </c>
      <c r="U206" s="1192"/>
      <c r="V206" s="1192"/>
      <c r="W206" s="1192"/>
      <c r="X206" s="1176"/>
      <c r="DI206"/>
    </row>
    <row r="207" spans="1:113" x14ac:dyDescent="0.25">
      <c r="A207" s="555"/>
      <c r="B207" s="557"/>
      <c r="C207" s="721"/>
      <c r="D207" s="682"/>
      <c r="E207" s="682"/>
      <c r="F207" s="682"/>
      <c r="G207" s="682"/>
      <c r="H207" s="682"/>
      <c r="I207" s="682"/>
      <c r="J207" s="682"/>
      <c r="K207" s="682"/>
      <c r="L207" s="682"/>
      <c r="M207" s="682"/>
      <c r="N207" s="682"/>
      <c r="O207" s="682"/>
      <c r="P207" s="682"/>
      <c r="Q207" s="682"/>
      <c r="R207" s="682"/>
      <c r="S207" s="683"/>
      <c r="T207" s="572" t="s">
        <v>159</v>
      </c>
      <c r="U207" s="572"/>
      <c r="V207" s="573"/>
      <c r="W207" s="1181" t="s">
        <v>187</v>
      </c>
      <c r="X207" s="1122"/>
      <c r="DI207"/>
    </row>
    <row r="208" spans="1:113" ht="21" x14ac:dyDescent="0.25">
      <c r="A208" s="725"/>
      <c r="B208" s="726"/>
      <c r="C208" s="1182" t="s">
        <v>11</v>
      </c>
      <c r="D208" s="1182" t="s">
        <v>12</v>
      </c>
      <c r="E208" s="1182" t="s">
        <v>13</v>
      </c>
      <c r="F208" s="1182" t="s">
        <v>14</v>
      </c>
      <c r="G208" s="1182" t="s">
        <v>15</v>
      </c>
      <c r="H208" s="1182" t="s">
        <v>16</v>
      </c>
      <c r="I208" s="1182" t="s">
        <v>17</v>
      </c>
      <c r="J208" s="1182" t="s">
        <v>18</v>
      </c>
      <c r="K208" s="1182" t="s">
        <v>19</v>
      </c>
      <c r="L208" s="1182" t="s">
        <v>20</v>
      </c>
      <c r="M208" s="1182" t="s">
        <v>21</v>
      </c>
      <c r="N208" s="1182" t="s">
        <v>22</v>
      </c>
      <c r="O208" s="1182" t="s">
        <v>23</v>
      </c>
      <c r="P208" s="1182" t="s">
        <v>24</v>
      </c>
      <c r="Q208" s="1182" t="s">
        <v>25</v>
      </c>
      <c r="R208" s="1182" t="s">
        <v>26</v>
      </c>
      <c r="S208" s="1183" t="s">
        <v>27</v>
      </c>
      <c r="T208" s="1193" t="s">
        <v>188</v>
      </c>
      <c r="U208" s="1193" t="s">
        <v>189</v>
      </c>
      <c r="V208" s="1193" t="s">
        <v>190</v>
      </c>
      <c r="W208" s="1194" t="s">
        <v>161</v>
      </c>
      <c r="X208" s="1193" t="s">
        <v>162</v>
      </c>
      <c r="Y208" s="4"/>
      <c r="DI208"/>
    </row>
    <row r="209" spans="1:113" x14ac:dyDescent="0.25">
      <c r="A209" s="201" t="s">
        <v>82</v>
      </c>
      <c r="B209" s="229">
        <f>SUM(C209:S209)</f>
        <v>3338</v>
      </c>
      <c r="C209" s="95">
        <v>270</v>
      </c>
      <c r="D209" s="95">
        <v>72</v>
      </c>
      <c r="E209" s="95">
        <v>126</v>
      </c>
      <c r="F209" s="95">
        <v>67</v>
      </c>
      <c r="G209" s="95">
        <v>42</v>
      </c>
      <c r="H209" s="95">
        <v>23</v>
      </c>
      <c r="I209" s="95">
        <v>115</v>
      </c>
      <c r="J209" s="95">
        <v>47</v>
      </c>
      <c r="K209" s="95">
        <v>182</v>
      </c>
      <c r="L209" s="95">
        <v>81</v>
      </c>
      <c r="M209" s="95">
        <v>144</v>
      </c>
      <c r="N209" s="95">
        <v>278</v>
      </c>
      <c r="O209" s="95">
        <v>383</v>
      </c>
      <c r="P209" s="95">
        <v>448</v>
      </c>
      <c r="Q209" s="95">
        <v>501</v>
      </c>
      <c r="R209" s="95">
        <v>314</v>
      </c>
      <c r="S209" s="347">
        <v>245</v>
      </c>
      <c r="T209" s="40">
        <v>1273</v>
      </c>
      <c r="U209" s="352">
        <v>0</v>
      </c>
      <c r="V209" s="352">
        <v>0</v>
      </c>
      <c r="W209" s="352">
        <v>1439</v>
      </c>
      <c r="X209" s="352">
        <v>626</v>
      </c>
      <c r="Y209" s="31" t="str">
        <f>$CA209&amp;CB209</f>
        <v/>
      </c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00"/>
      <c r="CB209" s="234" t="str">
        <f t="shared" ref="CB209:CB212" si="49">IF(T209+U209+V209+W209+X209&lt;&gt;$B209,"* El número de "&amp;T$183&amp;""&amp;" no debe ser distinto del Total. ","")</f>
        <v/>
      </c>
      <c r="CC209" s="32"/>
      <c r="CD209" s="32"/>
      <c r="CE209" s="32"/>
      <c r="CF209" s="32"/>
      <c r="CG209" s="35">
        <f t="shared" ref="CG209:CG212" si="50">IF(T209+U209+V209+W209+X209&lt;&gt;$B209,1,0)</f>
        <v>0</v>
      </c>
      <c r="CH209" s="34"/>
      <c r="CI209" s="34"/>
      <c r="CJ209" s="34"/>
      <c r="CK209" s="34"/>
      <c r="DI209"/>
    </row>
    <row r="210" spans="1:113" x14ac:dyDescent="0.25">
      <c r="A210" s="163" t="s">
        <v>191</v>
      </c>
      <c r="B210" s="235">
        <f>SUM(C210:S210)</f>
        <v>346</v>
      </c>
      <c r="C210" s="95">
        <v>0</v>
      </c>
      <c r="D210" s="95">
        <v>0</v>
      </c>
      <c r="E210" s="95">
        <v>0</v>
      </c>
      <c r="F210" s="95">
        <v>0</v>
      </c>
      <c r="G210" s="95">
        <v>0</v>
      </c>
      <c r="H210" s="95">
        <v>1</v>
      </c>
      <c r="I210" s="95">
        <v>8</v>
      </c>
      <c r="J210" s="95">
        <v>5</v>
      </c>
      <c r="K210" s="95">
        <v>30</v>
      </c>
      <c r="L210" s="95">
        <v>3</v>
      </c>
      <c r="M210" s="95">
        <v>8</v>
      </c>
      <c r="N210" s="95">
        <v>34</v>
      </c>
      <c r="O210" s="95">
        <v>34</v>
      </c>
      <c r="P210" s="95">
        <v>56</v>
      </c>
      <c r="Q210" s="95">
        <v>73</v>
      </c>
      <c r="R210" s="95">
        <v>76</v>
      </c>
      <c r="S210" s="347">
        <v>18</v>
      </c>
      <c r="T210" s="56">
        <v>13</v>
      </c>
      <c r="U210" s="95">
        <v>0</v>
      </c>
      <c r="V210" s="95">
        <v>0</v>
      </c>
      <c r="W210" s="95">
        <v>319</v>
      </c>
      <c r="X210" s="95">
        <v>14</v>
      </c>
      <c r="Y210" s="31" t="str">
        <f>$CA210&amp;CB210</f>
        <v/>
      </c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00"/>
      <c r="CB210" s="234" t="str">
        <f t="shared" si="49"/>
        <v/>
      </c>
      <c r="CC210" s="32"/>
      <c r="CD210" s="32"/>
      <c r="CE210" s="32"/>
      <c r="CF210" s="32"/>
      <c r="CG210" s="35">
        <f t="shared" si="50"/>
        <v>0</v>
      </c>
      <c r="CH210" s="34"/>
      <c r="CI210" s="34"/>
      <c r="CJ210" s="34"/>
      <c r="CK210" s="34"/>
      <c r="DI210"/>
    </row>
    <row r="211" spans="1:113" x14ac:dyDescent="0.25">
      <c r="A211" s="163" t="s">
        <v>192</v>
      </c>
      <c r="B211" s="235">
        <f>SUM(C211:S211)</f>
        <v>134</v>
      </c>
      <c r="C211" s="95">
        <v>0</v>
      </c>
      <c r="D211" s="95">
        <v>0</v>
      </c>
      <c r="E211" s="95">
        <v>0</v>
      </c>
      <c r="F211" s="95">
        <v>0</v>
      </c>
      <c r="G211" s="95">
        <v>0</v>
      </c>
      <c r="H211" s="95">
        <v>0</v>
      </c>
      <c r="I211" s="95">
        <v>1</v>
      </c>
      <c r="J211" s="95">
        <v>2</v>
      </c>
      <c r="K211" s="95">
        <v>26</v>
      </c>
      <c r="L211" s="95">
        <v>4</v>
      </c>
      <c r="M211" s="95">
        <v>2</v>
      </c>
      <c r="N211" s="95">
        <v>7</v>
      </c>
      <c r="O211" s="95">
        <v>28</v>
      </c>
      <c r="P211" s="95">
        <v>11</v>
      </c>
      <c r="Q211" s="95">
        <v>25</v>
      </c>
      <c r="R211" s="95">
        <v>20</v>
      </c>
      <c r="S211" s="347">
        <v>8</v>
      </c>
      <c r="T211" s="56">
        <v>0</v>
      </c>
      <c r="U211" s="95">
        <v>0</v>
      </c>
      <c r="V211" s="95">
        <v>0</v>
      </c>
      <c r="W211" s="95">
        <v>133</v>
      </c>
      <c r="X211" s="95">
        <v>1</v>
      </c>
      <c r="Y211" s="31" t="str">
        <f>$CA211&amp;CB211</f>
        <v/>
      </c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00"/>
      <c r="CB211" s="234" t="str">
        <f t="shared" si="49"/>
        <v/>
      </c>
      <c r="CC211" s="32"/>
      <c r="CD211" s="32"/>
      <c r="CE211" s="32"/>
      <c r="CF211" s="32"/>
      <c r="CG211" s="35">
        <f t="shared" si="50"/>
        <v>0</v>
      </c>
      <c r="CH211" s="34"/>
      <c r="CI211" s="34"/>
      <c r="CJ211" s="34"/>
      <c r="CK211" s="34"/>
      <c r="DI211"/>
    </row>
    <row r="212" spans="1:113" x14ac:dyDescent="0.25">
      <c r="A212" s="348" t="s">
        <v>85</v>
      </c>
      <c r="B212" s="237">
        <f>SUM(C212:S212)</f>
        <v>0</v>
      </c>
      <c r="C212" s="78">
        <v>0</v>
      </c>
      <c r="D212" s="78">
        <v>0</v>
      </c>
      <c r="E212" s="78">
        <v>0</v>
      </c>
      <c r="F212" s="78">
        <v>0</v>
      </c>
      <c r="G212" s="78">
        <v>0</v>
      </c>
      <c r="H212" s="78">
        <v>0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0</v>
      </c>
      <c r="O212" s="78">
        <v>0</v>
      </c>
      <c r="P212" s="78">
        <v>0</v>
      </c>
      <c r="Q212" s="78">
        <v>0</v>
      </c>
      <c r="R212" s="78">
        <v>0</v>
      </c>
      <c r="S212" s="362">
        <v>0</v>
      </c>
      <c r="T212" s="77">
        <v>0</v>
      </c>
      <c r="U212" s="78">
        <v>0</v>
      </c>
      <c r="V212" s="78">
        <v>0</v>
      </c>
      <c r="W212" s="78">
        <v>0</v>
      </c>
      <c r="X212" s="78">
        <v>0</v>
      </c>
      <c r="Y212" s="31" t="str">
        <f>$CA212&amp;CB212</f>
        <v/>
      </c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00"/>
      <c r="CB212" s="234" t="str">
        <f t="shared" si="49"/>
        <v/>
      </c>
      <c r="CC212" s="32"/>
      <c r="CD212" s="32"/>
      <c r="CE212" s="32"/>
      <c r="CF212" s="32"/>
      <c r="CG212" s="35">
        <f t="shared" si="50"/>
        <v>0</v>
      </c>
      <c r="CH212" s="34"/>
      <c r="CI212" s="34"/>
      <c r="CJ212" s="34"/>
      <c r="CK212" s="34"/>
      <c r="DI212"/>
    </row>
    <row r="213" spans="1:113" x14ac:dyDescent="0.25">
      <c r="A213" s="1196" t="s">
        <v>5</v>
      </c>
      <c r="B213" s="727">
        <f t="shared" ref="B213:X213" si="51">SUM(B209:B212)</f>
        <v>3818</v>
      </c>
      <c r="C213" s="727">
        <f t="shared" si="51"/>
        <v>270</v>
      </c>
      <c r="D213" s="727">
        <f t="shared" si="51"/>
        <v>72</v>
      </c>
      <c r="E213" s="727">
        <f t="shared" si="51"/>
        <v>126</v>
      </c>
      <c r="F213" s="727">
        <f t="shared" si="51"/>
        <v>67</v>
      </c>
      <c r="G213" s="727">
        <f t="shared" si="51"/>
        <v>42</v>
      </c>
      <c r="H213" s="727">
        <f t="shared" si="51"/>
        <v>24</v>
      </c>
      <c r="I213" s="727">
        <f t="shared" si="51"/>
        <v>124</v>
      </c>
      <c r="J213" s="727">
        <f t="shared" si="51"/>
        <v>54</v>
      </c>
      <c r="K213" s="727">
        <f t="shared" si="51"/>
        <v>238</v>
      </c>
      <c r="L213" s="727">
        <f t="shared" si="51"/>
        <v>88</v>
      </c>
      <c r="M213" s="727">
        <f t="shared" si="51"/>
        <v>154</v>
      </c>
      <c r="N213" s="727">
        <f t="shared" si="51"/>
        <v>319</v>
      </c>
      <c r="O213" s="727">
        <f t="shared" si="51"/>
        <v>445</v>
      </c>
      <c r="P213" s="727">
        <f t="shared" si="51"/>
        <v>515</v>
      </c>
      <c r="Q213" s="727">
        <f t="shared" si="51"/>
        <v>599</v>
      </c>
      <c r="R213" s="727">
        <f t="shared" si="51"/>
        <v>410</v>
      </c>
      <c r="S213" s="693">
        <f t="shared" si="51"/>
        <v>271</v>
      </c>
      <c r="T213" s="67">
        <f t="shared" si="51"/>
        <v>1286</v>
      </c>
      <c r="U213" s="303">
        <f t="shared" si="51"/>
        <v>0</v>
      </c>
      <c r="V213" s="303">
        <f t="shared" si="51"/>
        <v>0</v>
      </c>
      <c r="W213" s="303">
        <f t="shared" si="51"/>
        <v>1891</v>
      </c>
      <c r="X213" s="303">
        <f t="shared" si="51"/>
        <v>641</v>
      </c>
    </row>
    <row r="214" spans="1:113" x14ac:dyDescent="0.25">
      <c r="A214" s="11" t="s">
        <v>198</v>
      </c>
      <c r="B214" s="12"/>
    </row>
    <row r="215" spans="1:113" x14ac:dyDescent="0.25">
      <c r="A215" s="1197" t="s">
        <v>199</v>
      </c>
      <c r="B215" s="1154" t="s">
        <v>76</v>
      </c>
    </row>
    <row r="216" spans="1:113" x14ac:dyDescent="0.25">
      <c r="A216" s="364" t="s">
        <v>200</v>
      </c>
      <c r="B216" s="352"/>
    </row>
    <row r="217" spans="1:113" x14ac:dyDescent="0.25">
      <c r="A217" s="365" t="s">
        <v>201</v>
      </c>
      <c r="B217" s="95"/>
    </row>
    <row r="218" spans="1:113" x14ac:dyDescent="0.25">
      <c r="A218" s="365" t="s">
        <v>202</v>
      </c>
      <c r="B218" s="95"/>
    </row>
    <row r="219" spans="1:113" x14ac:dyDescent="0.25">
      <c r="A219" s="366" t="s">
        <v>203</v>
      </c>
      <c r="B219" s="78"/>
    </row>
    <row r="220" spans="1:113" x14ac:dyDescent="0.25">
      <c r="A220" s="192" t="s">
        <v>204</v>
      </c>
      <c r="B220" s="12"/>
    </row>
    <row r="221" spans="1:113" x14ac:dyDescent="0.25">
      <c r="A221" s="1198" t="s">
        <v>205</v>
      </c>
      <c r="B221" s="1154" t="s">
        <v>5</v>
      </c>
    </row>
    <row r="222" spans="1:113" x14ac:dyDescent="0.25">
      <c r="A222" s="365" t="s">
        <v>98</v>
      </c>
      <c r="B222" s="95">
        <v>49</v>
      </c>
    </row>
    <row r="223" spans="1:113" x14ac:dyDescent="0.25">
      <c r="A223" s="365" t="s">
        <v>99</v>
      </c>
      <c r="B223" s="95">
        <v>46</v>
      </c>
    </row>
    <row r="224" spans="1:113" x14ac:dyDescent="0.25">
      <c r="A224" s="365" t="s">
        <v>100</v>
      </c>
      <c r="B224" s="95">
        <v>4056</v>
      </c>
    </row>
    <row r="225" spans="1:2" customFormat="1" ht="22.5" x14ac:dyDescent="0.25">
      <c r="A225" s="368" t="s">
        <v>101</v>
      </c>
      <c r="B225" s="95">
        <v>709</v>
      </c>
    </row>
    <row r="226" spans="1:2" customFormat="1" x14ac:dyDescent="0.25">
      <c r="A226" s="365" t="s">
        <v>102</v>
      </c>
      <c r="B226" s="95">
        <v>0</v>
      </c>
    </row>
    <row r="227" spans="1:2" customFormat="1" x14ac:dyDescent="0.25">
      <c r="A227" s="365" t="s">
        <v>103</v>
      </c>
      <c r="B227" s="95">
        <v>502</v>
      </c>
    </row>
    <row r="228" spans="1:2" customFormat="1" x14ac:dyDescent="0.25">
      <c r="A228" s="365" t="s">
        <v>104</v>
      </c>
      <c r="B228" s="95">
        <v>0</v>
      </c>
    </row>
    <row r="229" spans="1:2" customFormat="1" x14ac:dyDescent="0.25">
      <c r="A229" s="365" t="s">
        <v>206</v>
      </c>
      <c r="B229" s="95">
        <v>3</v>
      </c>
    </row>
    <row r="230" spans="1:2" customFormat="1" x14ac:dyDescent="0.25">
      <c r="A230" s="365" t="s">
        <v>108</v>
      </c>
      <c r="B230" s="95">
        <v>0</v>
      </c>
    </row>
    <row r="231" spans="1:2" customFormat="1" x14ac:dyDescent="0.25">
      <c r="A231" s="365" t="s">
        <v>105</v>
      </c>
      <c r="B231" s="95">
        <v>0</v>
      </c>
    </row>
    <row r="232" spans="1:2" customFormat="1" x14ac:dyDescent="0.25">
      <c r="A232" s="365" t="s">
        <v>207</v>
      </c>
      <c r="B232" s="95">
        <v>0</v>
      </c>
    </row>
    <row r="233" spans="1:2" customFormat="1" x14ac:dyDescent="0.25">
      <c r="A233" s="365" t="s">
        <v>107</v>
      </c>
      <c r="B233" s="95">
        <v>0</v>
      </c>
    </row>
    <row r="234" spans="1:2" customFormat="1" x14ac:dyDescent="0.25">
      <c r="A234" s="365" t="s">
        <v>208</v>
      </c>
      <c r="B234" s="95">
        <v>0</v>
      </c>
    </row>
    <row r="235" spans="1:2" customFormat="1" x14ac:dyDescent="0.25">
      <c r="A235" s="365" t="s">
        <v>209</v>
      </c>
      <c r="B235" s="95">
        <v>0</v>
      </c>
    </row>
    <row r="236" spans="1:2" customFormat="1" x14ac:dyDescent="0.25">
      <c r="A236" s="365" t="s">
        <v>109</v>
      </c>
      <c r="B236" s="95">
        <v>13</v>
      </c>
    </row>
    <row r="237" spans="1:2" customFormat="1" x14ac:dyDescent="0.25">
      <c r="A237" s="365" t="s">
        <v>110</v>
      </c>
      <c r="B237" s="95">
        <v>0</v>
      </c>
    </row>
    <row r="238" spans="1:2" customFormat="1" x14ac:dyDescent="0.25">
      <c r="A238" s="365" t="s">
        <v>111</v>
      </c>
      <c r="B238" s="95">
        <v>239</v>
      </c>
    </row>
    <row r="239" spans="1:2" customFormat="1" x14ac:dyDescent="0.25">
      <c r="A239" s="365" t="s">
        <v>112</v>
      </c>
      <c r="B239" s="95">
        <v>0</v>
      </c>
    </row>
    <row r="240" spans="1:2" customFormat="1" x14ac:dyDescent="0.25">
      <c r="A240" s="365" t="s">
        <v>210</v>
      </c>
      <c r="B240" s="95">
        <v>0</v>
      </c>
    </row>
    <row r="241" spans="1:19" customFormat="1" x14ac:dyDescent="0.25">
      <c r="A241" s="365" t="s">
        <v>114</v>
      </c>
      <c r="B241" s="95">
        <v>0</v>
      </c>
    </row>
    <row r="242" spans="1:19" customFormat="1" x14ac:dyDescent="0.25">
      <c r="A242" s="365" t="s">
        <v>211</v>
      </c>
      <c r="B242" s="95">
        <v>0</v>
      </c>
    </row>
    <row r="243" spans="1:19" customFormat="1" x14ac:dyDescent="0.25">
      <c r="A243" s="365" t="s">
        <v>212</v>
      </c>
      <c r="B243" s="95">
        <v>0</v>
      </c>
    </row>
    <row r="244" spans="1:19" customFormat="1" x14ac:dyDescent="0.25">
      <c r="A244" s="365" t="s">
        <v>213</v>
      </c>
      <c r="B244" s="95">
        <v>2101</v>
      </c>
    </row>
    <row r="245" spans="1:19" customFormat="1" x14ac:dyDescent="0.25">
      <c r="A245" s="365" t="s">
        <v>214</v>
      </c>
      <c r="B245" s="95">
        <v>0</v>
      </c>
    </row>
    <row r="246" spans="1:19" customFormat="1" x14ac:dyDescent="0.25">
      <c r="A246" s="366" t="s">
        <v>215</v>
      </c>
      <c r="B246" s="78">
        <v>0</v>
      </c>
    </row>
    <row r="247" spans="1:19" customFormat="1" x14ac:dyDescent="0.25">
      <c r="A247" s="731" t="s">
        <v>5</v>
      </c>
      <c r="B247" s="732">
        <f>SUM(B222:B246)</f>
        <v>7718</v>
      </c>
    </row>
    <row r="248" spans="1:19" customFormat="1" x14ac:dyDescent="0.25">
      <c r="A248" s="11" t="s">
        <v>216</v>
      </c>
      <c r="B248" s="11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</row>
    <row r="249" spans="1:19" customFormat="1" x14ac:dyDescent="0.25">
      <c r="A249" s="11" t="s">
        <v>217</v>
      </c>
      <c r="B249" s="257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</row>
    <row r="250" spans="1:19" customFormat="1" x14ac:dyDescent="0.25">
      <c r="A250" s="1116" t="s">
        <v>218</v>
      </c>
      <c r="B250" s="1199" t="s">
        <v>5</v>
      </c>
      <c r="C250" s="1149" t="s">
        <v>186</v>
      </c>
      <c r="D250" s="1200"/>
      <c r="E250" s="1200"/>
      <c r="F250" s="1200"/>
      <c r="G250" s="1200"/>
      <c r="H250" s="1200"/>
      <c r="I250" s="1200"/>
      <c r="J250" s="1200"/>
      <c r="K250" s="1200"/>
      <c r="L250" s="1200"/>
      <c r="M250" s="1200"/>
      <c r="N250" s="1200"/>
      <c r="O250" s="1200"/>
      <c r="P250" s="1200"/>
      <c r="Q250" s="1200"/>
      <c r="R250" s="1200"/>
      <c r="S250" s="1148"/>
    </row>
    <row r="251" spans="1:19" customFormat="1" x14ac:dyDescent="0.25">
      <c r="A251" s="734"/>
      <c r="B251" s="735"/>
      <c r="C251" s="1201" t="s">
        <v>11</v>
      </c>
      <c r="D251" s="1201" t="s">
        <v>12</v>
      </c>
      <c r="E251" s="1201" t="s">
        <v>13</v>
      </c>
      <c r="F251" s="1201" t="s">
        <v>14</v>
      </c>
      <c r="G251" s="1201" t="s">
        <v>15</v>
      </c>
      <c r="H251" s="1201" t="s">
        <v>16</v>
      </c>
      <c r="I251" s="1201" t="s">
        <v>17</v>
      </c>
      <c r="J251" s="1201" t="s">
        <v>18</v>
      </c>
      <c r="K251" s="1201" t="s">
        <v>19</v>
      </c>
      <c r="L251" s="1201" t="s">
        <v>20</v>
      </c>
      <c r="M251" s="1201" t="s">
        <v>21</v>
      </c>
      <c r="N251" s="1201" t="s">
        <v>22</v>
      </c>
      <c r="O251" s="1201" t="s">
        <v>23</v>
      </c>
      <c r="P251" s="1201" t="s">
        <v>24</v>
      </c>
      <c r="Q251" s="1201" t="s">
        <v>25</v>
      </c>
      <c r="R251" s="1201" t="s">
        <v>26</v>
      </c>
      <c r="S251" s="1202" t="s">
        <v>27</v>
      </c>
    </row>
    <row r="252" spans="1:19" customFormat="1" x14ac:dyDescent="0.25">
      <c r="A252" s="1203" t="s">
        <v>219</v>
      </c>
      <c r="B252" s="1204">
        <f>SUM(C252:S252)</f>
        <v>396</v>
      </c>
      <c r="C252" s="1110">
        <v>1</v>
      </c>
      <c r="D252" s="983">
        <v>9</v>
      </c>
      <c r="E252" s="983">
        <v>14</v>
      </c>
      <c r="F252" s="983">
        <v>2</v>
      </c>
      <c r="G252" s="983">
        <v>0</v>
      </c>
      <c r="H252" s="983">
        <v>1</v>
      </c>
      <c r="I252" s="983">
        <v>1</v>
      </c>
      <c r="J252" s="983">
        <v>0</v>
      </c>
      <c r="K252" s="983">
        <v>0</v>
      </c>
      <c r="L252" s="983">
        <v>1</v>
      </c>
      <c r="M252" s="983">
        <v>1</v>
      </c>
      <c r="N252" s="983">
        <v>1</v>
      </c>
      <c r="O252" s="983">
        <v>2</v>
      </c>
      <c r="P252" s="983">
        <v>98</v>
      </c>
      <c r="Q252" s="983">
        <v>107</v>
      </c>
      <c r="R252" s="983">
        <v>70</v>
      </c>
      <c r="S252" s="1114">
        <v>88</v>
      </c>
    </row>
    <row r="253" spans="1:19" customFormat="1" x14ac:dyDescent="0.25">
      <c r="A253" s="375" t="s">
        <v>220</v>
      </c>
      <c r="B253" s="376">
        <f>SUM(C253:S253)</f>
        <v>396</v>
      </c>
      <c r="C253" s="51">
        <v>1</v>
      </c>
      <c r="D253" s="55">
        <v>9</v>
      </c>
      <c r="E253" s="55">
        <v>14</v>
      </c>
      <c r="F253" s="55">
        <v>2</v>
      </c>
      <c r="G253" s="55">
        <v>0</v>
      </c>
      <c r="H253" s="55">
        <v>1</v>
      </c>
      <c r="I253" s="55">
        <v>1</v>
      </c>
      <c r="J253" s="55">
        <v>0</v>
      </c>
      <c r="K253" s="55">
        <v>0</v>
      </c>
      <c r="L253" s="55">
        <v>1</v>
      </c>
      <c r="M253" s="55">
        <v>1</v>
      </c>
      <c r="N253" s="55">
        <v>1</v>
      </c>
      <c r="O253" s="55">
        <v>2</v>
      </c>
      <c r="P253" s="55">
        <v>98</v>
      </c>
      <c r="Q253" s="55">
        <v>107</v>
      </c>
      <c r="R253" s="55">
        <v>70</v>
      </c>
      <c r="S253" s="56">
        <v>88</v>
      </c>
    </row>
    <row r="254" spans="1:19" customFormat="1" x14ac:dyDescent="0.25">
      <c r="A254" s="736" t="s">
        <v>221</v>
      </c>
      <c r="B254" s="737">
        <f>SUM(C254:S254)</f>
        <v>396</v>
      </c>
      <c r="C254" s="1188">
        <v>1</v>
      </c>
      <c r="D254" s="76">
        <v>9</v>
      </c>
      <c r="E254" s="76">
        <v>14</v>
      </c>
      <c r="F254" s="76">
        <v>2</v>
      </c>
      <c r="G254" s="76">
        <v>0</v>
      </c>
      <c r="H254" s="76">
        <v>1</v>
      </c>
      <c r="I254" s="76">
        <v>1</v>
      </c>
      <c r="J254" s="76">
        <v>0</v>
      </c>
      <c r="K254" s="76">
        <v>0</v>
      </c>
      <c r="L254" s="76">
        <v>1</v>
      </c>
      <c r="M254" s="76">
        <v>1</v>
      </c>
      <c r="N254" s="76">
        <v>1</v>
      </c>
      <c r="O254" s="76">
        <v>2</v>
      </c>
      <c r="P254" s="76">
        <v>98</v>
      </c>
      <c r="Q254" s="76">
        <v>107</v>
      </c>
      <c r="R254" s="76">
        <v>70</v>
      </c>
      <c r="S254" s="638">
        <v>88</v>
      </c>
    </row>
    <row r="255" spans="1:19" customFormat="1" x14ac:dyDescent="0.25">
      <c r="A255" s="11" t="s">
        <v>222</v>
      </c>
      <c r="B255" s="379"/>
      <c r="C255" s="12"/>
      <c r="D255" s="379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</row>
    <row r="256" spans="1:19" customFormat="1" x14ac:dyDescent="0.25">
      <c r="A256" s="1116" t="s">
        <v>223</v>
      </c>
      <c r="B256" s="1199" t="s">
        <v>224</v>
      </c>
      <c r="C256" s="1149" t="s">
        <v>186</v>
      </c>
      <c r="D256" s="1200"/>
      <c r="E256" s="1200"/>
      <c r="F256" s="1200"/>
      <c r="G256" s="1200"/>
      <c r="H256" s="1200"/>
      <c r="I256" s="1200"/>
      <c r="J256" s="1200"/>
      <c r="K256" s="1200"/>
      <c r="L256" s="1200"/>
      <c r="M256" s="1200"/>
      <c r="N256" s="1200"/>
      <c r="O256" s="1200"/>
      <c r="P256" s="1200"/>
      <c r="Q256" s="1200"/>
      <c r="R256" s="1200"/>
      <c r="S256" s="1148"/>
    </row>
    <row r="257" spans="1:19" customFormat="1" x14ac:dyDescent="0.25">
      <c r="A257" s="734"/>
      <c r="B257" s="735"/>
      <c r="C257" s="1182" t="s">
        <v>11</v>
      </c>
      <c r="D257" s="1182" t="s">
        <v>12</v>
      </c>
      <c r="E257" s="1182" t="s">
        <v>13</v>
      </c>
      <c r="F257" s="1182" t="s">
        <v>14</v>
      </c>
      <c r="G257" s="1182" t="s">
        <v>15</v>
      </c>
      <c r="H257" s="1182" t="s">
        <v>16</v>
      </c>
      <c r="I257" s="1182" t="s">
        <v>17</v>
      </c>
      <c r="J257" s="1182" t="s">
        <v>18</v>
      </c>
      <c r="K257" s="1182" t="s">
        <v>19</v>
      </c>
      <c r="L257" s="1182" t="s">
        <v>20</v>
      </c>
      <c r="M257" s="1182" t="s">
        <v>21</v>
      </c>
      <c r="N257" s="1182" t="s">
        <v>22</v>
      </c>
      <c r="O257" s="1182" t="s">
        <v>23</v>
      </c>
      <c r="P257" s="1182" t="s">
        <v>24</v>
      </c>
      <c r="Q257" s="1182" t="s">
        <v>25</v>
      </c>
      <c r="R257" s="1182" t="s">
        <v>26</v>
      </c>
      <c r="S257" s="1182" t="s">
        <v>27</v>
      </c>
    </row>
    <row r="258" spans="1:19" customFormat="1" x14ac:dyDescent="0.25">
      <c r="A258" s="380" t="s">
        <v>225</v>
      </c>
      <c r="B258" s="380">
        <f t="shared" ref="B258:B284" si="52">SUM(C258:S258)</f>
        <v>20</v>
      </c>
      <c r="C258" s="1110">
        <v>0</v>
      </c>
      <c r="D258" s="983">
        <v>0</v>
      </c>
      <c r="E258" s="983">
        <v>0</v>
      </c>
      <c r="F258" s="983">
        <v>0</v>
      </c>
      <c r="G258" s="983">
        <v>0</v>
      </c>
      <c r="H258" s="983">
        <v>0</v>
      </c>
      <c r="I258" s="983">
        <v>0</v>
      </c>
      <c r="J258" s="983">
        <v>0</v>
      </c>
      <c r="K258" s="983">
        <v>0</v>
      </c>
      <c r="L258" s="983">
        <v>1</v>
      </c>
      <c r="M258" s="983">
        <v>0</v>
      </c>
      <c r="N258" s="983">
        <v>0</v>
      </c>
      <c r="O258" s="983">
        <v>0</v>
      </c>
      <c r="P258" s="983">
        <v>0</v>
      </c>
      <c r="Q258" s="983">
        <v>4</v>
      </c>
      <c r="R258" s="983">
        <v>3</v>
      </c>
      <c r="S258" s="1127">
        <v>12</v>
      </c>
    </row>
    <row r="259" spans="1:19" customFormat="1" x14ac:dyDescent="0.25">
      <c r="A259" s="301" t="s">
        <v>226</v>
      </c>
      <c r="B259" s="301">
        <f t="shared" si="52"/>
        <v>0</v>
      </c>
      <c r="C259" s="51">
        <v>0</v>
      </c>
      <c r="D259" s="55">
        <v>0</v>
      </c>
      <c r="E259" s="55">
        <v>0</v>
      </c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55">
        <v>0</v>
      </c>
      <c r="L259" s="55">
        <v>0</v>
      </c>
      <c r="M259" s="55">
        <v>0</v>
      </c>
      <c r="N259" s="55">
        <v>0</v>
      </c>
      <c r="O259" s="55">
        <v>0</v>
      </c>
      <c r="P259" s="55">
        <v>0</v>
      </c>
      <c r="Q259" s="55">
        <v>0</v>
      </c>
      <c r="R259" s="55">
        <v>0</v>
      </c>
      <c r="S259" s="56">
        <v>0</v>
      </c>
    </row>
    <row r="260" spans="1:19" customFormat="1" x14ac:dyDescent="0.25">
      <c r="A260" s="301" t="s">
        <v>227</v>
      </c>
      <c r="B260" s="301">
        <f t="shared" si="52"/>
        <v>23</v>
      </c>
      <c r="C260" s="51">
        <v>0</v>
      </c>
      <c r="D260" s="55">
        <v>0</v>
      </c>
      <c r="E260" s="55">
        <v>0</v>
      </c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55">
        <v>0</v>
      </c>
      <c r="L260" s="55">
        <v>1</v>
      </c>
      <c r="M260" s="55">
        <v>0</v>
      </c>
      <c r="N260" s="55">
        <v>0</v>
      </c>
      <c r="O260" s="55">
        <v>0</v>
      </c>
      <c r="P260" s="55">
        <v>2</v>
      </c>
      <c r="Q260" s="55">
        <v>3</v>
      </c>
      <c r="R260" s="55">
        <v>1</v>
      </c>
      <c r="S260" s="56">
        <v>16</v>
      </c>
    </row>
    <row r="261" spans="1:19" customFormat="1" x14ac:dyDescent="0.25">
      <c r="A261" s="301" t="s">
        <v>228</v>
      </c>
      <c r="B261" s="301">
        <f t="shared" si="52"/>
        <v>28</v>
      </c>
      <c r="C261" s="51">
        <v>0</v>
      </c>
      <c r="D261" s="55">
        <v>0</v>
      </c>
      <c r="E261" s="55">
        <v>0</v>
      </c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55">
        <v>0</v>
      </c>
      <c r="L261" s="55">
        <v>0</v>
      </c>
      <c r="M261" s="55">
        <v>0</v>
      </c>
      <c r="N261" s="55">
        <v>0</v>
      </c>
      <c r="O261" s="55">
        <v>0</v>
      </c>
      <c r="P261" s="55">
        <v>3</v>
      </c>
      <c r="Q261" s="55">
        <v>3</v>
      </c>
      <c r="R261" s="55">
        <v>5</v>
      </c>
      <c r="S261" s="56">
        <v>17</v>
      </c>
    </row>
    <row r="262" spans="1:19" customFormat="1" x14ac:dyDescent="0.25">
      <c r="A262" s="301" t="s">
        <v>229</v>
      </c>
      <c r="B262" s="301">
        <f t="shared" si="52"/>
        <v>22</v>
      </c>
      <c r="C262" s="51">
        <v>0</v>
      </c>
      <c r="D262" s="55">
        <v>0</v>
      </c>
      <c r="E262" s="55">
        <v>0</v>
      </c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55">
        <v>0</v>
      </c>
      <c r="L262" s="55">
        <v>0</v>
      </c>
      <c r="M262" s="55">
        <v>0</v>
      </c>
      <c r="N262" s="55">
        <v>1</v>
      </c>
      <c r="O262" s="55">
        <v>2</v>
      </c>
      <c r="P262" s="55">
        <v>2</v>
      </c>
      <c r="Q262" s="55">
        <v>7</v>
      </c>
      <c r="R262" s="55">
        <v>4</v>
      </c>
      <c r="S262" s="56">
        <v>6</v>
      </c>
    </row>
    <row r="263" spans="1:19" customFormat="1" x14ac:dyDescent="0.25">
      <c r="A263" s="301" t="s">
        <v>230</v>
      </c>
      <c r="B263" s="301">
        <f t="shared" si="52"/>
        <v>29</v>
      </c>
      <c r="C263" s="51">
        <v>0</v>
      </c>
      <c r="D263" s="55">
        <v>0</v>
      </c>
      <c r="E263" s="55">
        <v>0</v>
      </c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55">
        <v>0</v>
      </c>
      <c r="L263" s="55">
        <v>1</v>
      </c>
      <c r="M263" s="55">
        <v>0</v>
      </c>
      <c r="N263" s="55">
        <v>0</v>
      </c>
      <c r="O263" s="55">
        <v>0</v>
      </c>
      <c r="P263" s="55">
        <v>2</v>
      </c>
      <c r="Q263" s="55">
        <v>8</v>
      </c>
      <c r="R263" s="55">
        <v>6</v>
      </c>
      <c r="S263" s="56">
        <v>12</v>
      </c>
    </row>
    <row r="264" spans="1:19" customFormat="1" x14ac:dyDescent="0.25">
      <c r="A264" s="301" t="s">
        <v>231</v>
      </c>
      <c r="B264" s="301">
        <f t="shared" si="52"/>
        <v>0</v>
      </c>
      <c r="C264" s="51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6"/>
    </row>
    <row r="265" spans="1:19" customFormat="1" x14ac:dyDescent="0.25">
      <c r="A265" s="301" t="s">
        <v>232</v>
      </c>
      <c r="B265" s="301">
        <f t="shared" si="52"/>
        <v>0</v>
      </c>
      <c r="C265" s="51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6"/>
    </row>
    <row r="266" spans="1:19" customFormat="1" x14ac:dyDescent="0.25">
      <c r="A266" s="301" t="s">
        <v>233</v>
      </c>
      <c r="B266" s="301">
        <f t="shared" si="52"/>
        <v>0</v>
      </c>
      <c r="C266" s="51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6"/>
    </row>
    <row r="267" spans="1:19" customFormat="1" x14ac:dyDescent="0.25">
      <c r="A267" s="301" t="s">
        <v>234</v>
      </c>
      <c r="B267" s="301">
        <f t="shared" si="52"/>
        <v>0</v>
      </c>
      <c r="C267" s="51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6"/>
    </row>
    <row r="268" spans="1:19" customFormat="1" ht="22.5" x14ac:dyDescent="0.25">
      <c r="A268" s="381" t="s">
        <v>235</v>
      </c>
      <c r="B268" s="301">
        <f t="shared" si="52"/>
        <v>0</v>
      </c>
      <c r="C268" s="51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6"/>
    </row>
    <row r="269" spans="1:19" customFormat="1" ht="22.5" x14ac:dyDescent="0.25">
      <c r="A269" s="381" t="s">
        <v>236</v>
      </c>
      <c r="B269" s="301">
        <f t="shared" si="52"/>
        <v>0</v>
      </c>
      <c r="C269" s="51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6"/>
    </row>
    <row r="270" spans="1:19" customFormat="1" x14ac:dyDescent="0.25">
      <c r="A270" s="301" t="s">
        <v>237</v>
      </c>
      <c r="B270" s="301">
        <f t="shared" si="52"/>
        <v>0</v>
      </c>
      <c r="C270" s="51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6"/>
    </row>
    <row r="271" spans="1:19" customFormat="1" x14ac:dyDescent="0.25">
      <c r="A271" s="301" t="s">
        <v>238</v>
      </c>
      <c r="B271" s="301">
        <f t="shared" si="52"/>
        <v>0</v>
      </c>
      <c r="C271" s="51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6"/>
    </row>
    <row r="272" spans="1:19" customFormat="1" x14ac:dyDescent="0.25">
      <c r="A272" s="301" t="s">
        <v>239</v>
      </c>
      <c r="B272" s="301">
        <f t="shared" si="52"/>
        <v>0</v>
      </c>
      <c r="C272" s="51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6"/>
    </row>
    <row r="273" spans="1:19" customFormat="1" x14ac:dyDescent="0.25">
      <c r="A273" s="301" t="s">
        <v>240</v>
      </c>
      <c r="B273" s="301">
        <f t="shared" si="52"/>
        <v>0</v>
      </c>
      <c r="C273" s="51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6"/>
    </row>
    <row r="274" spans="1:19" customFormat="1" x14ac:dyDescent="0.25">
      <c r="A274" s="301" t="s">
        <v>241</v>
      </c>
      <c r="B274" s="301">
        <f t="shared" si="52"/>
        <v>0</v>
      </c>
      <c r="C274" s="51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6"/>
    </row>
    <row r="275" spans="1:19" customFormat="1" x14ac:dyDescent="0.25">
      <c r="A275" s="301" t="s">
        <v>242</v>
      </c>
      <c r="B275" s="301">
        <f t="shared" si="52"/>
        <v>67</v>
      </c>
      <c r="C275" s="51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>
        <v>12</v>
      </c>
      <c r="Q275" s="55">
        <v>13</v>
      </c>
      <c r="R275" s="55">
        <v>22</v>
      </c>
      <c r="S275" s="56">
        <v>20</v>
      </c>
    </row>
    <row r="276" spans="1:19" customFormat="1" x14ac:dyDescent="0.25">
      <c r="A276" s="301" t="s">
        <v>243</v>
      </c>
      <c r="B276" s="301">
        <f t="shared" si="52"/>
        <v>466</v>
      </c>
      <c r="C276" s="51">
        <v>1</v>
      </c>
      <c r="D276" s="55">
        <v>9</v>
      </c>
      <c r="E276" s="55">
        <v>15</v>
      </c>
      <c r="F276" s="55">
        <v>2</v>
      </c>
      <c r="G276" s="55">
        <v>0</v>
      </c>
      <c r="H276" s="55">
        <v>1</v>
      </c>
      <c r="I276" s="55">
        <v>1</v>
      </c>
      <c r="J276" s="55">
        <v>0</v>
      </c>
      <c r="K276" s="55">
        <v>0</v>
      </c>
      <c r="L276" s="55">
        <v>0</v>
      </c>
      <c r="M276" s="55">
        <v>2</v>
      </c>
      <c r="N276" s="55">
        <v>0</v>
      </c>
      <c r="O276" s="55">
        <v>0</v>
      </c>
      <c r="P276" s="55">
        <v>155</v>
      </c>
      <c r="Q276" s="55">
        <v>149</v>
      </c>
      <c r="R276" s="55">
        <v>69</v>
      </c>
      <c r="S276" s="56">
        <v>62</v>
      </c>
    </row>
    <row r="277" spans="1:19" customFormat="1" x14ac:dyDescent="0.25">
      <c r="A277" s="301" t="s">
        <v>244</v>
      </c>
      <c r="B277" s="301">
        <f t="shared" si="52"/>
        <v>0</v>
      </c>
      <c r="C277" s="51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6"/>
    </row>
    <row r="278" spans="1:19" customFormat="1" x14ac:dyDescent="0.25">
      <c r="A278" s="301" t="s">
        <v>245</v>
      </c>
      <c r="B278" s="301">
        <f t="shared" si="52"/>
        <v>0</v>
      </c>
      <c r="C278" s="51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6"/>
    </row>
    <row r="279" spans="1:19" customFormat="1" x14ac:dyDescent="0.25">
      <c r="A279" s="382" t="s">
        <v>246</v>
      </c>
      <c r="B279" s="301">
        <f t="shared" si="52"/>
        <v>0</v>
      </c>
      <c r="C279" s="39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0"/>
    </row>
    <row r="280" spans="1:19" customFormat="1" x14ac:dyDescent="0.25">
      <c r="A280" s="382" t="s">
        <v>247</v>
      </c>
      <c r="B280" s="301">
        <f t="shared" si="52"/>
        <v>0</v>
      </c>
      <c r="C280" s="51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6"/>
    </row>
    <row r="281" spans="1:19" customFormat="1" ht="22.5" x14ac:dyDescent="0.25">
      <c r="A281" s="383" t="s">
        <v>248</v>
      </c>
      <c r="B281" s="301">
        <f t="shared" si="52"/>
        <v>0</v>
      </c>
      <c r="C281" s="51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6"/>
    </row>
    <row r="282" spans="1:19" customFormat="1" x14ac:dyDescent="0.25">
      <c r="A282" s="382" t="s">
        <v>249</v>
      </c>
      <c r="B282" s="301">
        <f t="shared" si="52"/>
        <v>0</v>
      </c>
      <c r="C282" s="51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6"/>
    </row>
    <row r="283" spans="1:19" customFormat="1" x14ac:dyDescent="0.25">
      <c r="A283" s="382" t="s">
        <v>250</v>
      </c>
      <c r="B283" s="301">
        <f t="shared" si="52"/>
        <v>0</v>
      </c>
      <c r="C283" s="51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6"/>
    </row>
    <row r="284" spans="1:19" customFormat="1" x14ac:dyDescent="0.25">
      <c r="A284" s="350" t="s">
        <v>251</v>
      </c>
      <c r="B284" s="303">
        <f t="shared" si="52"/>
        <v>0</v>
      </c>
      <c r="C284" s="304"/>
      <c r="D284" s="238"/>
      <c r="E284" s="238"/>
      <c r="F284" s="238"/>
      <c r="G284" s="238"/>
      <c r="H284" s="238"/>
      <c r="I284" s="238"/>
      <c r="J284" s="238"/>
      <c r="K284" s="238"/>
      <c r="L284" s="238"/>
      <c r="M284" s="238"/>
      <c r="N284" s="238"/>
      <c r="O284" s="238"/>
      <c r="P284" s="238"/>
      <c r="Q284" s="238"/>
      <c r="R284" s="238"/>
      <c r="S284" s="77"/>
    </row>
    <row r="285" spans="1:19" customFormat="1" x14ac:dyDescent="0.25">
      <c r="A285" s="257" t="s">
        <v>252</v>
      </c>
      <c r="B285" s="257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</row>
    <row r="286" spans="1:19" customFormat="1" x14ac:dyDescent="0.25">
      <c r="A286" s="1116" t="s">
        <v>253</v>
      </c>
      <c r="B286" s="1199" t="s">
        <v>5</v>
      </c>
      <c r="C286" s="1149" t="s">
        <v>254</v>
      </c>
      <c r="D286" s="1200"/>
      <c r="E286" s="1200"/>
      <c r="F286" s="1200"/>
      <c r="G286" s="1200"/>
      <c r="H286" s="1200"/>
      <c r="I286" s="1200"/>
      <c r="J286" s="1200"/>
      <c r="K286" s="1200"/>
      <c r="L286" s="1200"/>
      <c r="M286" s="1200"/>
      <c r="N286" s="1200"/>
      <c r="O286" s="1200"/>
      <c r="P286" s="1200"/>
      <c r="Q286" s="1200"/>
      <c r="R286" s="1200"/>
      <c r="S286" s="1148"/>
    </row>
    <row r="287" spans="1:19" customFormat="1" x14ac:dyDescent="0.25">
      <c r="A287" s="734"/>
      <c r="B287" s="735"/>
      <c r="C287" s="1182" t="s">
        <v>11</v>
      </c>
      <c r="D287" s="1182" t="s">
        <v>12</v>
      </c>
      <c r="E287" s="1182" t="s">
        <v>13</v>
      </c>
      <c r="F287" s="1182" t="s">
        <v>14</v>
      </c>
      <c r="G287" s="1182" t="s">
        <v>15</v>
      </c>
      <c r="H287" s="1182" t="s">
        <v>16</v>
      </c>
      <c r="I287" s="1182" t="s">
        <v>17</v>
      </c>
      <c r="J287" s="1182" t="s">
        <v>18</v>
      </c>
      <c r="K287" s="1182" t="s">
        <v>19</v>
      </c>
      <c r="L287" s="1182" t="s">
        <v>20</v>
      </c>
      <c r="M287" s="1182" t="s">
        <v>21</v>
      </c>
      <c r="N287" s="1182" t="s">
        <v>22</v>
      </c>
      <c r="O287" s="1182" t="s">
        <v>23</v>
      </c>
      <c r="P287" s="1182" t="s">
        <v>24</v>
      </c>
      <c r="Q287" s="1182" t="s">
        <v>25</v>
      </c>
      <c r="R287" s="1182" t="s">
        <v>26</v>
      </c>
      <c r="S287" s="1182" t="s">
        <v>27</v>
      </c>
    </row>
    <row r="288" spans="1:19" customFormat="1" x14ac:dyDescent="0.25">
      <c r="A288" s="1205" t="s">
        <v>61</v>
      </c>
      <c r="B288" s="376">
        <f t="shared" ref="B288:B308" si="53">SUM(C288:S288)</f>
        <v>0</v>
      </c>
      <c r="C288" s="44">
        <v>0</v>
      </c>
      <c r="D288" s="44">
        <v>0</v>
      </c>
      <c r="E288" s="44">
        <v>0</v>
      </c>
      <c r="F288" s="44">
        <v>0</v>
      </c>
      <c r="G288" s="44">
        <v>0</v>
      </c>
      <c r="H288" s="44">
        <v>0</v>
      </c>
      <c r="I288" s="44">
        <v>0</v>
      </c>
      <c r="J288" s="44">
        <v>0</v>
      </c>
      <c r="K288" s="44">
        <v>0</v>
      </c>
      <c r="L288" s="44">
        <v>0</v>
      </c>
      <c r="M288" s="44">
        <v>0</v>
      </c>
      <c r="N288" s="44">
        <v>0</v>
      </c>
      <c r="O288" s="44">
        <v>0</v>
      </c>
      <c r="P288" s="44">
        <v>0</v>
      </c>
      <c r="Q288" s="44">
        <v>0</v>
      </c>
      <c r="R288" s="44">
        <v>0</v>
      </c>
      <c r="S288" s="40">
        <v>0</v>
      </c>
    </row>
    <row r="289" spans="1:19" customFormat="1" x14ac:dyDescent="0.25">
      <c r="A289" s="161" t="s">
        <v>66</v>
      </c>
      <c r="B289" s="376">
        <f t="shared" si="53"/>
        <v>0</v>
      </c>
      <c r="C289" s="55">
        <v>0</v>
      </c>
      <c r="D289" s="55">
        <v>0</v>
      </c>
      <c r="E289" s="55">
        <v>0</v>
      </c>
      <c r="F289" s="55">
        <v>0</v>
      </c>
      <c r="G289" s="55">
        <v>0</v>
      </c>
      <c r="H289" s="55">
        <v>0</v>
      </c>
      <c r="I289" s="55">
        <v>0</v>
      </c>
      <c r="J289" s="55">
        <v>0</v>
      </c>
      <c r="K289" s="55">
        <v>0</v>
      </c>
      <c r="L289" s="55">
        <v>0</v>
      </c>
      <c r="M289" s="55">
        <v>0</v>
      </c>
      <c r="N289" s="55">
        <v>0</v>
      </c>
      <c r="O289" s="55">
        <v>0</v>
      </c>
      <c r="P289" s="55">
        <v>0</v>
      </c>
      <c r="Q289" s="55">
        <v>0</v>
      </c>
      <c r="R289" s="55">
        <v>0</v>
      </c>
      <c r="S289" s="56">
        <v>0</v>
      </c>
    </row>
    <row r="290" spans="1:19" customFormat="1" x14ac:dyDescent="0.25">
      <c r="A290" s="348" t="s">
        <v>62</v>
      </c>
      <c r="B290" s="376">
        <f t="shared" si="53"/>
        <v>0</v>
      </c>
      <c r="C290" s="55">
        <v>0</v>
      </c>
      <c r="D290" s="55">
        <v>0</v>
      </c>
      <c r="E290" s="55">
        <v>0</v>
      </c>
      <c r="F290" s="55">
        <v>0</v>
      </c>
      <c r="G290" s="55">
        <v>0</v>
      </c>
      <c r="H290" s="55">
        <v>0</v>
      </c>
      <c r="I290" s="55">
        <v>0</v>
      </c>
      <c r="J290" s="55">
        <v>0</v>
      </c>
      <c r="K290" s="55">
        <v>0</v>
      </c>
      <c r="L290" s="55">
        <v>0</v>
      </c>
      <c r="M290" s="55">
        <v>0</v>
      </c>
      <c r="N290" s="55">
        <v>0</v>
      </c>
      <c r="O290" s="55">
        <v>0</v>
      </c>
      <c r="P290" s="55">
        <v>0</v>
      </c>
      <c r="Q290" s="55">
        <v>0</v>
      </c>
      <c r="R290" s="55">
        <v>0</v>
      </c>
      <c r="S290" s="56">
        <v>0</v>
      </c>
    </row>
    <row r="291" spans="1:19" customFormat="1" x14ac:dyDescent="0.25">
      <c r="A291" s="348" t="s">
        <v>60</v>
      </c>
      <c r="B291" s="376">
        <f t="shared" si="53"/>
        <v>15</v>
      </c>
      <c r="C291" s="55">
        <v>0</v>
      </c>
      <c r="D291" s="55">
        <v>0</v>
      </c>
      <c r="E291" s="55">
        <v>0</v>
      </c>
      <c r="F291" s="55">
        <v>0</v>
      </c>
      <c r="G291" s="55">
        <v>0</v>
      </c>
      <c r="H291" s="55">
        <v>0</v>
      </c>
      <c r="I291" s="55">
        <v>0</v>
      </c>
      <c r="J291" s="55">
        <v>0</v>
      </c>
      <c r="K291" s="55">
        <v>0</v>
      </c>
      <c r="L291" s="55">
        <v>0</v>
      </c>
      <c r="M291" s="55">
        <v>0</v>
      </c>
      <c r="N291" s="55">
        <v>0</v>
      </c>
      <c r="O291" s="55">
        <v>0</v>
      </c>
      <c r="P291" s="55">
        <v>2</v>
      </c>
      <c r="Q291" s="55">
        <v>5</v>
      </c>
      <c r="R291" s="55">
        <v>1</v>
      </c>
      <c r="S291" s="56">
        <v>7</v>
      </c>
    </row>
    <row r="292" spans="1:19" customFormat="1" x14ac:dyDescent="0.25">
      <c r="A292" s="161" t="s">
        <v>169</v>
      </c>
      <c r="B292" s="376">
        <f t="shared" si="53"/>
        <v>0</v>
      </c>
      <c r="C292" s="55">
        <v>0</v>
      </c>
      <c r="D292" s="55">
        <v>0</v>
      </c>
      <c r="E292" s="55">
        <v>0</v>
      </c>
      <c r="F292" s="55">
        <v>0</v>
      </c>
      <c r="G292" s="55">
        <v>0</v>
      </c>
      <c r="H292" s="55">
        <v>0</v>
      </c>
      <c r="I292" s="55">
        <v>0</v>
      </c>
      <c r="J292" s="55">
        <v>0</v>
      </c>
      <c r="K292" s="55">
        <v>0</v>
      </c>
      <c r="L292" s="55">
        <v>0</v>
      </c>
      <c r="M292" s="55">
        <v>0</v>
      </c>
      <c r="N292" s="55">
        <v>0</v>
      </c>
      <c r="O292" s="55">
        <v>0</v>
      </c>
      <c r="P292" s="55">
        <v>0</v>
      </c>
      <c r="Q292" s="55">
        <v>0</v>
      </c>
      <c r="R292" s="55">
        <v>0</v>
      </c>
      <c r="S292" s="56">
        <v>0</v>
      </c>
    </row>
    <row r="293" spans="1:19" customFormat="1" x14ac:dyDescent="0.25">
      <c r="A293" s="163" t="s">
        <v>63</v>
      </c>
      <c r="B293" s="376">
        <f t="shared" si="53"/>
        <v>1</v>
      </c>
      <c r="C293" s="55">
        <v>0</v>
      </c>
      <c r="D293" s="55">
        <v>0</v>
      </c>
      <c r="E293" s="55">
        <v>0</v>
      </c>
      <c r="F293" s="55">
        <v>0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v>1</v>
      </c>
      <c r="P293" s="55">
        <v>0</v>
      </c>
      <c r="Q293" s="55">
        <v>0</v>
      </c>
      <c r="R293" s="55">
        <v>0</v>
      </c>
      <c r="S293" s="56">
        <v>0</v>
      </c>
    </row>
    <row r="294" spans="1:19" customFormat="1" x14ac:dyDescent="0.25">
      <c r="A294" s="163" t="s">
        <v>255</v>
      </c>
      <c r="B294" s="376">
        <f t="shared" si="53"/>
        <v>0</v>
      </c>
      <c r="C294" s="55">
        <v>0</v>
      </c>
      <c r="D294" s="55">
        <v>0</v>
      </c>
      <c r="E294" s="55">
        <v>0</v>
      </c>
      <c r="F294" s="55">
        <v>0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0</v>
      </c>
      <c r="Q294" s="55">
        <v>0</v>
      </c>
      <c r="R294" s="55">
        <v>0</v>
      </c>
      <c r="S294" s="56">
        <v>0</v>
      </c>
    </row>
    <row r="295" spans="1:19" customFormat="1" x14ac:dyDescent="0.25">
      <c r="A295" s="163" t="s">
        <v>167</v>
      </c>
      <c r="B295" s="376">
        <f t="shared" si="53"/>
        <v>0</v>
      </c>
      <c r="C295" s="55">
        <v>0</v>
      </c>
      <c r="D295" s="55">
        <v>0</v>
      </c>
      <c r="E295" s="55">
        <v>0</v>
      </c>
      <c r="F295" s="55">
        <v>0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0</v>
      </c>
      <c r="Q295" s="55">
        <v>0</v>
      </c>
      <c r="R295" s="55">
        <v>0</v>
      </c>
      <c r="S295" s="56">
        <v>0</v>
      </c>
    </row>
    <row r="296" spans="1:19" customFormat="1" x14ac:dyDescent="0.25">
      <c r="A296" s="161" t="s">
        <v>174</v>
      </c>
      <c r="B296" s="376">
        <f t="shared" si="53"/>
        <v>0</v>
      </c>
      <c r="C296" s="55">
        <v>0</v>
      </c>
      <c r="D296" s="55">
        <v>0</v>
      </c>
      <c r="E296" s="55">
        <v>0</v>
      </c>
      <c r="F296" s="55">
        <v>0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0</v>
      </c>
      <c r="Q296" s="55">
        <v>0</v>
      </c>
      <c r="R296" s="55">
        <v>0</v>
      </c>
      <c r="S296" s="56">
        <v>0</v>
      </c>
    </row>
    <row r="297" spans="1:19" customFormat="1" x14ac:dyDescent="0.25">
      <c r="A297" s="163" t="s">
        <v>256</v>
      </c>
      <c r="B297" s="376">
        <f t="shared" si="53"/>
        <v>0</v>
      </c>
      <c r="C297" s="55">
        <v>0</v>
      </c>
      <c r="D297" s="55">
        <v>0</v>
      </c>
      <c r="E297" s="55">
        <v>0</v>
      </c>
      <c r="F297" s="55">
        <v>0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0</v>
      </c>
      <c r="Q297" s="55">
        <v>0</v>
      </c>
      <c r="R297" s="55">
        <v>0</v>
      </c>
      <c r="S297" s="56">
        <v>0</v>
      </c>
    </row>
    <row r="298" spans="1:19" customFormat="1" x14ac:dyDescent="0.25">
      <c r="A298" s="161" t="s">
        <v>68</v>
      </c>
      <c r="B298" s="376">
        <f t="shared" si="53"/>
        <v>6</v>
      </c>
      <c r="C298" s="55">
        <v>0</v>
      </c>
      <c r="D298" s="55">
        <v>0</v>
      </c>
      <c r="E298" s="55">
        <v>0</v>
      </c>
      <c r="F298" s="55">
        <v>0</v>
      </c>
      <c r="G298" s="55">
        <v>0</v>
      </c>
      <c r="H298" s="55">
        <v>0</v>
      </c>
      <c r="I298" s="55">
        <v>0</v>
      </c>
      <c r="J298" s="55">
        <v>0</v>
      </c>
      <c r="K298" s="55">
        <v>0</v>
      </c>
      <c r="L298" s="55">
        <v>1</v>
      </c>
      <c r="M298" s="55">
        <v>0</v>
      </c>
      <c r="N298" s="55">
        <v>0</v>
      </c>
      <c r="O298" s="55">
        <v>0</v>
      </c>
      <c r="P298" s="55">
        <v>0</v>
      </c>
      <c r="Q298" s="55">
        <v>3</v>
      </c>
      <c r="R298" s="55">
        <v>2</v>
      </c>
      <c r="S298" s="56">
        <v>0</v>
      </c>
    </row>
    <row r="299" spans="1:19" customFormat="1" x14ac:dyDescent="0.25">
      <c r="A299" s="163" t="s">
        <v>178</v>
      </c>
      <c r="B299" s="376">
        <f t="shared" si="53"/>
        <v>16</v>
      </c>
      <c r="C299" s="55">
        <v>0</v>
      </c>
      <c r="D299" s="55">
        <v>0</v>
      </c>
      <c r="E299" s="55">
        <v>0</v>
      </c>
      <c r="F299" s="55">
        <v>0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1</v>
      </c>
      <c r="Q299" s="55">
        <v>1</v>
      </c>
      <c r="R299" s="55">
        <v>1</v>
      </c>
      <c r="S299" s="56">
        <v>13</v>
      </c>
    </row>
    <row r="300" spans="1:19" customFormat="1" x14ac:dyDescent="0.25">
      <c r="A300" s="161" t="s">
        <v>69</v>
      </c>
      <c r="B300" s="376">
        <f t="shared" si="53"/>
        <v>0</v>
      </c>
      <c r="C300" s="44">
        <v>0</v>
      </c>
      <c r="D300" s="44">
        <v>0</v>
      </c>
      <c r="E300" s="44">
        <v>0</v>
      </c>
      <c r="F300" s="44">
        <v>0</v>
      </c>
      <c r="G300" s="44">
        <v>0</v>
      </c>
      <c r="H300" s="44">
        <v>0</v>
      </c>
      <c r="I300" s="44">
        <v>0</v>
      </c>
      <c r="J300" s="44">
        <v>0</v>
      </c>
      <c r="K300" s="44">
        <v>0</v>
      </c>
      <c r="L300" s="44">
        <v>0</v>
      </c>
      <c r="M300" s="44">
        <v>0</v>
      </c>
      <c r="N300" s="44">
        <v>0</v>
      </c>
      <c r="O300" s="44">
        <v>0</v>
      </c>
      <c r="P300" s="44">
        <v>0</v>
      </c>
      <c r="Q300" s="44">
        <v>0</v>
      </c>
      <c r="R300" s="44">
        <v>0</v>
      </c>
      <c r="S300" s="40">
        <v>0</v>
      </c>
    </row>
    <row r="301" spans="1:19" customFormat="1" x14ac:dyDescent="0.25">
      <c r="A301" s="163" t="s">
        <v>257</v>
      </c>
      <c r="B301" s="376">
        <f t="shared" si="53"/>
        <v>67</v>
      </c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>
        <v>12</v>
      </c>
      <c r="Q301" s="44">
        <v>13</v>
      </c>
      <c r="R301" s="44">
        <v>22</v>
      </c>
      <c r="S301" s="40">
        <v>20</v>
      </c>
    </row>
    <row r="302" spans="1:19" customFormat="1" x14ac:dyDescent="0.25">
      <c r="A302" s="163" t="s">
        <v>258</v>
      </c>
      <c r="B302" s="376">
        <f t="shared" si="53"/>
        <v>249</v>
      </c>
      <c r="C302" s="44">
        <v>1</v>
      </c>
      <c r="D302" s="44">
        <v>9</v>
      </c>
      <c r="E302" s="44">
        <v>14</v>
      </c>
      <c r="F302" s="44">
        <v>2</v>
      </c>
      <c r="G302" s="44">
        <v>0</v>
      </c>
      <c r="H302" s="44">
        <v>1</v>
      </c>
      <c r="I302" s="44">
        <v>1</v>
      </c>
      <c r="J302" s="44">
        <v>0</v>
      </c>
      <c r="K302" s="44">
        <v>0</v>
      </c>
      <c r="L302" s="44">
        <v>0</v>
      </c>
      <c r="M302" s="44">
        <v>1</v>
      </c>
      <c r="N302" s="44">
        <v>0</v>
      </c>
      <c r="O302" s="44">
        <v>0</v>
      </c>
      <c r="P302" s="44">
        <v>79</v>
      </c>
      <c r="Q302" s="44">
        <v>75</v>
      </c>
      <c r="R302" s="44">
        <v>35</v>
      </c>
      <c r="S302" s="40">
        <v>31</v>
      </c>
    </row>
    <row r="303" spans="1:19" customFormat="1" x14ac:dyDescent="0.25">
      <c r="A303" s="161" t="s">
        <v>70</v>
      </c>
      <c r="B303" s="376">
        <f t="shared" si="53"/>
        <v>0</v>
      </c>
      <c r="C303" s="55">
        <v>0</v>
      </c>
      <c r="D303" s="55">
        <v>0</v>
      </c>
      <c r="E303" s="55">
        <v>0</v>
      </c>
      <c r="F303" s="55">
        <v>0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v>0</v>
      </c>
      <c r="R303" s="55">
        <v>0</v>
      </c>
      <c r="S303" s="56">
        <v>0</v>
      </c>
    </row>
    <row r="304" spans="1:19" customFormat="1" x14ac:dyDescent="0.25">
      <c r="A304" s="327" t="s">
        <v>171</v>
      </c>
      <c r="B304" s="376">
        <f t="shared" si="53"/>
        <v>1</v>
      </c>
      <c r="C304" s="55">
        <v>0</v>
      </c>
      <c r="D304" s="55">
        <v>0</v>
      </c>
      <c r="E304" s="55">
        <v>0</v>
      </c>
      <c r="F304" s="55">
        <v>0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0</v>
      </c>
      <c r="Q304" s="55">
        <v>0</v>
      </c>
      <c r="R304" s="55">
        <v>1</v>
      </c>
      <c r="S304" s="56">
        <v>0</v>
      </c>
    </row>
    <row r="305" spans="1:113" x14ac:dyDescent="0.25">
      <c r="A305" s="265" t="s">
        <v>259</v>
      </c>
      <c r="B305" s="376">
        <f t="shared" si="53"/>
        <v>3</v>
      </c>
      <c r="C305" s="55">
        <v>0</v>
      </c>
      <c r="D305" s="55">
        <v>0</v>
      </c>
      <c r="E305" s="55">
        <v>0</v>
      </c>
      <c r="F305" s="55">
        <v>0</v>
      </c>
      <c r="G305" s="55">
        <v>0</v>
      </c>
      <c r="H305" s="55">
        <v>0</v>
      </c>
      <c r="I305" s="55">
        <v>0</v>
      </c>
      <c r="J305" s="55">
        <v>0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0</v>
      </c>
      <c r="Q305" s="55">
        <v>0</v>
      </c>
      <c r="R305" s="55">
        <v>0</v>
      </c>
      <c r="S305" s="56">
        <v>3</v>
      </c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</row>
    <row r="306" spans="1:113" x14ac:dyDescent="0.25">
      <c r="A306" s="265" t="s">
        <v>58</v>
      </c>
      <c r="B306" s="376">
        <f t="shared" si="53"/>
        <v>0</v>
      </c>
      <c r="C306" s="55">
        <v>0</v>
      </c>
      <c r="D306" s="55">
        <v>0</v>
      </c>
      <c r="E306" s="55">
        <v>0</v>
      </c>
      <c r="F306" s="55">
        <v>0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v>0</v>
      </c>
      <c r="R306" s="55">
        <v>0</v>
      </c>
      <c r="S306" s="56">
        <v>0</v>
      </c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</row>
    <row r="307" spans="1:113" x14ac:dyDescent="0.25">
      <c r="A307" s="265" t="s">
        <v>175</v>
      </c>
      <c r="B307" s="385">
        <f t="shared" si="53"/>
        <v>0</v>
      </c>
      <c r="C307" s="93">
        <v>0</v>
      </c>
      <c r="D307" s="93">
        <v>0</v>
      </c>
      <c r="E307" s="93">
        <v>0</v>
      </c>
      <c r="F307" s="93">
        <v>0</v>
      </c>
      <c r="G307" s="93">
        <v>0</v>
      </c>
      <c r="H307" s="93">
        <v>0</v>
      </c>
      <c r="I307" s="93">
        <v>0</v>
      </c>
      <c r="J307" s="93">
        <v>0</v>
      </c>
      <c r="K307" s="93">
        <v>0</v>
      </c>
      <c r="L307" s="93">
        <v>0</v>
      </c>
      <c r="M307" s="93">
        <v>0</v>
      </c>
      <c r="N307" s="93">
        <v>0</v>
      </c>
      <c r="O307" s="93">
        <v>0</v>
      </c>
      <c r="P307" s="93">
        <v>0</v>
      </c>
      <c r="Q307" s="93">
        <v>0</v>
      </c>
      <c r="R307" s="93">
        <v>0</v>
      </c>
      <c r="S307" s="89">
        <v>0</v>
      </c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</row>
    <row r="308" spans="1:113" x14ac:dyDescent="0.25">
      <c r="A308" s="738" t="s">
        <v>260</v>
      </c>
      <c r="B308" s="387">
        <f t="shared" si="53"/>
        <v>38</v>
      </c>
      <c r="C308" s="238">
        <v>0</v>
      </c>
      <c r="D308" s="238">
        <v>0</v>
      </c>
      <c r="E308" s="238">
        <v>0</v>
      </c>
      <c r="F308" s="238">
        <v>0</v>
      </c>
      <c r="G308" s="238">
        <v>0</v>
      </c>
      <c r="H308" s="238">
        <v>0</v>
      </c>
      <c r="I308" s="238">
        <v>0</v>
      </c>
      <c r="J308" s="238">
        <v>0</v>
      </c>
      <c r="K308" s="238">
        <v>0</v>
      </c>
      <c r="L308" s="238">
        <v>0</v>
      </c>
      <c r="M308" s="238">
        <v>0</v>
      </c>
      <c r="N308" s="238">
        <v>1</v>
      </c>
      <c r="O308" s="238">
        <v>1</v>
      </c>
      <c r="P308" s="238">
        <v>4</v>
      </c>
      <c r="Q308" s="238">
        <v>10</v>
      </c>
      <c r="R308" s="238">
        <v>8</v>
      </c>
      <c r="S308" s="77">
        <v>14</v>
      </c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</row>
    <row r="349" spans="1:113" x14ac:dyDescent="0.25">
      <c r="A349" s="388">
        <f>SUM(B13:B24,C29:C50,B59,B67,B75,B95:E95,B103:E103,B111:E111,B115:B116,B120:B122,C126:L141,B147:B175,B176:B181,B193,B204,B213,B216:B219,B247,B252:B254,B258:B284,B288:B308)</f>
        <v>15420</v>
      </c>
      <c r="B349" s="388">
        <f>SUM(CG13:CM212)</f>
        <v>0</v>
      </c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</row>
  </sheetData>
  <mergeCells count="141">
    <mergeCell ref="A286:A287"/>
    <mergeCell ref="B286:B287"/>
    <mergeCell ref="C286:S286"/>
    <mergeCell ref="A250:A251"/>
    <mergeCell ref="B250:B251"/>
    <mergeCell ref="C250:S250"/>
    <mergeCell ref="A256:A257"/>
    <mergeCell ref="B256:B257"/>
    <mergeCell ref="C256:S256"/>
    <mergeCell ref="A206:A208"/>
    <mergeCell ref="B206:B208"/>
    <mergeCell ref="C206:S207"/>
    <mergeCell ref="T206:X206"/>
    <mergeCell ref="T207:V207"/>
    <mergeCell ref="W207:X207"/>
    <mergeCell ref="A195:A197"/>
    <mergeCell ref="B195:B197"/>
    <mergeCell ref="C195:S196"/>
    <mergeCell ref="T195:X195"/>
    <mergeCell ref="T196:V196"/>
    <mergeCell ref="W196:X196"/>
    <mergeCell ref="A183:A185"/>
    <mergeCell ref="B183:B185"/>
    <mergeCell ref="C183:S184"/>
    <mergeCell ref="T183:X183"/>
    <mergeCell ref="T184:V184"/>
    <mergeCell ref="W184:X184"/>
    <mergeCell ref="AC145:AD145"/>
    <mergeCell ref="AE145:AF145"/>
    <mergeCell ref="AG145:AH145"/>
    <mergeCell ref="AM144:AO144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AN145:AO145"/>
    <mergeCell ref="AI145:AJ145"/>
    <mergeCell ref="AK145:AL145"/>
    <mergeCell ref="AM145:AM146"/>
    <mergeCell ref="K124:L124"/>
    <mergeCell ref="A126:A129"/>
    <mergeCell ref="A130:A134"/>
    <mergeCell ref="A135:A140"/>
    <mergeCell ref="A144:A146"/>
    <mergeCell ref="B144:D145"/>
    <mergeCell ref="E144:AL144"/>
    <mergeCell ref="W145:X145"/>
    <mergeCell ref="Y145:Z145"/>
    <mergeCell ref="AA145:AB145"/>
    <mergeCell ref="A124:A125"/>
    <mergeCell ref="B124:B125"/>
    <mergeCell ref="C124:D124"/>
    <mergeCell ref="E124:F124"/>
    <mergeCell ref="G124:H124"/>
    <mergeCell ref="I124:J124"/>
    <mergeCell ref="A113:A114"/>
    <mergeCell ref="B113:B114"/>
    <mergeCell ref="C113:F113"/>
    <mergeCell ref="G113:H113"/>
    <mergeCell ref="A118:A119"/>
    <mergeCell ref="B118:B119"/>
    <mergeCell ref="C118:E118"/>
    <mergeCell ref="F118:F119"/>
    <mergeCell ref="G118:G119"/>
    <mergeCell ref="H118:K118"/>
    <mergeCell ref="A61:A62"/>
    <mergeCell ref="B61:B62"/>
    <mergeCell ref="C61:S61"/>
    <mergeCell ref="T61:W61"/>
    <mergeCell ref="X61:Z61"/>
    <mergeCell ref="A69:A70"/>
    <mergeCell ref="B69:B70"/>
    <mergeCell ref="C69:S69"/>
    <mergeCell ref="T69:W69"/>
    <mergeCell ref="X69:Z69"/>
    <mergeCell ref="A29:B29"/>
    <mergeCell ref="A30:A48"/>
    <mergeCell ref="A52:A53"/>
    <mergeCell ref="B52:B53"/>
    <mergeCell ref="C52:F52"/>
    <mergeCell ref="G52:H52"/>
    <mergeCell ref="AH27:AI27"/>
    <mergeCell ref="AJ27:AK27"/>
    <mergeCell ref="AL27:AM27"/>
    <mergeCell ref="V27:W27"/>
    <mergeCell ref="X27:Y27"/>
    <mergeCell ref="Z27:AA27"/>
    <mergeCell ref="AB27:AC27"/>
    <mergeCell ref="AD27:AE27"/>
    <mergeCell ref="AF27:AG27"/>
    <mergeCell ref="J27:K27"/>
    <mergeCell ref="L27:M27"/>
    <mergeCell ref="N27:O27"/>
    <mergeCell ref="P27:Q27"/>
    <mergeCell ref="R27:S27"/>
    <mergeCell ref="T27:U27"/>
    <mergeCell ref="A26:A28"/>
    <mergeCell ref="B26:B28"/>
    <mergeCell ref="C26:E27"/>
    <mergeCell ref="F26:AM26"/>
    <mergeCell ref="AN26:AQ26"/>
    <mergeCell ref="F27:G27"/>
    <mergeCell ref="H27:I27"/>
    <mergeCell ref="AC11:AD11"/>
    <mergeCell ref="AE11:AF11"/>
    <mergeCell ref="AG11:AH11"/>
    <mergeCell ref="AI11:AJ11"/>
    <mergeCell ref="AK11:AL11"/>
    <mergeCell ref="AM11:AM12"/>
    <mergeCell ref="AQ27:AQ28"/>
    <mergeCell ref="AN27:AN28"/>
    <mergeCell ref="AO27:AO28"/>
    <mergeCell ref="AP27:AP28"/>
    <mergeCell ref="AR10:AR12"/>
    <mergeCell ref="AS10:AS12"/>
    <mergeCell ref="E11:F11"/>
    <mergeCell ref="G11:H11"/>
    <mergeCell ref="I11:J11"/>
    <mergeCell ref="K11:L11"/>
    <mergeCell ref="M11:N11"/>
    <mergeCell ref="O11:P11"/>
    <mergeCell ref="Q11:R11"/>
    <mergeCell ref="S11:T11"/>
    <mergeCell ref="AN11:AN12"/>
    <mergeCell ref="AO11:AO12"/>
    <mergeCell ref="AP11:AP12"/>
    <mergeCell ref="A6:N6"/>
    <mergeCell ref="A10:A12"/>
    <mergeCell ref="B10:D11"/>
    <mergeCell ref="E10:AL10"/>
    <mergeCell ref="AM10:AP10"/>
    <mergeCell ref="AQ10:AQ12"/>
    <mergeCell ref="U11:V11"/>
    <mergeCell ref="W11:X11"/>
    <mergeCell ref="Y11:Z11"/>
    <mergeCell ref="AA11:AB11"/>
  </mergeCells>
  <dataValidations count="5">
    <dataValidation type="whole" allowBlank="1" showInputMessage="1" showErrorMessage="1" error="Valor no Permitido" sqref="CG6:CT6 F60 W61 F68 C177:D181 C144:D175 B142:B175 E146:AL146 CH29:CK51 CG28:CG51">
      <formula1>0</formula1>
      <formula2>1E+30</formula2>
    </dataValidation>
    <dataValidation allowBlank="1" sqref="CA6:CF6 CA29:CF51"/>
    <dataValidation type="whole" operator="greaterThanOrEqual" allowBlank="1" showInputMessage="1" showErrorMessage="1" error="Valor no Permitido" sqref="B13:AS24 C288:S308 C63:Z67 B78:E95 B98:E103 B106:E110 C115:H116 C120:K122 C126:L141 E147:AO181 C186:X193 C198:X204 C209:X212 B216:B219 B222:B246 C252:S254 C258:S284 C29:AQ50">
      <formula1>0</formula1>
    </dataValidation>
    <dataValidation type="whole" operator="greaterThanOrEqual" allowBlank="1" showInputMessage="1" showErrorMessage="1" sqref="C54:H59 C71:Z75">
      <formula1>0</formula1>
    </dataValidation>
    <dataValidation allowBlank="1" showInputMessage="1" showErrorMessage="1" error="Valor no Permitido" sqref="T62 T70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49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9.85546875" customWidth="1"/>
    <col min="2" max="2" width="35.140625" bestFit="1" customWidth="1"/>
    <col min="3" max="3" width="16.28515625" customWidth="1"/>
    <col min="4" max="38" width="19.28515625" customWidth="1"/>
    <col min="39" max="40" width="12.7109375" customWidth="1"/>
    <col min="41" max="41" width="14.42578125" customWidth="1"/>
    <col min="42" max="42" width="12.7109375" customWidth="1"/>
    <col min="43" max="43" width="14.42578125" customWidth="1"/>
    <col min="44" max="44" width="12.42578125" customWidth="1"/>
    <col min="46" max="46" width="13.28515625" customWidth="1"/>
    <col min="48" max="48" width="12.28515625" customWidth="1"/>
    <col min="74" max="77" width="11" customWidth="1"/>
    <col min="78" max="78" width="13.28515625" hidden="1" customWidth="1"/>
    <col min="79" max="97" width="11.42578125" style="2" hidden="1" customWidth="1"/>
    <col min="98" max="105" width="11.42578125" style="2" customWidth="1"/>
    <col min="106" max="113" width="11.42578125" style="2"/>
  </cols>
  <sheetData>
    <row r="1" spans="1:130" x14ac:dyDescent="0.25">
      <c r="A1" s="1" t="s">
        <v>0</v>
      </c>
    </row>
    <row r="2" spans="1:130" x14ac:dyDescent="0.25">
      <c r="A2" s="1" t="str">
        <f>CONCATENATE("COMUNA: ",[10]NOMBRE!B2," - ","( ",[10]NOMBRE!C2,[10]NOMBRE!D2,[10]NOMBRE!E2,[10]NOMBRE!F2,[10]NOMBRE!G2," )")</f>
        <v>COMUNA: LINARES - ( 07401 )</v>
      </c>
    </row>
    <row r="3" spans="1:130" x14ac:dyDescent="0.2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130" x14ac:dyDescent="0.25">
      <c r="A4" s="1" t="str">
        <f>CONCATENATE("MES: ",[10]NOMBRE!B6," - ","( ",[10]NOMBRE!C6,[10]NOMBRE!D6," )")</f>
        <v>MES: SEPTIEMBRE - ( 09 )</v>
      </c>
    </row>
    <row r="5" spans="1:130" x14ac:dyDescent="0.25">
      <c r="A5" s="1" t="str">
        <f>CONCATENATE("AÑO: ",[10]NOMBRE!B7)</f>
        <v>AÑO: 2024</v>
      </c>
    </row>
    <row r="6" spans="1:130" s="10" customFormat="1" ht="18" customHeight="1" x14ac:dyDescent="0.25">
      <c r="A6" s="487" t="s">
        <v>1</v>
      </c>
      <c r="B6" s="487"/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3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6"/>
      <c r="BV6" s="6"/>
      <c r="BW6" s="6"/>
      <c r="BX6" s="6"/>
      <c r="BY6" s="6"/>
      <c r="BZ6" s="6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</row>
    <row r="8" spans="1:130" ht="18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</row>
    <row r="9" spans="1:130" ht="18" customHeight="1" x14ac:dyDescent="0.25">
      <c r="A9" s="13" t="s">
        <v>3</v>
      </c>
      <c r="B9" s="14"/>
      <c r="C9" s="12"/>
      <c r="D9" s="15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</row>
    <row r="10" spans="1:130" x14ac:dyDescent="0.25">
      <c r="A10" s="1116" t="s">
        <v>4</v>
      </c>
      <c r="B10" s="1141" t="s">
        <v>5</v>
      </c>
      <c r="C10" s="492"/>
      <c r="D10" s="493"/>
      <c r="E10" s="1149" t="s">
        <v>6</v>
      </c>
      <c r="F10" s="1200"/>
      <c r="G10" s="1200"/>
      <c r="H10" s="1200"/>
      <c r="I10" s="1200"/>
      <c r="J10" s="1200"/>
      <c r="K10" s="1200"/>
      <c r="L10" s="1200"/>
      <c r="M10" s="1200"/>
      <c r="N10" s="1200"/>
      <c r="O10" s="1200"/>
      <c r="P10" s="1200"/>
      <c r="Q10" s="1200"/>
      <c r="R10" s="1200"/>
      <c r="S10" s="1200"/>
      <c r="T10" s="1200"/>
      <c r="U10" s="1200"/>
      <c r="V10" s="1200"/>
      <c r="W10" s="1200"/>
      <c r="X10" s="1200"/>
      <c r="Y10" s="1200"/>
      <c r="Z10" s="1200"/>
      <c r="AA10" s="1200"/>
      <c r="AB10" s="1200"/>
      <c r="AC10" s="1200"/>
      <c r="AD10" s="1200"/>
      <c r="AE10" s="1200"/>
      <c r="AF10" s="1200"/>
      <c r="AG10" s="1200"/>
      <c r="AH10" s="1200"/>
      <c r="AI10" s="1200"/>
      <c r="AJ10" s="1200"/>
      <c r="AK10" s="1200"/>
      <c r="AL10" s="1206"/>
      <c r="AM10" s="1207" t="s">
        <v>7</v>
      </c>
      <c r="AN10" s="1200"/>
      <c r="AO10" s="1200"/>
      <c r="AP10" s="1148"/>
      <c r="AQ10" s="1116" t="s">
        <v>8</v>
      </c>
      <c r="AR10" s="1116" t="s">
        <v>9</v>
      </c>
      <c r="AS10" s="1116" t="s">
        <v>10</v>
      </c>
    </row>
    <row r="11" spans="1:130" x14ac:dyDescent="0.25">
      <c r="A11" s="489"/>
      <c r="B11" s="494"/>
      <c r="C11" s="495"/>
      <c r="D11" s="496"/>
      <c r="E11" s="1117" t="s">
        <v>11</v>
      </c>
      <c r="F11" s="1118"/>
      <c r="G11" s="1117" t="s">
        <v>12</v>
      </c>
      <c r="H11" s="1118"/>
      <c r="I11" s="1117" t="s">
        <v>13</v>
      </c>
      <c r="J11" s="1118"/>
      <c r="K11" s="1117" t="s">
        <v>14</v>
      </c>
      <c r="L11" s="1118"/>
      <c r="M11" s="1117" t="s">
        <v>15</v>
      </c>
      <c r="N11" s="1118"/>
      <c r="O11" s="1117" t="s">
        <v>16</v>
      </c>
      <c r="P11" s="1118"/>
      <c r="Q11" s="1117" t="s">
        <v>17</v>
      </c>
      <c r="R11" s="1118"/>
      <c r="S11" s="1117" t="s">
        <v>18</v>
      </c>
      <c r="T11" s="1118"/>
      <c r="U11" s="1117" t="s">
        <v>19</v>
      </c>
      <c r="V11" s="1118"/>
      <c r="W11" s="1117" t="s">
        <v>20</v>
      </c>
      <c r="X11" s="1118"/>
      <c r="Y11" s="1117" t="s">
        <v>21</v>
      </c>
      <c r="Z11" s="1118"/>
      <c r="AA11" s="1117" t="s">
        <v>22</v>
      </c>
      <c r="AB11" s="1118"/>
      <c r="AC11" s="1117" t="s">
        <v>23</v>
      </c>
      <c r="AD11" s="1118"/>
      <c r="AE11" s="1117" t="s">
        <v>24</v>
      </c>
      <c r="AF11" s="1118"/>
      <c r="AG11" s="1117" t="s">
        <v>25</v>
      </c>
      <c r="AH11" s="1118"/>
      <c r="AI11" s="1117" t="s">
        <v>26</v>
      </c>
      <c r="AJ11" s="1118"/>
      <c r="AK11" s="1149" t="s">
        <v>27</v>
      </c>
      <c r="AL11" s="1206"/>
      <c r="AM11" s="1208" t="s">
        <v>28</v>
      </c>
      <c r="AN11" s="1209" t="s">
        <v>29</v>
      </c>
      <c r="AO11" s="506" t="s">
        <v>30</v>
      </c>
      <c r="AP11" s="495" t="s">
        <v>31</v>
      </c>
      <c r="AQ11" s="489"/>
      <c r="AR11" s="489"/>
      <c r="AS11" s="489"/>
    </row>
    <row r="12" spans="1:130" x14ac:dyDescent="0.25">
      <c r="A12" s="734"/>
      <c r="B12" s="1154" t="s">
        <v>32</v>
      </c>
      <c r="C12" s="1210" t="s">
        <v>33</v>
      </c>
      <c r="D12" s="1124" t="s">
        <v>34</v>
      </c>
      <c r="E12" s="1123" t="s">
        <v>33</v>
      </c>
      <c r="F12" s="1124" t="s">
        <v>34</v>
      </c>
      <c r="G12" s="1123" t="s">
        <v>33</v>
      </c>
      <c r="H12" s="1124" t="s">
        <v>34</v>
      </c>
      <c r="I12" s="1123" t="s">
        <v>33</v>
      </c>
      <c r="J12" s="1124" t="s">
        <v>34</v>
      </c>
      <c r="K12" s="1123" t="s">
        <v>33</v>
      </c>
      <c r="L12" s="1124" t="s">
        <v>34</v>
      </c>
      <c r="M12" s="1123" t="s">
        <v>33</v>
      </c>
      <c r="N12" s="1124" t="s">
        <v>34</v>
      </c>
      <c r="O12" s="1123" t="s">
        <v>33</v>
      </c>
      <c r="P12" s="1124" t="s">
        <v>34</v>
      </c>
      <c r="Q12" s="1123" t="s">
        <v>33</v>
      </c>
      <c r="R12" s="1124" t="s">
        <v>34</v>
      </c>
      <c r="S12" s="1123" t="s">
        <v>33</v>
      </c>
      <c r="T12" s="1124" t="s">
        <v>34</v>
      </c>
      <c r="U12" s="1123" t="s">
        <v>33</v>
      </c>
      <c r="V12" s="1124" t="s">
        <v>34</v>
      </c>
      <c r="W12" s="1123" t="s">
        <v>33</v>
      </c>
      <c r="X12" s="1124" t="s">
        <v>34</v>
      </c>
      <c r="Y12" s="1123" t="s">
        <v>33</v>
      </c>
      <c r="Z12" s="1124" t="s">
        <v>34</v>
      </c>
      <c r="AA12" s="1123" t="s">
        <v>33</v>
      </c>
      <c r="AB12" s="1124" t="s">
        <v>34</v>
      </c>
      <c r="AC12" s="1123" t="s">
        <v>33</v>
      </c>
      <c r="AD12" s="1124" t="s">
        <v>34</v>
      </c>
      <c r="AE12" s="1123" t="s">
        <v>33</v>
      </c>
      <c r="AF12" s="1124" t="s">
        <v>34</v>
      </c>
      <c r="AG12" s="1123" t="s">
        <v>33</v>
      </c>
      <c r="AH12" s="1124" t="s">
        <v>34</v>
      </c>
      <c r="AI12" s="1123" t="s">
        <v>33</v>
      </c>
      <c r="AJ12" s="1124" t="s">
        <v>34</v>
      </c>
      <c r="AK12" s="1123" t="s">
        <v>33</v>
      </c>
      <c r="AL12" s="1125" t="s">
        <v>34</v>
      </c>
      <c r="AM12" s="509"/>
      <c r="AN12" s="505"/>
      <c r="AO12" s="505"/>
      <c r="AP12" s="620"/>
      <c r="AQ12" s="734"/>
      <c r="AR12" s="734"/>
      <c r="AS12" s="734"/>
    </row>
    <row r="13" spans="1:130" ht="15" customHeight="1" x14ac:dyDescent="0.25">
      <c r="A13" s="1211" t="s">
        <v>35</v>
      </c>
      <c r="B13" s="1166">
        <f t="shared" ref="B13:B24" si="0">SUM(C13:D13)</f>
        <v>0</v>
      </c>
      <c r="C13" s="1212">
        <f t="shared" ref="C13:D24" si="1">SUM(E13,G13,I13,K13,M13,O13,Q13,S13,U13,W13,Y13,AA13,AC13,AE13,AG13,AI13,AK13)</f>
        <v>0</v>
      </c>
      <c r="D13" s="1213">
        <f t="shared" si="1"/>
        <v>0</v>
      </c>
      <c r="E13" s="1132"/>
      <c r="F13" s="1133"/>
      <c r="G13" s="1132"/>
      <c r="H13" s="1136"/>
      <c r="I13" s="1132"/>
      <c r="J13" s="1136"/>
      <c r="K13" s="1132"/>
      <c r="L13" s="1136"/>
      <c r="M13" s="1132"/>
      <c r="N13" s="1136"/>
      <c r="O13" s="1132"/>
      <c r="P13" s="1136"/>
      <c r="Q13" s="1132"/>
      <c r="R13" s="1136"/>
      <c r="S13" s="1132"/>
      <c r="T13" s="1136"/>
      <c r="U13" s="1132"/>
      <c r="V13" s="1136"/>
      <c r="W13" s="1132"/>
      <c r="X13" s="1136"/>
      <c r="Y13" s="1132"/>
      <c r="Z13" s="1136"/>
      <c r="AA13" s="1132"/>
      <c r="AB13" s="1136"/>
      <c r="AC13" s="1132"/>
      <c r="AD13" s="1136"/>
      <c r="AE13" s="1132"/>
      <c r="AF13" s="1136"/>
      <c r="AG13" s="1132"/>
      <c r="AH13" s="1136"/>
      <c r="AI13" s="1132"/>
      <c r="AJ13" s="1136"/>
      <c r="AK13" s="1132"/>
      <c r="AL13" s="1214"/>
      <c r="AM13" s="1135"/>
      <c r="AN13" s="1215"/>
      <c r="AO13" s="1215"/>
      <c r="AP13" s="1133"/>
      <c r="AQ13" s="1136"/>
      <c r="AR13" s="1136"/>
      <c r="AS13" s="1136"/>
      <c r="AT13" s="31" t="str">
        <f>CA13&amp;CB13&amp;CC13&amp;CD13</f>
        <v/>
      </c>
      <c r="BY13" s="32"/>
      <c r="BZ13" s="32"/>
      <c r="CA13" s="33" t="str">
        <f>IF(AM13+AN13+AO13+AP13&lt;&gt;$B13,"* El número de "&amp;AM$10&amp;""&amp;" no puede ser distinto del Total. ","")</f>
        <v/>
      </c>
      <c r="CB13" s="33" t="str">
        <f>IF(AND($B13&lt;&gt;0,AQ13=""),"* No olvide ingresar la variable Personas con discapacidad (con RND). Si no tiene digite CERO.  ",IF(AQ13&gt;$B13,"* La variable Personas con discapacidad (con RND) no puede superar el Total. ",""))</f>
        <v/>
      </c>
      <c r="CC13" s="33" t="str">
        <f>IF(AND($B13&lt;&gt;0,AR13=""),"* No olvide ingresar la variable Pueblos Originarios (Digite CERO si no tiene). ",IF(AR13&gt;$B13,"* La variable Pueblos Originarios no puede superar el Total. ",""))</f>
        <v/>
      </c>
      <c r="CD13" s="33" t="str">
        <f>IF(AND($B13&lt;&gt;0,AS13=""),"* No olvide ingresar la variable Migrantes. Si no tiene digite CERO.  ",IF(AS13&gt;$B13,"* La variable Migrantes no puede superar el Total. ",""))</f>
        <v/>
      </c>
      <c r="CE13" s="32"/>
      <c r="CF13" s="32"/>
      <c r="CG13" s="34">
        <f>IF(AM13+AN13+AO13+AP13&lt;&gt;$B13,1,0)</f>
        <v>0</v>
      </c>
      <c r="CH13" s="35"/>
      <c r="CI13" s="35"/>
      <c r="CJ13" s="35"/>
      <c r="CK13" s="34">
        <f>IF(AND($B13&lt;&gt;0,AQ13=""),1,IF(AQ13&gt;$B13,1,0))</f>
        <v>0</v>
      </c>
      <c r="CL13" s="34">
        <f t="shared" ref="CK13:CM18" si="2">IF(AND($B13&lt;&gt;0,AR13=""),1,IF(AR13&gt;$B13,1,0))</f>
        <v>0</v>
      </c>
      <c r="CM13" s="34">
        <f>IF(AND($B13&lt;&gt;0,AS13=""),1,IF(AS13&gt;$B13,1,0))</f>
        <v>0</v>
      </c>
      <c r="DJ13" s="2"/>
    </row>
    <row r="14" spans="1:130" ht="15" customHeight="1" x14ac:dyDescent="0.25">
      <c r="A14" s="36" t="s">
        <v>36</v>
      </c>
      <c r="B14" s="36">
        <f t="shared" si="0"/>
        <v>0</v>
      </c>
      <c r="C14" s="37">
        <f t="shared" si="1"/>
        <v>0</v>
      </c>
      <c r="D14" s="38">
        <f t="shared" si="1"/>
        <v>0</v>
      </c>
      <c r="E14" s="39"/>
      <c r="F14" s="40"/>
      <c r="G14" s="39"/>
      <c r="H14" s="41"/>
      <c r="I14" s="39"/>
      <c r="J14" s="41"/>
      <c r="K14" s="39"/>
      <c r="L14" s="41"/>
      <c r="M14" s="39"/>
      <c r="N14" s="41"/>
      <c r="O14" s="39"/>
      <c r="P14" s="41"/>
      <c r="Q14" s="39"/>
      <c r="R14" s="41"/>
      <c r="S14" s="39"/>
      <c r="T14" s="41"/>
      <c r="U14" s="39"/>
      <c r="V14" s="41"/>
      <c r="W14" s="39"/>
      <c r="X14" s="41"/>
      <c r="Y14" s="39"/>
      <c r="Z14" s="41"/>
      <c r="AA14" s="39"/>
      <c r="AB14" s="41"/>
      <c r="AC14" s="39"/>
      <c r="AD14" s="41"/>
      <c r="AE14" s="39"/>
      <c r="AF14" s="41"/>
      <c r="AG14" s="39"/>
      <c r="AH14" s="41"/>
      <c r="AI14" s="39"/>
      <c r="AJ14" s="41"/>
      <c r="AK14" s="39"/>
      <c r="AL14" s="42"/>
      <c r="AM14" s="43"/>
      <c r="AN14" s="44"/>
      <c r="AO14" s="44"/>
      <c r="AP14" s="40"/>
      <c r="AQ14" s="41"/>
      <c r="AR14" s="41"/>
      <c r="AS14" s="41"/>
      <c r="AT14" s="31" t="str">
        <f t="shared" ref="AT14:AT18" si="3">CA14&amp;CB14&amp;CC14&amp;CD14</f>
        <v/>
      </c>
      <c r="BY14" s="32"/>
      <c r="BZ14" s="32"/>
      <c r="CA14" s="33" t="str">
        <f t="shared" ref="CA14:CA18" si="4">IF(AM14+AN14+AO14+AP14&lt;&gt;$B14,"* El número de "&amp;AM$10&amp;""&amp;" no puede ser distinto del Total. ","")</f>
        <v/>
      </c>
      <c r="CB14" s="33" t="str">
        <f t="shared" ref="CB14:CB24" si="5">IF(AND($B14&lt;&gt;0,AQ14=""),"* No olvide ingresar la variable Personas con discapacidad (con RND). Si no tiene digite CERO.  ",IF(AQ14&gt;$B14,"* La variable Personas con discapacidad (con RND) no puede superar el Total. ",""))</f>
        <v/>
      </c>
      <c r="CC14" s="33" t="str">
        <f t="shared" ref="CC14:CC24" si="6">IF(AND($B14&lt;&gt;0,AR14=""),"* No olvide ingresar la variable Pueblos Originarios (Digite CERO si no tiene). ",IF(AR14&gt;$B14,"* La variable Pueblos Originarios no puede superar el Total. ",""))</f>
        <v/>
      </c>
      <c r="CD14" s="33" t="str">
        <f t="shared" ref="CD14:CD24" si="7">IF(AND($B14&lt;&gt;0,AS14=""),"* No olvide ingresar la variable Migrantes. Si no tiene digite CERO.  ",IF(AS14&gt;$B14,"* La variable Migrantes no puede superar el Total. ",""))</f>
        <v/>
      </c>
      <c r="CE14" s="32"/>
      <c r="CF14" s="32"/>
      <c r="CG14" s="34">
        <f t="shared" ref="CG14:CG24" si="8">IF(AM14+AN14+AO14+AP14&lt;&gt;$B14,1,0)</f>
        <v>0</v>
      </c>
      <c r="CH14" s="35"/>
      <c r="CI14" s="35"/>
      <c r="CJ14" s="35"/>
      <c r="CK14" s="34">
        <f t="shared" si="2"/>
        <v>0</v>
      </c>
      <c r="CL14" s="34">
        <f t="shared" si="2"/>
        <v>0</v>
      </c>
      <c r="CM14" s="34">
        <f t="shared" si="2"/>
        <v>0</v>
      </c>
    </row>
    <row r="15" spans="1:130" ht="19.5" customHeight="1" x14ac:dyDescent="0.25">
      <c r="A15" s="45" t="s">
        <v>37</v>
      </c>
      <c r="B15" s="45">
        <f t="shared" si="0"/>
        <v>0</v>
      </c>
      <c r="C15" s="46">
        <f t="shared" si="1"/>
        <v>0</v>
      </c>
      <c r="D15" s="47">
        <f t="shared" si="1"/>
        <v>0</v>
      </c>
      <c r="E15" s="48"/>
      <c r="F15" s="49"/>
      <c r="G15" s="48"/>
      <c r="H15" s="50"/>
      <c r="I15" s="48"/>
      <c r="J15" s="50"/>
      <c r="K15" s="48"/>
      <c r="L15" s="50"/>
      <c r="M15" s="39"/>
      <c r="N15" s="41"/>
      <c r="O15" s="39"/>
      <c r="P15" s="41"/>
      <c r="Q15" s="51"/>
      <c r="R15" s="52"/>
      <c r="S15" s="51"/>
      <c r="T15" s="52"/>
      <c r="U15" s="51"/>
      <c r="V15" s="52"/>
      <c r="W15" s="51"/>
      <c r="X15" s="52"/>
      <c r="Y15" s="51"/>
      <c r="Z15" s="52"/>
      <c r="AA15" s="51"/>
      <c r="AB15" s="52"/>
      <c r="AC15" s="51"/>
      <c r="AD15" s="52"/>
      <c r="AE15" s="51"/>
      <c r="AF15" s="52"/>
      <c r="AG15" s="51"/>
      <c r="AH15" s="52"/>
      <c r="AI15" s="51"/>
      <c r="AJ15" s="52"/>
      <c r="AK15" s="51"/>
      <c r="AL15" s="53"/>
      <c r="AM15" s="54"/>
      <c r="AN15" s="55"/>
      <c r="AO15" s="55"/>
      <c r="AP15" s="56"/>
      <c r="AQ15" s="52"/>
      <c r="AR15" s="52"/>
      <c r="AS15" s="52"/>
      <c r="AT15" s="31" t="str">
        <f>CA15&amp;CB15&amp;CC15&amp;CD15</f>
        <v/>
      </c>
      <c r="BY15" s="32"/>
      <c r="BZ15" s="32"/>
      <c r="CA15" s="33" t="str">
        <f t="shared" si="4"/>
        <v/>
      </c>
      <c r="CB15" s="33" t="str">
        <f t="shared" si="5"/>
        <v/>
      </c>
      <c r="CC15" s="33" t="str">
        <f t="shared" si="6"/>
        <v/>
      </c>
      <c r="CD15" s="33" t="str">
        <f t="shared" si="7"/>
        <v/>
      </c>
      <c r="CE15" s="32"/>
      <c r="CF15" s="32"/>
      <c r="CG15" s="34">
        <f t="shared" si="8"/>
        <v>0</v>
      </c>
      <c r="CH15" s="35"/>
      <c r="CI15" s="35"/>
      <c r="CJ15" s="35"/>
      <c r="CK15" s="34">
        <f t="shared" si="2"/>
        <v>0</v>
      </c>
      <c r="CL15" s="34">
        <f t="shared" si="2"/>
        <v>0</v>
      </c>
      <c r="CM15" s="34">
        <f t="shared" si="2"/>
        <v>0</v>
      </c>
    </row>
    <row r="16" spans="1:130" ht="15" customHeight="1" x14ac:dyDescent="0.25">
      <c r="A16" s="57" t="s">
        <v>38</v>
      </c>
      <c r="B16" s="57">
        <f t="shared" si="0"/>
        <v>0</v>
      </c>
      <c r="C16" s="58">
        <f t="shared" si="1"/>
        <v>0</v>
      </c>
      <c r="D16" s="59">
        <f t="shared" si="1"/>
        <v>0</v>
      </c>
      <c r="E16" s="51"/>
      <c r="F16" s="56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  <c r="S16" s="51"/>
      <c r="T16" s="52"/>
      <c r="U16" s="51"/>
      <c r="V16" s="52"/>
      <c r="W16" s="51"/>
      <c r="X16" s="52"/>
      <c r="Y16" s="51"/>
      <c r="Z16" s="52"/>
      <c r="AA16" s="51"/>
      <c r="AB16" s="52"/>
      <c r="AC16" s="51"/>
      <c r="AD16" s="52"/>
      <c r="AE16" s="51"/>
      <c r="AF16" s="52"/>
      <c r="AG16" s="51"/>
      <c r="AH16" s="52"/>
      <c r="AI16" s="51"/>
      <c r="AJ16" s="52"/>
      <c r="AK16" s="51"/>
      <c r="AL16" s="53"/>
      <c r="AM16" s="54"/>
      <c r="AN16" s="55"/>
      <c r="AO16" s="55"/>
      <c r="AP16" s="56"/>
      <c r="AQ16" s="52"/>
      <c r="AR16" s="52"/>
      <c r="AS16" s="52"/>
      <c r="AT16" s="31" t="str">
        <f t="shared" si="3"/>
        <v/>
      </c>
      <c r="BY16" s="32"/>
      <c r="BZ16" s="32"/>
      <c r="CA16" s="33" t="str">
        <f t="shared" si="4"/>
        <v/>
      </c>
      <c r="CB16" s="33" t="str">
        <f t="shared" si="5"/>
        <v/>
      </c>
      <c r="CC16" s="33" t="str">
        <f t="shared" si="6"/>
        <v/>
      </c>
      <c r="CD16" s="33" t="str">
        <f t="shared" si="7"/>
        <v/>
      </c>
      <c r="CE16" s="32"/>
      <c r="CF16" s="32"/>
      <c r="CG16" s="34">
        <f t="shared" si="8"/>
        <v>0</v>
      </c>
      <c r="CH16" s="35"/>
      <c r="CI16" s="35"/>
      <c r="CJ16" s="35"/>
      <c r="CK16" s="34">
        <f t="shared" si="2"/>
        <v>0</v>
      </c>
      <c r="CL16" s="34">
        <f t="shared" si="2"/>
        <v>0</v>
      </c>
      <c r="CM16" s="34">
        <f t="shared" si="2"/>
        <v>0</v>
      </c>
    </row>
    <row r="17" spans="1:113" x14ac:dyDescent="0.25">
      <c r="A17" s="45" t="s">
        <v>39</v>
      </c>
      <c r="B17" s="60">
        <f t="shared" si="0"/>
        <v>0</v>
      </c>
      <c r="C17" s="61">
        <f t="shared" si="1"/>
        <v>0</v>
      </c>
      <c r="D17" s="59">
        <f t="shared" si="1"/>
        <v>0</v>
      </c>
      <c r="E17" s="62"/>
      <c r="F17" s="52"/>
      <c r="G17" s="51"/>
      <c r="H17" s="52"/>
      <c r="I17" s="51"/>
      <c r="J17" s="52"/>
      <c r="K17" s="51"/>
      <c r="L17" s="52"/>
      <c r="M17" s="51"/>
      <c r="N17" s="52"/>
      <c r="O17" s="51"/>
      <c r="P17" s="52"/>
      <c r="Q17" s="51"/>
      <c r="R17" s="52"/>
      <c r="S17" s="51"/>
      <c r="T17" s="52"/>
      <c r="U17" s="51"/>
      <c r="V17" s="52"/>
      <c r="W17" s="51"/>
      <c r="X17" s="52"/>
      <c r="Y17" s="51"/>
      <c r="Z17" s="52"/>
      <c r="AA17" s="51"/>
      <c r="AB17" s="52"/>
      <c r="AC17" s="51"/>
      <c r="AD17" s="52"/>
      <c r="AE17" s="51"/>
      <c r="AF17" s="52"/>
      <c r="AG17" s="51"/>
      <c r="AH17" s="52"/>
      <c r="AI17" s="51"/>
      <c r="AJ17" s="52"/>
      <c r="AK17" s="51"/>
      <c r="AL17" s="53"/>
      <c r="AM17" s="63"/>
      <c r="AN17" s="55"/>
      <c r="AO17" s="55"/>
      <c r="AP17" s="56"/>
      <c r="AQ17" s="64"/>
      <c r="AR17" s="64"/>
      <c r="AS17" s="64"/>
      <c r="AT17" s="31" t="str">
        <f t="shared" si="3"/>
        <v/>
      </c>
      <c r="BY17" s="32"/>
      <c r="BZ17" s="32"/>
      <c r="CA17" s="33" t="str">
        <f>IF(AM17+AN17+AO17+AP17&lt;&gt;$B17,"* El número de "&amp;AM$10&amp;""&amp;" no puede ser distinto del Total. ","")</f>
        <v/>
      </c>
      <c r="CB17" s="33" t="str">
        <f t="shared" si="5"/>
        <v/>
      </c>
      <c r="CC17" s="33" t="str">
        <f t="shared" si="6"/>
        <v/>
      </c>
      <c r="CD17" s="33" t="str">
        <f t="shared" si="7"/>
        <v/>
      </c>
      <c r="CE17" s="32"/>
      <c r="CF17" s="32"/>
      <c r="CG17" s="34">
        <f t="shared" si="8"/>
        <v>0</v>
      </c>
      <c r="CH17" s="35"/>
      <c r="CI17" s="35"/>
      <c r="CJ17" s="35"/>
      <c r="CK17" s="34">
        <f t="shared" si="2"/>
        <v>0</v>
      </c>
      <c r="CL17" s="34">
        <f t="shared" si="2"/>
        <v>0</v>
      </c>
      <c r="CM17" s="34">
        <f t="shared" si="2"/>
        <v>0</v>
      </c>
    </row>
    <row r="18" spans="1:113" x14ac:dyDescent="0.25">
      <c r="A18" s="45" t="s">
        <v>40</v>
      </c>
      <c r="B18" s="65">
        <f t="shared" si="0"/>
        <v>0</v>
      </c>
      <c r="C18" s="631">
        <f t="shared" si="1"/>
        <v>0</v>
      </c>
      <c r="D18" s="67">
        <f t="shared" si="1"/>
        <v>0</v>
      </c>
      <c r="E18" s="68"/>
      <c r="F18" s="632"/>
      <c r="G18" s="1216"/>
      <c r="H18" s="71"/>
      <c r="I18" s="1216"/>
      <c r="J18" s="71"/>
      <c r="K18" s="51"/>
      <c r="L18" s="52"/>
      <c r="M18" s="51"/>
      <c r="N18" s="52"/>
      <c r="O18" s="1188"/>
      <c r="P18" s="73"/>
      <c r="Q18" s="1188"/>
      <c r="R18" s="73"/>
      <c r="S18" s="1188"/>
      <c r="T18" s="73"/>
      <c r="U18" s="1188"/>
      <c r="V18" s="73"/>
      <c r="W18" s="1188"/>
      <c r="X18" s="73"/>
      <c r="Y18" s="1188"/>
      <c r="Z18" s="73"/>
      <c r="AA18" s="1188"/>
      <c r="AB18" s="73"/>
      <c r="AC18" s="1188"/>
      <c r="AD18" s="73"/>
      <c r="AE18" s="1188"/>
      <c r="AF18" s="73"/>
      <c r="AG18" s="1188"/>
      <c r="AH18" s="73"/>
      <c r="AI18" s="1188"/>
      <c r="AJ18" s="73"/>
      <c r="AK18" s="1188"/>
      <c r="AL18" s="74"/>
      <c r="AM18" s="75"/>
      <c r="AN18" s="76"/>
      <c r="AO18" s="76"/>
      <c r="AP18" s="77"/>
      <c r="AQ18" s="78"/>
      <c r="AR18" s="78"/>
      <c r="AS18" s="78"/>
      <c r="AT18" s="31" t="str">
        <f t="shared" si="3"/>
        <v/>
      </c>
      <c r="BY18" s="32"/>
      <c r="BZ18" s="32"/>
      <c r="CA18" s="33" t="str">
        <f t="shared" si="4"/>
        <v/>
      </c>
      <c r="CB18" s="33" t="str">
        <f t="shared" si="5"/>
        <v/>
      </c>
      <c r="CC18" s="33" t="str">
        <f t="shared" si="6"/>
        <v/>
      </c>
      <c r="CD18" s="33" t="str">
        <f t="shared" si="7"/>
        <v/>
      </c>
      <c r="CE18" s="32"/>
      <c r="CF18" s="32"/>
      <c r="CG18" s="34">
        <f t="shared" si="8"/>
        <v>0</v>
      </c>
      <c r="CH18" s="35"/>
      <c r="CI18" s="35"/>
      <c r="CJ18" s="35"/>
      <c r="CK18" s="34">
        <f t="shared" si="2"/>
        <v>0</v>
      </c>
      <c r="CL18" s="34">
        <f t="shared" si="2"/>
        <v>0</v>
      </c>
      <c r="CM18" s="34">
        <f t="shared" si="2"/>
        <v>0</v>
      </c>
    </row>
    <row r="19" spans="1:113" x14ac:dyDescent="0.25">
      <c r="A19" s="1211" t="s">
        <v>41</v>
      </c>
      <c r="B19" s="65">
        <f t="shared" si="0"/>
        <v>0</v>
      </c>
      <c r="C19" s="79">
        <f t="shared" si="1"/>
        <v>0</v>
      </c>
      <c r="D19" s="1213">
        <f t="shared" si="1"/>
        <v>0</v>
      </c>
      <c r="E19" s="1165">
        <f t="shared" ref="E19:AS19" si="9">SUM(E20:E24)</f>
        <v>0</v>
      </c>
      <c r="F19" s="1213">
        <f t="shared" si="9"/>
        <v>0</v>
      </c>
      <c r="G19" s="1165">
        <f t="shared" si="9"/>
        <v>0</v>
      </c>
      <c r="H19" s="1172">
        <f t="shared" si="9"/>
        <v>0</v>
      </c>
      <c r="I19" s="1165">
        <f t="shared" si="9"/>
        <v>0</v>
      </c>
      <c r="J19" s="1172">
        <f t="shared" si="9"/>
        <v>0</v>
      </c>
      <c r="K19" s="1165">
        <f t="shared" si="9"/>
        <v>0</v>
      </c>
      <c r="L19" s="1172">
        <f t="shared" si="9"/>
        <v>0</v>
      </c>
      <c r="M19" s="1165">
        <f t="shared" si="9"/>
        <v>0</v>
      </c>
      <c r="N19" s="1172">
        <f t="shared" si="9"/>
        <v>0</v>
      </c>
      <c r="O19" s="1165">
        <f t="shared" si="9"/>
        <v>0</v>
      </c>
      <c r="P19" s="1172">
        <f t="shared" si="9"/>
        <v>0</v>
      </c>
      <c r="Q19" s="1165">
        <f t="shared" si="9"/>
        <v>0</v>
      </c>
      <c r="R19" s="1172">
        <f t="shared" si="9"/>
        <v>0</v>
      </c>
      <c r="S19" s="1165">
        <f t="shared" si="9"/>
        <v>0</v>
      </c>
      <c r="T19" s="1172">
        <f t="shared" si="9"/>
        <v>0</v>
      </c>
      <c r="U19" s="1165">
        <f t="shared" si="9"/>
        <v>0</v>
      </c>
      <c r="V19" s="1172">
        <f t="shared" si="9"/>
        <v>0</v>
      </c>
      <c r="W19" s="1165">
        <f t="shared" si="9"/>
        <v>0</v>
      </c>
      <c r="X19" s="1172">
        <f t="shared" si="9"/>
        <v>0</v>
      </c>
      <c r="Y19" s="1165">
        <f t="shared" si="9"/>
        <v>0</v>
      </c>
      <c r="Z19" s="1172">
        <f t="shared" si="9"/>
        <v>0</v>
      </c>
      <c r="AA19" s="1165">
        <f t="shared" si="9"/>
        <v>0</v>
      </c>
      <c r="AB19" s="1172">
        <f t="shared" si="9"/>
        <v>0</v>
      </c>
      <c r="AC19" s="1165">
        <f t="shared" si="9"/>
        <v>0</v>
      </c>
      <c r="AD19" s="1172">
        <f t="shared" si="9"/>
        <v>0</v>
      </c>
      <c r="AE19" s="1165">
        <f t="shared" si="9"/>
        <v>0</v>
      </c>
      <c r="AF19" s="1172">
        <f t="shared" si="9"/>
        <v>0</v>
      </c>
      <c r="AG19" s="1165">
        <f t="shared" si="9"/>
        <v>0</v>
      </c>
      <c r="AH19" s="1172">
        <f t="shared" si="9"/>
        <v>0</v>
      </c>
      <c r="AI19" s="1165">
        <f t="shared" si="9"/>
        <v>0</v>
      </c>
      <c r="AJ19" s="1172">
        <f t="shared" si="9"/>
        <v>0</v>
      </c>
      <c r="AK19" s="1165">
        <f t="shared" si="9"/>
        <v>0</v>
      </c>
      <c r="AL19" s="1217">
        <f t="shared" si="9"/>
        <v>0</v>
      </c>
      <c r="AM19" s="1170">
        <f t="shared" si="9"/>
        <v>0</v>
      </c>
      <c r="AN19" s="1171">
        <f t="shared" si="9"/>
        <v>0</v>
      </c>
      <c r="AO19" s="1171">
        <f t="shared" si="9"/>
        <v>0</v>
      </c>
      <c r="AP19" s="1213">
        <f t="shared" si="9"/>
        <v>0</v>
      </c>
      <c r="AQ19" s="1172">
        <f t="shared" si="9"/>
        <v>0</v>
      </c>
      <c r="AR19" s="1172">
        <f t="shared" si="9"/>
        <v>0</v>
      </c>
      <c r="AS19" s="1172">
        <f t="shared" si="9"/>
        <v>0</v>
      </c>
      <c r="AT19" s="85"/>
      <c r="BY19" s="32"/>
      <c r="BZ19" s="32"/>
      <c r="CA19" s="32"/>
      <c r="CB19" s="32"/>
      <c r="CC19" s="32"/>
      <c r="CD19" s="32"/>
      <c r="CE19" s="32"/>
      <c r="CF19" s="32"/>
      <c r="CG19"/>
      <c r="CH19" s="35"/>
      <c r="CI19" s="35"/>
      <c r="CJ19" s="35"/>
      <c r="CK19"/>
      <c r="CL19"/>
      <c r="CM19"/>
    </row>
    <row r="20" spans="1:113" x14ac:dyDescent="0.25">
      <c r="A20" s="1218" t="s">
        <v>42</v>
      </c>
      <c r="B20" s="60">
        <f t="shared" si="0"/>
        <v>0</v>
      </c>
      <c r="C20" s="58">
        <f t="shared" si="1"/>
        <v>0</v>
      </c>
      <c r="D20" s="87">
        <f t="shared" si="1"/>
        <v>0</v>
      </c>
      <c r="E20" s="88"/>
      <c r="F20" s="89"/>
      <c r="G20" s="88"/>
      <c r="H20" s="90"/>
      <c r="I20" s="88"/>
      <c r="J20" s="90"/>
      <c r="K20" s="88"/>
      <c r="L20" s="90"/>
      <c r="M20" s="88"/>
      <c r="N20" s="90"/>
      <c r="O20" s="88"/>
      <c r="P20" s="90"/>
      <c r="Q20" s="88"/>
      <c r="R20" s="90"/>
      <c r="S20" s="88"/>
      <c r="T20" s="90"/>
      <c r="U20" s="88"/>
      <c r="V20" s="90"/>
      <c r="W20" s="88"/>
      <c r="X20" s="90"/>
      <c r="Y20" s="88"/>
      <c r="Z20" s="90"/>
      <c r="AA20" s="88"/>
      <c r="AB20" s="90"/>
      <c r="AC20" s="88"/>
      <c r="AD20" s="90"/>
      <c r="AE20" s="88"/>
      <c r="AF20" s="90"/>
      <c r="AG20" s="88"/>
      <c r="AH20" s="90"/>
      <c r="AI20" s="88"/>
      <c r="AJ20" s="90"/>
      <c r="AK20" s="88"/>
      <c r="AL20" s="91"/>
      <c r="AM20" s="1219"/>
      <c r="AN20" s="93"/>
      <c r="AO20" s="93"/>
      <c r="AP20" s="89"/>
      <c r="AQ20" s="1220"/>
      <c r="AR20" s="1220"/>
      <c r="AS20" s="1220"/>
      <c r="AT20" s="31" t="str">
        <f>CA20&amp;CB20&amp;CC20&amp;CD20</f>
        <v/>
      </c>
      <c r="BY20" s="32"/>
      <c r="BZ20" s="32"/>
      <c r="CA20" s="33" t="str">
        <f t="shared" ref="CA20:CA24" si="10">IF(AM20+AN20+AO20+AP20&lt;&gt;$B20,"* El número de "&amp;AM$10&amp;""&amp;" no puede ser distinto del Total. ","")</f>
        <v/>
      </c>
      <c r="CB20" s="33" t="str">
        <f t="shared" si="5"/>
        <v/>
      </c>
      <c r="CC20" s="33" t="str">
        <f t="shared" si="6"/>
        <v/>
      </c>
      <c r="CD20" s="33" t="str">
        <f t="shared" si="7"/>
        <v/>
      </c>
      <c r="CE20" s="32"/>
      <c r="CF20" s="32"/>
      <c r="CG20" s="34">
        <f t="shared" si="8"/>
        <v>0</v>
      </c>
      <c r="CH20" s="35"/>
      <c r="CI20" s="35"/>
      <c r="CJ20" s="35"/>
      <c r="CK20" s="34">
        <f t="shared" ref="CK20:CM24" si="11">IF(AND($B20&lt;&gt;0,AQ20=""),1,IF(AQ20&gt;$B20,1,0))</f>
        <v>0</v>
      </c>
      <c r="CL20" s="34">
        <f t="shared" si="11"/>
        <v>0</v>
      </c>
      <c r="CM20" s="34">
        <f t="shared" si="11"/>
        <v>0</v>
      </c>
    </row>
    <row r="21" spans="1:113" x14ac:dyDescent="0.25">
      <c r="A21" s="45" t="s">
        <v>43</v>
      </c>
      <c r="B21" s="57">
        <f t="shared" si="0"/>
        <v>0</v>
      </c>
      <c r="C21" s="61">
        <f t="shared" si="1"/>
        <v>0</v>
      </c>
      <c r="D21" s="47">
        <f t="shared" si="1"/>
        <v>0</v>
      </c>
      <c r="E21" s="51"/>
      <c r="F21" s="56"/>
      <c r="G21" s="51"/>
      <c r="H21" s="52"/>
      <c r="I21" s="51"/>
      <c r="J21" s="52"/>
      <c r="K21" s="51"/>
      <c r="L21" s="52"/>
      <c r="M21" s="51"/>
      <c r="N21" s="52"/>
      <c r="O21" s="51"/>
      <c r="P21" s="52"/>
      <c r="Q21" s="51"/>
      <c r="R21" s="52"/>
      <c r="S21" s="51"/>
      <c r="T21" s="52"/>
      <c r="U21" s="51"/>
      <c r="V21" s="52"/>
      <c r="W21" s="51"/>
      <c r="X21" s="52"/>
      <c r="Y21" s="51"/>
      <c r="Z21" s="52"/>
      <c r="AA21" s="51"/>
      <c r="AB21" s="52"/>
      <c r="AC21" s="51"/>
      <c r="AD21" s="52"/>
      <c r="AE21" s="51"/>
      <c r="AF21" s="52"/>
      <c r="AG21" s="51"/>
      <c r="AH21" s="52"/>
      <c r="AI21" s="51"/>
      <c r="AJ21" s="52"/>
      <c r="AK21" s="51"/>
      <c r="AL21" s="53"/>
      <c r="AM21" s="54"/>
      <c r="AN21" s="55"/>
      <c r="AO21" s="55"/>
      <c r="AP21" s="56"/>
      <c r="AQ21" s="95"/>
      <c r="AR21" s="95"/>
      <c r="AS21" s="95"/>
      <c r="AT21" s="31" t="str">
        <f>CA21&amp;CB21&amp;CC21&amp;CD21</f>
        <v/>
      </c>
      <c r="BY21" s="32"/>
      <c r="BZ21" s="32"/>
      <c r="CA21" s="33" t="str">
        <f t="shared" si="10"/>
        <v/>
      </c>
      <c r="CB21" s="33" t="str">
        <f t="shared" si="5"/>
        <v/>
      </c>
      <c r="CC21" s="33" t="str">
        <f t="shared" si="6"/>
        <v/>
      </c>
      <c r="CD21" s="33" t="str">
        <f t="shared" si="7"/>
        <v/>
      </c>
      <c r="CE21" s="32"/>
      <c r="CF21" s="32"/>
      <c r="CG21" s="34">
        <f t="shared" si="8"/>
        <v>0</v>
      </c>
      <c r="CH21" s="35"/>
      <c r="CI21" s="35"/>
      <c r="CJ21" s="35"/>
      <c r="CK21" s="34">
        <f t="shared" si="11"/>
        <v>0</v>
      </c>
      <c r="CL21" s="34">
        <f t="shared" si="11"/>
        <v>0</v>
      </c>
      <c r="CM21" s="34">
        <f t="shared" si="11"/>
        <v>0</v>
      </c>
    </row>
    <row r="22" spans="1:113" x14ac:dyDescent="0.25">
      <c r="A22" s="96" t="s">
        <v>44</v>
      </c>
      <c r="B22" s="97">
        <f t="shared" si="0"/>
        <v>0</v>
      </c>
      <c r="C22" s="98">
        <f t="shared" si="1"/>
        <v>0</v>
      </c>
      <c r="D22" s="99">
        <f t="shared" si="1"/>
        <v>0</v>
      </c>
      <c r="E22" s="62"/>
      <c r="F22" s="100"/>
      <c r="G22" s="62"/>
      <c r="H22" s="101"/>
      <c r="I22" s="62"/>
      <c r="J22" s="101"/>
      <c r="K22" s="62"/>
      <c r="L22" s="101"/>
      <c r="M22" s="62"/>
      <c r="N22" s="101"/>
      <c r="O22" s="62"/>
      <c r="P22" s="101"/>
      <c r="Q22" s="62"/>
      <c r="R22" s="101"/>
      <c r="S22" s="62"/>
      <c r="T22" s="101"/>
      <c r="U22" s="62"/>
      <c r="V22" s="101"/>
      <c r="W22" s="62"/>
      <c r="X22" s="101"/>
      <c r="Y22" s="62"/>
      <c r="Z22" s="101"/>
      <c r="AA22" s="62"/>
      <c r="AB22" s="101"/>
      <c r="AC22" s="62"/>
      <c r="AD22" s="101"/>
      <c r="AE22" s="62"/>
      <c r="AF22" s="101"/>
      <c r="AG22" s="62"/>
      <c r="AH22" s="101"/>
      <c r="AI22" s="62"/>
      <c r="AJ22" s="101"/>
      <c r="AK22" s="62"/>
      <c r="AL22" s="102"/>
      <c r="AM22" s="103"/>
      <c r="AN22" s="104"/>
      <c r="AO22" s="104"/>
      <c r="AP22" s="100"/>
      <c r="AQ22" s="105"/>
      <c r="AR22" s="105"/>
      <c r="AS22" s="105"/>
      <c r="AT22" s="31" t="str">
        <f>CA22&amp;CB22&amp;CC22&amp;CD22</f>
        <v/>
      </c>
      <c r="BY22" s="32"/>
      <c r="BZ22" s="32"/>
      <c r="CA22" s="33" t="str">
        <f t="shared" si="10"/>
        <v/>
      </c>
      <c r="CB22" s="33" t="str">
        <f t="shared" si="5"/>
        <v/>
      </c>
      <c r="CC22" s="33" t="str">
        <f t="shared" si="6"/>
        <v/>
      </c>
      <c r="CD22" s="33" t="str">
        <f t="shared" si="7"/>
        <v/>
      </c>
      <c r="CE22" s="32"/>
      <c r="CF22" s="32"/>
      <c r="CG22" s="34">
        <f t="shared" si="8"/>
        <v>0</v>
      </c>
      <c r="CH22" s="35"/>
      <c r="CI22" s="35"/>
      <c r="CJ22" s="35"/>
      <c r="CK22" s="34">
        <f t="shared" si="11"/>
        <v>0</v>
      </c>
      <c r="CL22" s="34">
        <f t="shared" si="11"/>
        <v>0</v>
      </c>
      <c r="CM22" s="34">
        <f t="shared" si="11"/>
        <v>0</v>
      </c>
    </row>
    <row r="23" spans="1:113" x14ac:dyDescent="0.25">
      <c r="A23" s="106" t="s">
        <v>45</v>
      </c>
      <c r="B23" s="57">
        <f t="shared" si="0"/>
        <v>0</v>
      </c>
      <c r="C23" s="61">
        <f t="shared" si="1"/>
        <v>0</v>
      </c>
      <c r="D23" s="47">
        <f t="shared" si="1"/>
        <v>0</v>
      </c>
      <c r="E23" s="51"/>
      <c r="F23" s="56"/>
      <c r="G23" s="51"/>
      <c r="H23" s="52"/>
      <c r="I23" s="51"/>
      <c r="J23" s="52"/>
      <c r="K23" s="51"/>
      <c r="L23" s="52"/>
      <c r="M23" s="51"/>
      <c r="N23" s="52"/>
      <c r="O23" s="51"/>
      <c r="P23" s="52"/>
      <c r="Q23" s="51"/>
      <c r="R23" s="52"/>
      <c r="S23" s="51"/>
      <c r="T23" s="52"/>
      <c r="U23" s="51"/>
      <c r="V23" s="52"/>
      <c r="W23" s="51"/>
      <c r="X23" s="52"/>
      <c r="Y23" s="51"/>
      <c r="Z23" s="52"/>
      <c r="AA23" s="51"/>
      <c r="AB23" s="52"/>
      <c r="AC23" s="51"/>
      <c r="AD23" s="52"/>
      <c r="AE23" s="51"/>
      <c r="AF23" s="52"/>
      <c r="AG23" s="51"/>
      <c r="AH23" s="52"/>
      <c r="AI23" s="51"/>
      <c r="AJ23" s="52"/>
      <c r="AK23" s="51"/>
      <c r="AL23" s="53"/>
      <c r="AM23" s="54"/>
      <c r="AN23" s="55"/>
      <c r="AO23" s="55"/>
      <c r="AP23" s="56"/>
      <c r="AQ23" s="95"/>
      <c r="AR23" s="95"/>
      <c r="AS23" s="95"/>
      <c r="AT23" s="31" t="str">
        <f>CA23&amp;CB23&amp;CC23&amp;CD23</f>
        <v/>
      </c>
      <c r="BY23" s="32"/>
      <c r="BZ23" s="32"/>
      <c r="CA23" s="33" t="str">
        <f t="shared" si="10"/>
        <v/>
      </c>
      <c r="CB23" s="33" t="str">
        <f t="shared" si="5"/>
        <v/>
      </c>
      <c r="CC23" s="33" t="str">
        <f t="shared" si="6"/>
        <v/>
      </c>
      <c r="CD23" s="33" t="str">
        <f t="shared" si="7"/>
        <v/>
      </c>
      <c r="CE23" s="32"/>
      <c r="CF23" s="32"/>
      <c r="CG23" s="34">
        <f t="shared" si="8"/>
        <v>0</v>
      </c>
      <c r="CH23" s="35"/>
      <c r="CI23" s="35"/>
      <c r="CJ23" s="35"/>
      <c r="CK23" s="34">
        <f t="shared" si="11"/>
        <v>0</v>
      </c>
      <c r="CL23" s="34">
        <f t="shared" si="11"/>
        <v>0</v>
      </c>
      <c r="CM23" s="34">
        <f t="shared" si="11"/>
        <v>0</v>
      </c>
    </row>
    <row r="24" spans="1:113" x14ac:dyDescent="0.25">
      <c r="A24" s="107" t="s">
        <v>46</v>
      </c>
      <c r="B24" s="65">
        <f t="shared" si="0"/>
        <v>0</v>
      </c>
      <c r="C24" s="79">
        <f t="shared" si="1"/>
        <v>0</v>
      </c>
      <c r="D24" s="637">
        <f t="shared" si="1"/>
        <v>0</v>
      </c>
      <c r="E24" s="1188"/>
      <c r="F24" s="638"/>
      <c r="G24" s="1188"/>
      <c r="H24" s="73"/>
      <c r="I24" s="1188"/>
      <c r="J24" s="73"/>
      <c r="K24" s="1188"/>
      <c r="L24" s="73"/>
      <c r="M24" s="1188"/>
      <c r="N24" s="73"/>
      <c r="O24" s="1188"/>
      <c r="P24" s="73"/>
      <c r="Q24" s="1188"/>
      <c r="R24" s="73"/>
      <c r="S24" s="1188"/>
      <c r="T24" s="73"/>
      <c r="U24" s="1188"/>
      <c r="V24" s="73"/>
      <c r="W24" s="1188"/>
      <c r="X24" s="73"/>
      <c r="Y24" s="1188"/>
      <c r="Z24" s="73"/>
      <c r="AA24" s="1188"/>
      <c r="AB24" s="73"/>
      <c r="AC24" s="1188"/>
      <c r="AD24" s="73"/>
      <c r="AE24" s="1188"/>
      <c r="AF24" s="73"/>
      <c r="AG24" s="1188"/>
      <c r="AH24" s="73"/>
      <c r="AI24" s="1188"/>
      <c r="AJ24" s="73"/>
      <c r="AK24" s="1188"/>
      <c r="AL24" s="74"/>
      <c r="AM24" s="110"/>
      <c r="AN24" s="76"/>
      <c r="AO24" s="76"/>
      <c r="AP24" s="638"/>
      <c r="AQ24" s="73"/>
      <c r="AR24" s="73"/>
      <c r="AS24" s="73"/>
      <c r="AT24" s="31" t="str">
        <f>CA24&amp;CB24&amp;CC24&amp;CD24</f>
        <v/>
      </c>
      <c r="BY24" s="32"/>
      <c r="BZ24" s="32"/>
      <c r="CA24" s="33" t="str">
        <f t="shared" si="10"/>
        <v/>
      </c>
      <c r="CB24" s="33" t="str">
        <f t="shared" si="5"/>
        <v/>
      </c>
      <c r="CC24" s="33" t="str">
        <f t="shared" si="6"/>
        <v/>
      </c>
      <c r="CD24" s="33" t="str">
        <f t="shared" si="7"/>
        <v/>
      </c>
      <c r="CE24" s="32"/>
      <c r="CF24" s="32"/>
      <c r="CG24" s="34">
        <f t="shared" si="8"/>
        <v>0</v>
      </c>
      <c r="CH24" s="35"/>
      <c r="CI24" s="35"/>
      <c r="CJ24" s="35"/>
      <c r="CK24" s="34">
        <f t="shared" si="11"/>
        <v>0</v>
      </c>
      <c r="CL24" s="34">
        <f t="shared" si="11"/>
        <v>0</v>
      </c>
      <c r="CM24" s="34">
        <f t="shared" si="11"/>
        <v>0</v>
      </c>
    </row>
    <row r="25" spans="1:113" x14ac:dyDescent="0.25">
      <c r="A25" s="13" t="s">
        <v>47</v>
      </c>
      <c r="B25" s="14"/>
      <c r="C25" s="12"/>
      <c r="D25" s="15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</row>
    <row r="26" spans="1:113" x14ac:dyDescent="0.25">
      <c r="A26" s="521" t="s">
        <v>48</v>
      </c>
      <c r="B26" s="1116" t="s">
        <v>49</v>
      </c>
      <c r="C26" s="1141" t="s">
        <v>5</v>
      </c>
      <c r="D26" s="492"/>
      <c r="E26" s="493"/>
      <c r="F26" s="1149" t="s">
        <v>6</v>
      </c>
      <c r="G26" s="1200"/>
      <c r="H26" s="1200"/>
      <c r="I26" s="1200"/>
      <c r="J26" s="1200"/>
      <c r="K26" s="1200"/>
      <c r="L26" s="1200"/>
      <c r="M26" s="1200"/>
      <c r="N26" s="1200"/>
      <c r="O26" s="1200"/>
      <c r="P26" s="1200"/>
      <c r="Q26" s="1200"/>
      <c r="R26" s="1200"/>
      <c r="S26" s="1200"/>
      <c r="T26" s="1200"/>
      <c r="U26" s="1200"/>
      <c r="V26" s="1200"/>
      <c r="W26" s="1200"/>
      <c r="X26" s="1200"/>
      <c r="Y26" s="1200"/>
      <c r="Z26" s="1200"/>
      <c r="AA26" s="1200"/>
      <c r="AB26" s="1200"/>
      <c r="AC26" s="1200"/>
      <c r="AD26" s="1200"/>
      <c r="AE26" s="1200"/>
      <c r="AF26" s="1200"/>
      <c r="AG26" s="1200"/>
      <c r="AH26" s="1200"/>
      <c r="AI26" s="1200"/>
      <c r="AJ26" s="1200"/>
      <c r="AK26" s="1200"/>
      <c r="AL26" s="1200"/>
      <c r="AM26" s="1206"/>
      <c r="AN26" s="1207" t="s">
        <v>7</v>
      </c>
      <c r="AO26" s="1200"/>
      <c r="AP26" s="1200"/>
      <c r="AQ26" s="1148"/>
    </row>
    <row r="27" spans="1:113" ht="15" customHeight="1" x14ac:dyDescent="0.25">
      <c r="A27" s="522"/>
      <c r="B27" s="489"/>
      <c r="C27" s="712"/>
      <c r="D27" s="620"/>
      <c r="E27" s="641"/>
      <c r="F27" s="1117" t="s">
        <v>11</v>
      </c>
      <c r="G27" s="1118"/>
      <c r="H27" s="1117" t="s">
        <v>12</v>
      </c>
      <c r="I27" s="1118"/>
      <c r="J27" s="1117" t="s">
        <v>13</v>
      </c>
      <c r="K27" s="1118"/>
      <c r="L27" s="1117" t="s">
        <v>14</v>
      </c>
      <c r="M27" s="1118"/>
      <c r="N27" s="1117" t="s">
        <v>15</v>
      </c>
      <c r="O27" s="1118"/>
      <c r="P27" s="1117" t="s">
        <v>16</v>
      </c>
      <c r="Q27" s="1118"/>
      <c r="R27" s="1117" t="s">
        <v>17</v>
      </c>
      <c r="S27" s="1118"/>
      <c r="T27" s="1117" t="s">
        <v>18</v>
      </c>
      <c r="U27" s="1118"/>
      <c r="V27" s="1117" t="s">
        <v>19</v>
      </c>
      <c r="W27" s="1118"/>
      <c r="X27" s="1117" t="s">
        <v>20</v>
      </c>
      <c r="Y27" s="1118"/>
      <c r="Z27" s="1117" t="s">
        <v>21</v>
      </c>
      <c r="AA27" s="1118"/>
      <c r="AB27" s="1117" t="s">
        <v>22</v>
      </c>
      <c r="AC27" s="1118"/>
      <c r="AD27" s="1117" t="s">
        <v>23</v>
      </c>
      <c r="AE27" s="1118"/>
      <c r="AF27" s="1117" t="s">
        <v>24</v>
      </c>
      <c r="AG27" s="1118"/>
      <c r="AH27" s="1117" t="s">
        <v>25</v>
      </c>
      <c r="AI27" s="1118"/>
      <c r="AJ27" s="1117" t="s">
        <v>26</v>
      </c>
      <c r="AK27" s="1118"/>
      <c r="AL27" s="1149" t="s">
        <v>27</v>
      </c>
      <c r="AM27" s="1206"/>
      <c r="AN27" s="1208" t="s">
        <v>50</v>
      </c>
      <c r="AO27" s="1209" t="s">
        <v>29</v>
      </c>
      <c r="AP27" s="506" t="s">
        <v>30</v>
      </c>
      <c r="AQ27" s="510" t="s">
        <v>31</v>
      </c>
    </row>
    <row r="28" spans="1:113" x14ac:dyDescent="0.25">
      <c r="A28" s="644"/>
      <c r="B28" s="734"/>
      <c r="C28" s="1154" t="s">
        <v>32</v>
      </c>
      <c r="D28" s="1123" t="s">
        <v>33</v>
      </c>
      <c r="E28" s="1124" t="s">
        <v>34</v>
      </c>
      <c r="F28" s="1123" t="s">
        <v>33</v>
      </c>
      <c r="G28" s="1124" t="s">
        <v>34</v>
      </c>
      <c r="H28" s="1123" t="s">
        <v>33</v>
      </c>
      <c r="I28" s="1124" t="s">
        <v>34</v>
      </c>
      <c r="J28" s="1123" t="s">
        <v>33</v>
      </c>
      <c r="K28" s="1124" t="s">
        <v>34</v>
      </c>
      <c r="L28" s="1123" t="s">
        <v>33</v>
      </c>
      <c r="M28" s="1124" t="s">
        <v>34</v>
      </c>
      <c r="N28" s="1210" t="s">
        <v>33</v>
      </c>
      <c r="O28" s="1124" t="s">
        <v>34</v>
      </c>
      <c r="P28" s="1123" t="s">
        <v>33</v>
      </c>
      <c r="Q28" s="1124" t="s">
        <v>34</v>
      </c>
      <c r="R28" s="1123" t="s">
        <v>33</v>
      </c>
      <c r="S28" s="1124" t="s">
        <v>34</v>
      </c>
      <c r="T28" s="1123" t="s">
        <v>33</v>
      </c>
      <c r="U28" s="1124" t="s">
        <v>34</v>
      </c>
      <c r="V28" s="1123" t="s">
        <v>33</v>
      </c>
      <c r="W28" s="1124" t="s">
        <v>34</v>
      </c>
      <c r="X28" s="1123" t="s">
        <v>33</v>
      </c>
      <c r="Y28" s="1124" t="s">
        <v>34</v>
      </c>
      <c r="Z28" s="1123" t="s">
        <v>33</v>
      </c>
      <c r="AA28" s="1124" t="s">
        <v>34</v>
      </c>
      <c r="AB28" s="1123" t="s">
        <v>33</v>
      </c>
      <c r="AC28" s="1124" t="s">
        <v>34</v>
      </c>
      <c r="AD28" s="1123" t="s">
        <v>33</v>
      </c>
      <c r="AE28" s="1124" t="s">
        <v>34</v>
      </c>
      <c r="AF28" s="1123" t="s">
        <v>33</v>
      </c>
      <c r="AG28" s="1124" t="s">
        <v>34</v>
      </c>
      <c r="AH28" s="1123" t="s">
        <v>33</v>
      </c>
      <c r="AI28" s="1124" t="s">
        <v>34</v>
      </c>
      <c r="AJ28" s="1123" t="s">
        <v>33</v>
      </c>
      <c r="AK28" s="1124" t="s">
        <v>34</v>
      </c>
      <c r="AL28" s="1123" t="s">
        <v>33</v>
      </c>
      <c r="AM28" s="1221" t="s">
        <v>34</v>
      </c>
      <c r="AN28" s="509"/>
      <c r="AO28" s="505"/>
      <c r="AP28" s="505"/>
      <c r="AQ28" s="511"/>
      <c r="CG28" s="112">
        <f>IF(C29&lt;&gt;SUM(C30:C48),1,0)</f>
        <v>0</v>
      </c>
    </row>
    <row r="29" spans="1:113" x14ac:dyDescent="0.25">
      <c r="A29" s="1222" t="s">
        <v>51</v>
      </c>
      <c r="B29" s="1223"/>
      <c r="C29" s="1224">
        <f t="shared" ref="C29:C50" si="12">SUM(D29:E29)</f>
        <v>0</v>
      </c>
      <c r="D29" s="1225">
        <f t="shared" ref="D29:E50" si="13">+F29+H29+J29+L29+N29+P29+R29+T29+V29+X29+Z29+AB29+AD29+AF29+AH29+AJ29+AL29</f>
        <v>0</v>
      </c>
      <c r="E29" s="115">
        <f t="shared" si="13"/>
        <v>0</v>
      </c>
      <c r="F29" s="1226"/>
      <c r="G29" s="1227"/>
      <c r="H29" s="1226"/>
      <c r="I29" s="1228"/>
      <c r="J29" s="1226"/>
      <c r="K29" s="1228"/>
      <c r="L29" s="1226"/>
      <c r="M29" s="1227"/>
      <c r="N29" s="1229"/>
      <c r="O29" s="1228"/>
      <c r="P29" s="1229"/>
      <c r="Q29" s="1228"/>
      <c r="R29" s="1229"/>
      <c r="S29" s="1228"/>
      <c r="T29" s="1229"/>
      <c r="U29" s="1228"/>
      <c r="V29" s="1229"/>
      <c r="W29" s="1228"/>
      <c r="X29" s="1229"/>
      <c r="Y29" s="1228"/>
      <c r="Z29" s="1229"/>
      <c r="AA29" s="1228"/>
      <c r="AB29" s="1229"/>
      <c r="AC29" s="1228"/>
      <c r="AD29" s="1229"/>
      <c r="AE29" s="1228"/>
      <c r="AF29" s="1229"/>
      <c r="AG29" s="1228"/>
      <c r="AH29" s="1229"/>
      <c r="AI29" s="1228"/>
      <c r="AJ29" s="1229"/>
      <c r="AK29" s="1228"/>
      <c r="AL29" s="1229"/>
      <c r="AM29" s="1230"/>
      <c r="AN29" s="1231"/>
      <c r="AO29" s="1232"/>
      <c r="AP29" s="1229"/>
      <c r="AQ29" s="1228"/>
      <c r="AR29" s="31" t="str">
        <f>CA29&amp;CB29&amp;CC29&amp;CD29&amp;CE29&amp;CF29</f>
        <v/>
      </c>
      <c r="BW29" s="32"/>
      <c r="BX29" s="32"/>
      <c r="BY29" s="32"/>
      <c r="BZ29" s="32"/>
      <c r="CA29" s="123" t="str">
        <f>IF(CG29=1," * El total de Ingresos debe ser igual a la suma de los Tipos de Estrategia. ","")</f>
        <v/>
      </c>
      <c r="CB29" s="123" t="str">
        <f>IF(CG28=1,"* Existen patologías que son mayores al Total de Ingresos-Persona. ","")</f>
        <v/>
      </c>
      <c r="CC29" s="124"/>
      <c r="CD29" s="124"/>
      <c r="CE29" s="124"/>
      <c r="CF29" s="124"/>
      <c r="CG29" s="112">
        <f>IF(SUM(AN29:AQ29)=C29,0,1)</f>
        <v>0</v>
      </c>
      <c r="CH29" s="125"/>
      <c r="CI29" s="125"/>
      <c r="CJ29" s="125"/>
      <c r="CK29" s="125"/>
      <c r="DH29"/>
      <c r="DI29"/>
    </row>
    <row r="30" spans="1:113" x14ac:dyDescent="0.25">
      <c r="A30" s="1233" t="s">
        <v>52</v>
      </c>
      <c r="B30" s="126" t="s">
        <v>53</v>
      </c>
      <c r="C30" s="127">
        <f t="shared" si="12"/>
        <v>0</v>
      </c>
      <c r="D30" s="1234">
        <f t="shared" si="13"/>
        <v>0</v>
      </c>
      <c r="E30" s="1235">
        <f t="shared" si="13"/>
        <v>0</v>
      </c>
      <c r="F30" s="130"/>
      <c r="G30" s="131"/>
      <c r="H30" s="130"/>
      <c r="I30" s="132"/>
      <c r="J30" s="130"/>
      <c r="K30" s="132"/>
      <c r="L30" s="130"/>
      <c r="M30" s="131"/>
      <c r="N30" s="133"/>
      <c r="O30" s="132"/>
      <c r="P30" s="133"/>
      <c r="Q30" s="132"/>
      <c r="R30" s="133"/>
      <c r="S30" s="132"/>
      <c r="T30" s="133"/>
      <c r="U30" s="132"/>
      <c r="V30" s="133"/>
      <c r="W30" s="132"/>
      <c r="X30" s="133"/>
      <c r="Y30" s="132"/>
      <c r="Z30" s="133"/>
      <c r="AA30" s="132"/>
      <c r="AB30" s="133"/>
      <c r="AC30" s="132"/>
      <c r="AD30" s="133"/>
      <c r="AE30" s="132"/>
      <c r="AF30" s="133"/>
      <c r="AG30" s="132"/>
      <c r="AH30" s="133"/>
      <c r="AI30" s="132"/>
      <c r="AJ30" s="133"/>
      <c r="AK30" s="132"/>
      <c r="AL30" s="133"/>
      <c r="AM30" s="134"/>
      <c r="AN30" s="135"/>
      <c r="AO30" s="136"/>
      <c r="AP30" s="133"/>
      <c r="AQ30" s="132"/>
      <c r="AR30" s="31" t="str">
        <f>CA30&amp;CB30&amp;CC30&amp;CD30&amp;CE30&amp;CF30</f>
        <v/>
      </c>
      <c r="BW30" s="32"/>
      <c r="BX30" s="32"/>
      <c r="BY30" s="32"/>
      <c r="BZ30" s="32"/>
      <c r="CA30" s="123" t="str">
        <f>IF(CG30=1," * El total de Ingresos debe ser igual a la suma de los Tipos de Estrategia. ","")</f>
        <v/>
      </c>
      <c r="CB30" s="123" t="str">
        <f>IF(CH30=1,"* EN Rehabilitación Infantil Existen Patologías que son Mayores a los Ingresos-Personas. ","")</f>
        <v/>
      </c>
      <c r="CC30" s="123" t="str">
        <f>IF(CI30=1,"* En RBC existen Patologías que son mayores a los Ingresos-Personas. ","")</f>
        <v/>
      </c>
      <c r="CD30" s="123" t="str">
        <f>IF(CJ30=1,"* En RI Existen Patologías que son mayores a los Ingresos-Personas. ","")</f>
        <v/>
      </c>
      <c r="CE30" s="123" t="str">
        <f>IF(CK30=1,"* En RR existen patologías que son mayores a los Ingresos-Persona. ","")</f>
        <v/>
      </c>
      <c r="CF30" s="123"/>
      <c r="CG30" s="112">
        <f>IF(SUM(AN30:AQ30)=C30,0,1)</f>
        <v>0</v>
      </c>
      <c r="CH30" s="112">
        <f>IF(AN29&lt;MAX(AN30:AN48),1,0)</f>
        <v>0</v>
      </c>
      <c r="CI30" s="112">
        <f>IF(AO29&lt;MAX(AO30:AO48),1,0)</f>
        <v>0</v>
      </c>
      <c r="CJ30" s="112">
        <f>IF(AP29&lt;MAX(AP30:AP48),1,0)</f>
        <v>0</v>
      </c>
      <c r="CK30" s="112">
        <f>IF(AQ29&lt;MAX(AQ30:AQ48),1,0)</f>
        <v>0</v>
      </c>
      <c r="DI30"/>
    </row>
    <row r="31" spans="1:113" x14ac:dyDescent="0.25">
      <c r="A31" s="515"/>
      <c r="B31" s="126" t="s">
        <v>54</v>
      </c>
      <c r="C31" s="137">
        <f t="shared" si="12"/>
        <v>0</v>
      </c>
      <c r="D31" s="138">
        <f t="shared" si="13"/>
        <v>0</v>
      </c>
      <c r="E31" s="139">
        <f t="shared" si="13"/>
        <v>0</v>
      </c>
      <c r="F31" s="140"/>
      <c r="G31" s="141"/>
      <c r="H31" s="140"/>
      <c r="I31" s="142"/>
      <c r="J31" s="140"/>
      <c r="K31" s="142"/>
      <c r="L31" s="140"/>
      <c r="M31" s="141"/>
      <c r="N31" s="143"/>
      <c r="O31" s="142"/>
      <c r="P31" s="143"/>
      <c r="Q31" s="142"/>
      <c r="R31" s="143"/>
      <c r="S31" s="142"/>
      <c r="T31" s="143"/>
      <c r="U31" s="142"/>
      <c r="V31" s="143"/>
      <c r="W31" s="142"/>
      <c r="X31" s="143"/>
      <c r="Y31" s="142"/>
      <c r="Z31" s="143"/>
      <c r="AA31" s="142"/>
      <c r="AB31" s="143"/>
      <c r="AC31" s="142"/>
      <c r="AD31" s="143"/>
      <c r="AE31" s="142"/>
      <c r="AF31" s="143"/>
      <c r="AG31" s="142"/>
      <c r="AH31" s="143"/>
      <c r="AI31" s="142"/>
      <c r="AJ31" s="143"/>
      <c r="AK31" s="142"/>
      <c r="AL31" s="143"/>
      <c r="AM31" s="144"/>
      <c r="AN31" s="145"/>
      <c r="AO31" s="146"/>
      <c r="AP31" s="143"/>
      <c r="AQ31" s="142"/>
      <c r="AR31" s="31" t="str">
        <f t="shared" ref="AR31:AR50" si="14">CA31&amp;CB31</f>
        <v/>
      </c>
      <c r="BW31" s="32"/>
      <c r="BX31" s="32"/>
      <c r="BY31" s="32"/>
      <c r="BZ31" s="32"/>
      <c r="CA31" s="123" t="str">
        <f>IF(CG31=1," * El total de Ingresos debe ser igual a la suma de los Tipos de Estrategia. ","")</f>
        <v/>
      </c>
      <c r="CB31" s="124"/>
      <c r="CC31" s="124"/>
      <c r="CD31" s="124"/>
      <c r="CE31" s="124"/>
      <c r="CF31" s="124"/>
      <c r="CG31" s="112">
        <f>IF(SUM(AN31:AQ31)=C31,0,1)</f>
        <v>0</v>
      </c>
      <c r="CH31" s="125"/>
      <c r="CI31" s="125"/>
      <c r="CJ31" s="125"/>
      <c r="CK31" s="125"/>
    </row>
    <row r="32" spans="1:113" x14ac:dyDescent="0.25">
      <c r="A32" s="515"/>
      <c r="B32" s="147" t="s">
        <v>55</v>
      </c>
      <c r="C32" s="148">
        <f t="shared" si="12"/>
        <v>0</v>
      </c>
      <c r="D32" s="138">
        <f t="shared" si="13"/>
        <v>0</v>
      </c>
      <c r="E32" s="139">
        <f t="shared" si="13"/>
        <v>0</v>
      </c>
      <c r="F32" s="140"/>
      <c r="G32" s="141"/>
      <c r="H32" s="140"/>
      <c r="I32" s="142"/>
      <c r="J32" s="140"/>
      <c r="K32" s="142"/>
      <c r="L32" s="140"/>
      <c r="M32" s="141"/>
      <c r="N32" s="143"/>
      <c r="O32" s="142"/>
      <c r="P32" s="143"/>
      <c r="Q32" s="142"/>
      <c r="R32" s="143"/>
      <c r="S32" s="142"/>
      <c r="T32" s="143"/>
      <c r="U32" s="142"/>
      <c r="V32" s="143"/>
      <c r="W32" s="142"/>
      <c r="X32" s="143"/>
      <c r="Y32" s="142"/>
      <c r="Z32" s="143"/>
      <c r="AA32" s="142"/>
      <c r="AB32" s="143"/>
      <c r="AC32" s="142"/>
      <c r="AD32" s="143"/>
      <c r="AE32" s="142"/>
      <c r="AF32" s="143"/>
      <c r="AG32" s="142"/>
      <c r="AH32" s="143"/>
      <c r="AI32" s="142"/>
      <c r="AJ32" s="143"/>
      <c r="AK32" s="142"/>
      <c r="AL32" s="143"/>
      <c r="AM32" s="144"/>
      <c r="AN32" s="145"/>
      <c r="AO32" s="146"/>
      <c r="AP32" s="143"/>
      <c r="AQ32" s="142"/>
      <c r="AR32" s="31" t="str">
        <f t="shared" si="14"/>
        <v/>
      </c>
      <c r="BW32" s="32"/>
      <c r="BX32" s="32"/>
      <c r="BY32" s="32"/>
      <c r="BZ32" s="32"/>
      <c r="CA32" s="123" t="str">
        <f t="shared" ref="CA32:CA50" si="15">IF(CG32=1," * El total de Ingresos debe ser igual a la suma de los Tipos de Estrategia. ","")</f>
        <v/>
      </c>
      <c r="CB32" s="124"/>
      <c r="CC32" s="124"/>
      <c r="CD32" s="124"/>
      <c r="CE32" s="124"/>
      <c r="CF32" s="124"/>
      <c r="CG32" s="112">
        <f t="shared" ref="CG32:CG48" si="16">IF(SUM(AN32:AQ32)=C32,0,1)</f>
        <v>0</v>
      </c>
      <c r="CH32" s="125"/>
      <c r="CI32" s="125"/>
      <c r="CJ32" s="125"/>
      <c r="CK32" s="125"/>
    </row>
    <row r="33" spans="1:89" customFormat="1" x14ac:dyDescent="0.25">
      <c r="A33" s="515"/>
      <c r="B33" s="147" t="s">
        <v>56</v>
      </c>
      <c r="C33" s="148">
        <f t="shared" si="12"/>
        <v>0</v>
      </c>
      <c r="D33" s="138">
        <f t="shared" si="13"/>
        <v>0</v>
      </c>
      <c r="E33" s="139">
        <f t="shared" si="13"/>
        <v>0</v>
      </c>
      <c r="F33" s="140"/>
      <c r="G33" s="141"/>
      <c r="H33" s="140"/>
      <c r="I33" s="142"/>
      <c r="J33" s="140"/>
      <c r="K33" s="142"/>
      <c r="L33" s="140"/>
      <c r="M33" s="141"/>
      <c r="N33" s="143"/>
      <c r="O33" s="142"/>
      <c r="P33" s="143"/>
      <c r="Q33" s="142"/>
      <c r="R33" s="143"/>
      <c r="S33" s="142"/>
      <c r="T33" s="143"/>
      <c r="U33" s="142"/>
      <c r="V33" s="143"/>
      <c r="W33" s="142"/>
      <c r="X33" s="143"/>
      <c r="Y33" s="142"/>
      <c r="Z33" s="143"/>
      <c r="AA33" s="142"/>
      <c r="AB33" s="143"/>
      <c r="AC33" s="142"/>
      <c r="AD33" s="143"/>
      <c r="AE33" s="142"/>
      <c r="AF33" s="143"/>
      <c r="AG33" s="142"/>
      <c r="AH33" s="143"/>
      <c r="AI33" s="142"/>
      <c r="AJ33" s="143"/>
      <c r="AK33" s="142"/>
      <c r="AL33" s="143"/>
      <c r="AM33" s="144"/>
      <c r="AN33" s="145"/>
      <c r="AO33" s="146"/>
      <c r="AP33" s="143"/>
      <c r="AQ33" s="142"/>
      <c r="AR33" s="31" t="str">
        <f t="shared" si="14"/>
        <v/>
      </c>
      <c r="BW33" s="32"/>
      <c r="BX33" s="32"/>
      <c r="BY33" s="32"/>
      <c r="BZ33" s="32"/>
      <c r="CA33" s="123" t="str">
        <f t="shared" si="15"/>
        <v/>
      </c>
      <c r="CB33" s="124"/>
      <c r="CC33" s="124"/>
      <c r="CD33" s="124"/>
      <c r="CE33" s="124"/>
      <c r="CF33" s="124"/>
      <c r="CG33" s="112">
        <f t="shared" si="16"/>
        <v>0</v>
      </c>
      <c r="CH33" s="125"/>
      <c r="CI33" s="125"/>
      <c r="CJ33" s="125"/>
      <c r="CK33" s="125"/>
    </row>
    <row r="34" spans="1:89" customFormat="1" x14ac:dyDescent="0.25">
      <c r="A34" s="515"/>
      <c r="B34" s="147" t="s">
        <v>57</v>
      </c>
      <c r="C34" s="148">
        <f t="shared" si="12"/>
        <v>0</v>
      </c>
      <c r="D34" s="138">
        <f t="shared" si="13"/>
        <v>0</v>
      </c>
      <c r="E34" s="139">
        <f t="shared" si="13"/>
        <v>0</v>
      </c>
      <c r="F34" s="140"/>
      <c r="G34" s="141"/>
      <c r="H34" s="140"/>
      <c r="I34" s="142"/>
      <c r="J34" s="140"/>
      <c r="K34" s="142"/>
      <c r="L34" s="140"/>
      <c r="M34" s="141"/>
      <c r="N34" s="143"/>
      <c r="O34" s="142"/>
      <c r="P34" s="143"/>
      <c r="Q34" s="142"/>
      <c r="R34" s="143"/>
      <c r="S34" s="142"/>
      <c r="T34" s="143"/>
      <c r="U34" s="142"/>
      <c r="V34" s="143"/>
      <c r="W34" s="142"/>
      <c r="X34" s="143"/>
      <c r="Y34" s="142"/>
      <c r="Z34" s="143"/>
      <c r="AA34" s="142"/>
      <c r="AB34" s="143"/>
      <c r="AC34" s="142"/>
      <c r="AD34" s="143"/>
      <c r="AE34" s="142"/>
      <c r="AF34" s="143"/>
      <c r="AG34" s="142"/>
      <c r="AH34" s="143"/>
      <c r="AI34" s="142"/>
      <c r="AJ34" s="143"/>
      <c r="AK34" s="142"/>
      <c r="AL34" s="143"/>
      <c r="AM34" s="144"/>
      <c r="AN34" s="145"/>
      <c r="AO34" s="146"/>
      <c r="AP34" s="143"/>
      <c r="AQ34" s="142"/>
      <c r="AR34" s="31" t="str">
        <f t="shared" si="14"/>
        <v/>
      </c>
      <c r="BW34" s="32"/>
      <c r="BX34" s="32"/>
      <c r="BY34" s="32"/>
      <c r="BZ34" s="32"/>
      <c r="CA34" s="123" t="str">
        <f t="shared" si="15"/>
        <v/>
      </c>
      <c r="CB34" s="124"/>
      <c r="CC34" s="124"/>
      <c r="CD34" s="124"/>
      <c r="CE34" s="124"/>
      <c r="CF34" s="124"/>
      <c r="CG34" s="112">
        <f t="shared" si="16"/>
        <v>0</v>
      </c>
      <c r="CH34" s="125"/>
      <c r="CI34" s="125"/>
      <c r="CJ34" s="125"/>
      <c r="CK34" s="125"/>
    </row>
    <row r="35" spans="1:89" customFormat="1" x14ac:dyDescent="0.25">
      <c r="A35" s="515"/>
      <c r="B35" s="147" t="s">
        <v>58</v>
      </c>
      <c r="C35" s="148">
        <f t="shared" si="12"/>
        <v>0</v>
      </c>
      <c r="D35" s="138">
        <f t="shared" si="13"/>
        <v>0</v>
      </c>
      <c r="E35" s="139">
        <f t="shared" si="13"/>
        <v>0</v>
      </c>
      <c r="F35" s="140"/>
      <c r="G35" s="141"/>
      <c r="H35" s="140"/>
      <c r="I35" s="142"/>
      <c r="J35" s="140"/>
      <c r="K35" s="142"/>
      <c r="L35" s="140"/>
      <c r="M35" s="141"/>
      <c r="N35" s="143"/>
      <c r="O35" s="142"/>
      <c r="P35" s="143"/>
      <c r="Q35" s="142"/>
      <c r="R35" s="143"/>
      <c r="S35" s="142"/>
      <c r="T35" s="143"/>
      <c r="U35" s="142"/>
      <c r="V35" s="143"/>
      <c r="W35" s="142"/>
      <c r="X35" s="143"/>
      <c r="Y35" s="142"/>
      <c r="Z35" s="143"/>
      <c r="AA35" s="142"/>
      <c r="AB35" s="143"/>
      <c r="AC35" s="142"/>
      <c r="AD35" s="143"/>
      <c r="AE35" s="142"/>
      <c r="AF35" s="143"/>
      <c r="AG35" s="142"/>
      <c r="AH35" s="143"/>
      <c r="AI35" s="142"/>
      <c r="AJ35" s="143"/>
      <c r="AK35" s="142"/>
      <c r="AL35" s="143"/>
      <c r="AM35" s="144"/>
      <c r="AN35" s="145"/>
      <c r="AO35" s="146"/>
      <c r="AP35" s="143"/>
      <c r="AQ35" s="142"/>
      <c r="AR35" s="31" t="str">
        <f t="shared" si="14"/>
        <v/>
      </c>
      <c r="BW35" s="32"/>
      <c r="BX35" s="32"/>
      <c r="BY35" s="32"/>
      <c r="BZ35" s="32"/>
      <c r="CA35" s="123" t="str">
        <f t="shared" si="15"/>
        <v/>
      </c>
      <c r="CB35" s="124"/>
      <c r="CC35" s="124"/>
      <c r="CD35" s="124"/>
      <c r="CE35" s="124"/>
      <c r="CF35" s="124"/>
      <c r="CG35" s="112">
        <f t="shared" si="16"/>
        <v>0</v>
      </c>
      <c r="CH35" s="125"/>
      <c r="CI35" s="125"/>
      <c r="CJ35" s="125"/>
      <c r="CK35" s="125"/>
    </row>
    <row r="36" spans="1:89" customFormat="1" x14ac:dyDescent="0.25">
      <c r="A36" s="515"/>
      <c r="B36" s="149" t="s">
        <v>59</v>
      </c>
      <c r="C36" s="150">
        <f t="shared" si="12"/>
        <v>0</v>
      </c>
      <c r="D36" s="138">
        <f t="shared" si="13"/>
        <v>0</v>
      </c>
      <c r="E36" s="139">
        <f t="shared" si="13"/>
        <v>0</v>
      </c>
      <c r="F36" s="140"/>
      <c r="G36" s="141"/>
      <c r="H36" s="140"/>
      <c r="I36" s="142"/>
      <c r="J36" s="140"/>
      <c r="K36" s="142"/>
      <c r="L36" s="140"/>
      <c r="M36" s="141"/>
      <c r="N36" s="143"/>
      <c r="O36" s="142"/>
      <c r="P36" s="143"/>
      <c r="Q36" s="142"/>
      <c r="R36" s="143"/>
      <c r="S36" s="142"/>
      <c r="T36" s="143"/>
      <c r="U36" s="142"/>
      <c r="V36" s="143"/>
      <c r="W36" s="142"/>
      <c r="X36" s="143"/>
      <c r="Y36" s="142"/>
      <c r="Z36" s="143"/>
      <c r="AA36" s="142"/>
      <c r="AB36" s="143"/>
      <c r="AC36" s="142"/>
      <c r="AD36" s="143"/>
      <c r="AE36" s="142"/>
      <c r="AF36" s="143"/>
      <c r="AG36" s="142"/>
      <c r="AH36" s="143"/>
      <c r="AI36" s="142"/>
      <c r="AJ36" s="143"/>
      <c r="AK36" s="142"/>
      <c r="AL36" s="143"/>
      <c r="AM36" s="144"/>
      <c r="AN36" s="145"/>
      <c r="AO36" s="146"/>
      <c r="AP36" s="143"/>
      <c r="AQ36" s="142"/>
      <c r="AR36" s="31" t="str">
        <f t="shared" si="14"/>
        <v/>
      </c>
      <c r="BW36" s="32"/>
      <c r="BX36" s="32"/>
      <c r="BY36" s="32"/>
      <c r="BZ36" s="32"/>
      <c r="CA36" s="123" t="str">
        <f t="shared" si="15"/>
        <v/>
      </c>
      <c r="CB36" s="124"/>
      <c r="CC36" s="124"/>
      <c r="CD36" s="124"/>
      <c r="CE36" s="124"/>
      <c r="CF36" s="124"/>
      <c r="CG36" s="112">
        <f t="shared" si="16"/>
        <v>0</v>
      </c>
      <c r="CH36" s="125"/>
      <c r="CI36" s="125"/>
      <c r="CJ36" s="125"/>
      <c r="CK36" s="125"/>
    </row>
    <row r="37" spans="1:89" customFormat="1" x14ac:dyDescent="0.25">
      <c r="A37" s="515"/>
      <c r="B37" s="151" t="s">
        <v>60</v>
      </c>
      <c r="C37" s="152">
        <f t="shared" si="12"/>
        <v>0</v>
      </c>
      <c r="D37" s="138">
        <f t="shared" si="13"/>
        <v>0</v>
      </c>
      <c r="E37" s="139">
        <f t="shared" si="13"/>
        <v>0</v>
      </c>
      <c r="F37" s="140"/>
      <c r="G37" s="141"/>
      <c r="H37" s="140"/>
      <c r="I37" s="142"/>
      <c r="J37" s="140"/>
      <c r="K37" s="142"/>
      <c r="L37" s="140"/>
      <c r="M37" s="141"/>
      <c r="N37" s="143"/>
      <c r="O37" s="142"/>
      <c r="P37" s="143"/>
      <c r="Q37" s="142"/>
      <c r="R37" s="143"/>
      <c r="S37" s="142"/>
      <c r="T37" s="143"/>
      <c r="U37" s="142"/>
      <c r="V37" s="143"/>
      <c r="W37" s="142"/>
      <c r="X37" s="143"/>
      <c r="Y37" s="142"/>
      <c r="Z37" s="143"/>
      <c r="AA37" s="142"/>
      <c r="AB37" s="143"/>
      <c r="AC37" s="142"/>
      <c r="AD37" s="143"/>
      <c r="AE37" s="142"/>
      <c r="AF37" s="143"/>
      <c r="AG37" s="142"/>
      <c r="AH37" s="143"/>
      <c r="AI37" s="142"/>
      <c r="AJ37" s="143"/>
      <c r="AK37" s="142"/>
      <c r="AL37" s="143"/>
      <c r="AM37" s="144"/>
      <c r="AN37" s="145"/>
      <c r="AO37" s="146"/>
      <c r="AP37" s="143"/>
      <c r="AQ37" s="142"/>
      <c r="AR37" s="31" t="str">
        <f t="shared" si="14"/>
        <v/>
      </c>
      <c r="BW37" s="32"/>
      <c r="BX37" s="32"/>
      <c r="BY37" s="32"/>
      <c r="BZ37" s="32"/>
      <c r="CA37" s="123" t="str">
        <f t="shared" si="15"/>
        <v/>
      </c>
      <c r="CB37" s="124"/>
      <c r="CC37" s="124"/>
      <c r="CD37" s="124"/>
      <c r="CE37" s="124"/>
      <c r="CF37" s="124"/>
      <c r="CG37" s="112">
        <f t="shared" si="16"/>
        <v>0</v>
      </c>
      <c r="CH37" s="125"/>
      <c r="CI37" s="125"/>
      <c r="CJ37" s="125"/>
      <c r="CK37" s="125"/>
    </row>
    <row r="38" spans="1:89" customFormat="1" x14ac:dyDescent="0.25">
      <c r="A38" s="515"/>
      <c r="B38" s="153" t="s">
        <v>61</v>
      </c>
      <c r="C38" s="154">
        <f t="shared" si="12"/>
        <v>0</v>
      </c>
      <c r="D38" s="138">
        <f t="shared" si="13"/>
        <v>0</v>
      </c>
      <c r="E38" s="139">
        <f t="shared" si="13"/>
        <v>0</v>
      </c>
      <c r="F38" s="140"/>
      <c r="G38" s="141"/>
      <c r="H38" s="140"/>
      <c r="I38" s="142"/>
      <c r="J38" s="140"/>
      <c r="K38" s="142"/>
      <c r="L38" s="140"/>
      <c r="M38" s="141"/>
      <c r="N38" s="143"/>
      <c r="O38" s="142"/>
      <c r="P38" s="143"/>
      <c r="Q38" s="142"/>
      <c r="R38" s="143"/>
      <c r="S38" s="142"/>
      <c r="T38" s="143"/>
      <c r="U38" s="142"/>
      <c r="V38" s="143"/>
      <c r="W38" s="142"/>
      <c r="X38" s="143"/>
      <c r="Y38" s="142"/>
      <c r="Z38" s="143"/>
      <c r="AA38" s="142"/>
      <c r="AB38" s="143"/>
      <c r="AC38" s="142"/>
      <c r="AD38" s="143"/>
      <c r="AE38" s="142"/>
      <c r="AF38" s="143"/>
      <c r="AG38" s="142"/>
      <c r="AH38" s="143"/>
      <c r="AI38" s="142"/>
      <c r="AJ38" s="143"/>
      <c r="AK38" s="142"/>
      <c r="AL38" s="143"/>
      <c r="AM38" s="144"/>
      <c r="AN38" s="145"/>
      <c r="AO38" s="146"/>
      <c r="AP38" s="143"/>
      <c r="AQ38" s="142"/>
      <c r="AR38" s="31" t="str">
        <f t="shared" si="14"/>
        <v/>
      </c>
      <c r="BW38" s="32"/>
      <c r="BX38" s="32"/>
      <c r="BY38" s="32"/>
      <c r="BZ38" s="32"/>
      <c r="CA38" s="123" t="str">
        <f t="shared" si="15"/>
        <v/>
      </c>
      <c r="CB38" s="124"/>
      <c r="CC38" s="124"/>
      <c r="CD38" s="124"/>
      <c r="CE38" s="124"/>
      <c r="CF38" s="124"/>
      <c r="CG38" s="112">
        <f t="shared" si="16"/>
        <v>0</v>
      </c>
      <c r="CH38" s="125"/>
      <c r="CI38" s="125"/>
      <c r="CJ38" s="125"/>
      <c r="CK38" s="125"/>
    </row>
    <row r="39" spans="1:89" customFormat="1" x14ac:dyDescent="0.25">
      <c r="A39" s="515"/>
      <c r="B39" s="151" t="s">
        <v>62</v>
      </c>
      <c r="C39" s="152">
        <f t="shared" si="12"/>
        <v>0</v>
      </c>
      <c r="D39" s="138">
        <f t="shared" si="13"/>
        <v>0</v>
      </c>
      <c r="E39" s="139">
        <f t="shared" si="13"/>
        <v>0</v>
      </c>
      <c r="F39" s="140"/>
      <c r="G39" s="141"/>
      <c r="H39" s="140"/>
      <c r="I39" s="142"/>
      <c r="J39" s="140"/>
      <c r="K39" s="142"/>
      <c r="L39" s="140"/>
      <c r="M39" s="141"/>
      <c r="N39" s="143"/>
      <c r="O39" s="142"/>
      <c r="P39" s="143"/>
      <c r="Q39" s="142"/>
      <c r="R39" s="143"/>
      <c r="S39" s="142"/>
      <c r="T39" s="143"/>
      <c r="U39" s="142"/>
      <c r="V39" s="143"/>
      <c r="W39" s="142"/>
      <c r="X39" s="143"/>
      <c r="Y39" s="142"/>
      <c r="Z39" s="143"/>
      <c r="AA39" s="142"/>
      <c r="AB39" s="143"/>
      <c r="AC39" s="142"/>
      <c r="AD39" s="143"/>
      <c r="AE39" s="142"/>
      <c r="AF39" s="143"/>
      <c r="AG39" s="142"/>
      <c r="AH39" s="143"/>
      <c r="AI39" s="142"/>
      <c r="AJ39" s="143"/>
      <c r="AK39" s="142"/>
      <c r="AL39" s="143"/>
      <c r="AM39" s="144"/>
      <c r="AN39" s="145"/>
      <c r="AO39" s="146"/>
      <c r="AP39" s="143"/>
      <c r="AQ39" s="142"/>
      <c r="AR39" s="31" t="str">
        <f t="shared" si="14"/>
        <v/>
      </c>
      <c r="BW39" s="32"/>
      <c r="BX39" s="32"/>
      <c r="BY39" s="32"/>
      <c r="BZ39" s="32"/>
      <c r="CA39" s="123" t="str">
        <f t="shared" si="15"/>
        <v/>
      </c>
      <c r="CB39" s="124"/>
      <c r="CC39" s="124"/>
      <c r="CD39" s="124"/>
      <c r="CE39" s="124"/>
      <c r="CF39" s="124"/>
      <c r="CG39" s="112">
        <f t="shared" si="16"/>
        <v>0</v>
      </c>
      <c r="CH39" s="125"/>
      <c r="CI39" s="125"/>
      <c r="CJ39" s="125"/>
      <c r="CK39" s="125"/>
    </row>
    <row r="40" spans="1:89" customFormat="1" x14ac:dyDescent="0.25">
      <c r="A40" s="515"/>
      <c r="B40" s="151" t="s">
        <v>63</v>
      </c>
      <c r="C40" s="152">
        <f t="shared" si="12"/>
        <v>0</v>
      </c>
      <c r="D40" s="138">
        <f t="shared" si="13"/>
        <v>0</v>
      </c>
      <c r="E40" s="139">
        <f t="shared" si="13"/>
        <v>0</v>
      </c>
      <c r="F40" s="140"/>
      <c r="G40" s="141"/>
      <c r="H40" s="140"/>
      <c r="I40" s="142"/>
      <c r="J40" s="140"/>
      <c r="K40" s="142"/>
      <c r="L40" s="140"/>
      <c r="M40" s="141"/>
      <c r="N40" s="143"/>
      <c r="O40" s="142"/>
      <c r="P40" s="143"/>
      <c r="Q40" s="142"/>
      <c r="R40" s="143"/>
      <c r="S40" s="142"/>
      <c r="T40" s="143"/>
      <c r="U40" s="142"/>
      <c r="V40" s="143"/>
      <c r="W40" s="142"/>
      <c r="X40" s="143"/>
      <c r="Y40" s="142"/>
      <c r="Z40" s="143"/>
      <c r="AA40" s="142"/>
      <c r="AB40" s="143"/>
      <c r="AC40" s="142"/>
      <c r="AD40" s="143"/>
      <c r="AE40" s="142"/>
      <c r="AF40" s="143"/>
      <c r="AG40" s="142"/>
      <c r="AH40" s="143"/>
      <c r="AI40" s="142"/>
      <c r="AJ40" s="143"/>
      <c r="AK40" s="142"/>
      <c r="AL40" s="143"/>
      <c r="AM40" s="144"/>
      <c r="AN40" s="145"/>
      <c r="AO40" s="146"/>
      <c r="AP40" s="143"/>
      <c r="AQ40" s="142"/>
      <c r="AR40" s="31" t="str">
        <f t="shared" si="14"/>
        <v/>
      </c>
      <c r="BW40" s="32"/>
      <c r="BX40" s="32"/>
      <c r="BY40" s="32"/>
      <c r="BZ40" s="32"/>
      <c r="CA40" s="123" t="str">
        <f t="shared" si="15"/>
        <v/>
      </c>
      <c r="CB40" s="124"/>
      <c r="CC40" s="124"/>
      <c r="CD40" s="124"/>
      <c r="CE40" s="124"/>
      <c r="CF40" s="124"/>
      <c r="CG40" s="112">
        <f t="shared" si="16"/>
        <v>0</v>
      </c>
      <c r="CH40" s="125"/>
      <c r="CI40" s="125"/>
      <c r="CJ40" s="125"/>
      <c r="CK40" s="125"/>
    </row>
    <row r="41" spans="1:89" customFormat="1" x14ac:dyDescent="0.25">
      <c r="A41" s="515"/>
      <c r="B41" s="155" t="s">
        <v>64</v>
      </c>
      <c r="C41" s="156">
        <f t="shared" si="12"/>
        <v>0</v>
      </c>
      <c r="D41" s="138">
        <f t="shared" si="13"/>
        <v>0</v>
      </c>
      <c r="E41" s="139">
        <f t="shared" si="13"/>
        <v>0</v>
      </c>
      <c r="F41" s="140"/>
      <c r="G41" s="141"/>
      <c r="H41" s="140"/>
      <c r="I41" s="142"/>
      <c r="J41" s="140"/>
      <c r="K41" s="142"/>
      <c r="L41" s="140"/>
      <c r="M41" s="141"/>
      <c r="N41" s="143"/>
      <c r="O41" s="142"/>
      <c r="P41" s="143"/>
      <c r="Q41" s="142"/>
      <c r="R41" s="143"/>
      <c r="S41" s="142"/>
      <c r="T41" s="143"/>
      <c r="U41" s="142"/>
      <c r="V41" s="143"/>
      <c r="W41" s="142"/>
      <c r="X41" s="143"/>
      <c r="Y41" s="142"/>
      <c r="Z41" s="143"/>
      <c r="AA41" s="142"/>
      <c r="AB41" s="143"/>
      <c r="AC41" s="142"/>
      <c r="AD41" s="143"/>
      <c r="AE41" s="142"/>
      <c r="AF41" s="143"/>
      <c r="AG41" s="142"/>
      <c r="AH41" s="143"/>
      <c r="AI41" s="142"/>
      <c r="AJ41" s="143"/>
      <c r="AK41" s="142"/>
      <c r="AL41" s="143"/>
      <c r="AM41" s="144"/>
      <c r="AN41" s="145"/>
      <c r="AO41" s="146"/>
      <c r="AP41" s="143"/>
      <c r="AQ41" s="142"/>
      <c r="AR41" s="31" t="str">
        <f t="shared" si="14"/>
        <v/>
      </c>
      <c r="BW41" s="32"/>
      <c r="BX41" s="32"/>
      <c r="BY41" s="32"/>
      <c r="BZ41" s="32"/>
      <c r="CA41" s="123" t="str">
        <f t="shared" si="15"/>
        <v/>
      </c>
      <c r="CB41" s="124"/>
      <c r="CC41" s="124"/>
      <c r="CD41" s="124"/>
      <c r="CE41" s="124"/>
      <c r="CF41" s="124"/>
      <c r="CG41" s="112">
        <f t="shared" si="16"/>
        <v>0</v>
      </c>
      <c r="CH41" s="125"/>
      <c r="CI41" s="125"/>
      <c r="CJ41" s="125"/>
      <c r="CK41" s="125"/>
    </row>
    <row r="42" spans="1:89" customFormat="1" x14ac:dyDescent="0.25">
      <c r="A42" s="515"/>
      <c r="B42" s="149" t="s">
        <v>65</v>
      </c>
      <c r="C42" s="157">
        <f t="shared" si="12"/>
        <v>0</v>
      </c>
      <c r="D42" s="158">
        <f t="shared" si="13"/>
        <v>0</v>
      </c>
      <c r="E42" s="159">
        <f t="shared" si="13"/>
        <v>0</v>
      </c>
      <c r="F42" s="140"/>
      <c r="G42" s="141"/>
      <c r="H42" s="140"/>
      <c r="I42" s="141"/>
      <c r="J42" s="140"/>
      <c r="K42" s="142"/>
      <c r="L42" s="140"/>
      <c r="M42" s="141"/>
      <c r="N42" s="143"/>
      <c r="O42" s="141"/>
      <c r="P42" s="146"/>
      <c r="Q42" s="141"/>
      <c r="R42" s="146"/>
      <c r="S42" s="141"/>
      <c r="T42" s="146"/>
      <c r="U42" s="141"/>
      <c r="V42" s="146"/>
      <c r="W42" s="141"/>
      <c r="X42" s="146"/>
      <c r="Y42" s="141"/>
      <c r="Z42" s="146"/>
      <c r="AA42" s="141"/>
      <c r="AB42" s="146"/>
      <c r="AC42" s="141"/>
      <c r="AD42" s="146"/>
      <c r="AE42" s="141"/>
      <c r="AF42" s="146"/>
      <c r="AG42" s="141"/>
      <c r="AH42" s="146"/>
      <c r="AI42" s="141"/>
      <c r="AJ42" s="146"/>
      <c r="AK42" s="141"/>
      <c r="AL42" s="146"/>
      <c r="AM42" s="160"/>
      <c r="AN42" s="145"/>
      <c r="AO42" s="146"/>
      <c r="AP42" s="146"/>
      <c r="AQ42" s="141"/>
      <c r="AR42" s="31" t="str">
        <f t="shared" si="14"/>
        <v/>
      </c>
      <c r="BW42" s="32"/>
      <c r="BX42" s="32"/>
      <c r="BY42" s="32"/>
      <c r="BZ42" s="32"/>
      <c r="CA42" s="123" t="str">
        <f t="shared" si="15"/>
        <v/>
      </c>
      <c r="CB42" s="124"/>
      <c r="CC42" s="124"/>
      <c r="CD42" s="124"/>
      <c r="CE42" s="124"/>
      <c r="CF42" s="124"/>
      <c r="CG42" s="112">
        <f t="shared" si="16"/>
        <v>0</v>
      </c>
      <c r="CH42" s="125"/>
      <c r="CI42" s="125"/>
      <c r="CJ42" s="125"/>
      <c r="CK42" s="125"/>
    </row>
    <row r="43" spans="1:89" customFormat="1" x14ac:dyDescent="0.25">
      <c r="A43" s="515"/>
      <c r="B43" s="161" t="s">
        <v>66</v>
      </c>
      <c r="C43" s="162">
        <f t="shared" si="12"/>
        <v>0</v>
      </c>
      <c r="D43" s="158">
        <f t="shared" si="13"/>
        <v>0</v>
      </c>
      <c r="E43" s="159">
        <f t="shared" si="13"/>
        <v>0</v>
      </c>
      <c r="F43" s="140"/>
      <c r="G43" s="141"/>
      <c r="H43" s="140"/>
      <c r="I43" s="141"/>
      <c r="J43" s="140"/>
      <c r="K43" s="142"/>
      <c r="L43" s="140"/>
      <c r="M43" s="141"/>
      <c r="N43" s="143"/>
      <c r="O43" s="141"/>
      <c r="P43" s="146"/>
      <c r="Q43" s="141"/>
      <c r="R43" s="146"/>
      <c r="S43" s="141"/>
      <c r="T43" s="146"/>
      <c r="U43" s="141"/>
      <c r="V43" s="146"/>
      <c r="W43" s="141"/>
      <c r="X43" s="146"/>
      <c r="Y43" s="141"/>
      <c r="Z43" s="146"/>
      <c r="AA43" s="141"/>
      <c r="AB43" s="146"/>
      <c r="AC43" s="141"/>
      <c r="AD43" s="146"/>
      <c r="AE43" s="141"/>
      <c r="AF43" s="146"/>
      <c r="AG43" s="141"/>
      <c r="AH43" s="146"/>
      <c r="AI43" s="141"/>
      <c r="AJ43" s="146"/>
      <c r="AK43" s="141"/>
      <c r="AL43" s="146"/>
      <c r="AM43" s="160"/>
      <c r="AN43" s="145"/>
      <c r="AO43" s="146"/>
      <c r="AP43" s="146"/>
      <c r="AQ43" s="141"/>
      <c r="AR43" s="31" t="str">
        <f t="shared" si="14"/>
        <v/>
      </c>
      <c r="BW43" s="32"/>
      <c r="BX43" s="32"/>
      <c r="BY43" s="32"/>
      <c r="BZ43" s="32"/>
      <c r="CA43" s="123" t="str">
        <f t="shared" si="15"/>
        <v/>
      </c>
      <c r="CB43" s="124"/>
      <c r="CC43" s="124"/>
      <c r="CD43" s="124"/>
      <c r="CE43" s="124"/>
      <c r="CF43" s="124"/>
      <c r="CG43" s="112">
        <f t="shared" si="16"/>
        <v>0</v>
      </c>
      <c r="CH43" s="125"/>
      <c r="CI43" s="125"/>
      <c r="CJ43" s="125"/>
      <c r="CK43" s="125"/>
    </row>
    <row r="44" spans="1:89" customFormat="1" x14ac:dyDescent="0.25">
      <c r="A44" s="515"/>
      <c r="B44" s="163" t="s">
        <v>67</v>
      </c>
      <c r="C44" s="162">
        <f t="shared" si="12"/>
        <v>0</v>
      </c>
      <c r="D44" s="158">
        <f t="shared" si="13"/>
        <v>0</v>
      </c>
      <c r="E44" s="159">
        <f t="shared" si="13"/>
        <v>0</v>
      </c>
      <c r="F44" s="140"/>
      <c r="G44" s="141"/>
      <c r="H44" s="140"/>
      <c r="I44" s="141"/>
      <c r="J44" s="140"/>
      <c r="K44" s="142"/>
      <c r="L44" s="140"/>
      <c r="M44" s="141"/>
      <c r="N44" s="143"/>
      <c r="O44" s="141"/>
      <c r="P44" s="146"/>
      <c r="Q44" s="141"/>
      <c r="R44" s="146"/>
      <c r="S44" s="141"/>
      <c r="T44" s="146"/>
      <c r="U44" s="141"/>
      <c r="V44" s="146"/>
      <c r="W44" s="141"/>
      <c r="X44" s="146"/>
      <c r="Y44" s="141"/>
      <c r="Z44" s="146"/>
      <c r="AA44" s="141"/>
      <c r="AB44" s="146"/>
      <c r="AC44" s="141"/>
      <c r="AD44" s="146"/>
      <c r="AE44" s="141"/>
      <c r="AF44" s="146"/>
      <c r="AG44" s="141"/>
      <c r="AH44" s="146"/>
      <c r="AI44" s="141"/>
      <c r="AJ44" s="146"/>
      <c r="AK44" s="141"/>
      <c r="AL44" s="146"/>
      <c r="AM44" s="160"/>
      <c r="AN44" s="145"/>
      <c r="AO44" s="146"/>
      <c r="AP44" s="146"/>
      <c r="AQ44" s="141"/>
      <c r="AR44" s="31" t="str">
        <f t="shared" si="14"/>
        <v/>
      </c>
      <c r="BW44" s="32"/>
      <c r="BX44" s="32"/>
      <c r="BY44" s="32"/>
      <c r="BZ44" s="32"/>
      <c r="CA44" s="123" t="str">
        <f t="shared" si="15"/>
        <v/>
      </c>
      <c r="CB44" s="124"/>
      <c r="CC44" s="124"/>
      <c r="CD44" s="124"/>
      <c r="CE44" s="124"/>
      <c r="CF44" s="124"/>
      <c r="CG44" s="112">
        <f t="shared" si="16"/>
        <v>0</v>
      </c>
      <c r="CH44" s="125"/>
      <c r="CI44" s="125"/>
      <c r="CJ44" s="125"/>
      <c r="CK44" s="125"/>
    </row>
    <row r="45" spans="1:89" customFormat="1" x14ac:dyDescent="0.25">
      <c r="A45" s="515"/>
      <c r="B45" s="161" t="s">
        <v>68</v>
      </c>
      <c r="C45" s="162">
        <f t="shared" si="12"/>
        <v>0</v>
      </c>
      <c r="D45" s="158">
        <f t="shared" si="13"/>
        <v>0</v>
      </c>
      <c r="E45" s="159">
        <f t="shared" si="13"/>
        <v>0</v>
      </c>
      <c r="F45" s="140"/>
      <c r="G45" s="141"/>
      <c r="H45" s="140"/>
      <c r="I45" s="141"/>
      <c r="J45" s="140"/>
      <c r="K45" s="142"/>
      <c r="L45" s="140"/>
      <c r="M45" s="141"/>
      <c r="N45" s="143"/>
      <c r="O45" s="141"/>
      <c r="P45" s="146"/>
      <c r="Q45" s="141"/>
      <c r="R45" s="146"/>
      <c r="S45" s="141"/>
      <c r="T45" s="146"/>
      <c r="U45" s="141"/>
      <c r="V45" s="146"/>
      <c r="W45" s="141"/>
      <c r="X45" s="146"/>
      <c r="Y45" s="141"/>
      <c r="Z45" s="146"/>
      <c r="AA45" s="141"/>
      <c r="AB45" s="146"/>
      <c r="AC45" s="141"/>
      <c r="AD45" s="146"/>
      <c r="AE45" s="141"/>
      <c r="AF45" s="146"/>
      <c r="AG45" s="141"/>
      <c r="AH45" s="146"/>
      <c r="AI45" s="141"/>
      <c r="AJ45" s="146"/>
      <c r="AK45" s="141"/>
      <c r="AL45" s="146"/>
      <c r="AM45" s="160"/>
      <c r="AN45" s="145"/>
      <c r="AO45" s="146"/>
      <c r="AP45" s="146"/>
      <c r="AQ45" s="141"/>
      <c r="AR45" s="31" t="str">
        <f t="shared" si="14"/>
        <v/>
      </c>
      <c r="BW45" s="32"/>
      <c r="BX45" s="32"/>
      <c r="BY45" s="32"/>
      <c r="BZ45" s="32"/>
      <c r="CA45" s="123" t="str">
        <f t="shared" si="15"/>
        <v/>
      </c>
      <c r="CB45" s="124"/>
      <c r="CC45" s="124"/>
      <c r="CD45" s="124"/>
      <c r="CE45" s="124"/>
      <c r="CF45" s="124"/>
      <c r="CG45" s="112">
        <f t="shared" si="16"/>
        <v>0</v>
      </c>
      <c r="CH45" s="125"/>
      <c r="CI45" s="125"/>
      <c r="CJ45" s="125"/>
      <c r="CK45" s="125"/>
    </row>
    <row r="46" spans="1:89" customFormat="1" x14ac:dyDescent="0.25">
      <c r="A46" s="515"/>
      <c r="B46" s="161" t="s">
        <v>69</v>
      </c>
      <c r="C46" s="162">
        <f t="shared" si="12"/>
        <v>0</v>
      </c>
      <c r="D46" s="158">
        <f t="shared" si="13"/>
        <v>0</v>
      </c>
      <c r="E46" s="159">
        <f t="shared" si="13"/>
        <v>0</v>
      </c>
      <c r="F46" s="140"/>
      <c r="G46" s="141"/>
      <c r="H46" s="140"/>
      <c r="I46" s="141"/>
      <c r="J46" s="140"/>
      <c r="K46" s="142"/>
      <c r="L46" s="140"/>
      <c r="M46" s="141"/>
      <c r="N46" s="143"/>
      <c r="O46" s="141"/>
      <c r="P46" s="146"/>
      <c r="Q46" s="141"/>
      <c r="R46" s="146"/>
      <c r="S46" s="141"/>
      <c r="T46" s="146"/>
      <c r="U46" s="141"/>
      <c r="V46" s="146"/>
      <c r="W46" s="141"/>
      <c r="X46" s="146"/>
      <c r="Y46" s="141"/>
      <c r="Z46" s="146"/>
      <c r="AA46" s="141"/>
      <c r="AB46" s="146"/>
      <c r="AC46" s="141"/>
      <c r="AD46" s="146"/>
      <c r="AE46" s="141"/>
      <c r="AF46" s="146"/>
      <c r="AG46" s="141"/>
      <c r="AH46" s="146"/>
      <c r="AI46" s="141"/>
      <c r="AJ46" s="146"/>
      <c r="AK46" s="141"/>
      <c r="AL46" s="146"/>
      <c r="AM46" s="160"/>
      <c r="AN46" s="145"/>
      <c r="AO46" s="146"/>
      <c r="AP46" s="146"/>
      <c r="AQ46" s="141"/>
      <c r="AR46" s="31" t="str">
        <f t="shared" si="14"/>
        <v/>
      </c>
      <c r="BW46" s="32"/>
      <c r="BX46" s="32"/>
      <c r="BY46" s="32"/>
      <c r="BZ46" s="32"/>
      <c r="CA46" s="123" t="str">
        <f t="shared" si="15"/>
        <v/>
      </c>
      <c r="CB46" s="124"/>
      <c r="CC46" s="124"/>
      <c r="CD46" s="124"/>
      <c r="CE46" s="124"/>
      <c r="CF46" s="124"/>
      <c r="CG46" s="112">
        <f t="shared" si="16"/>
        <v>0</v>
      </c>
      <c r="CH46" s="125"/>
      <c r="CI46" s="125"/>
      <c r="CJ46" s="125"/>
      <c r="CK46" s="125"/>
    </row>
    <row r="47" spans="1:89" customFormat="1" x14ac:dyDescent="0.25">
      <c r="A47" s="515"/>
      <c r="B47" s="161" t="s">
        <v>70</v>
      </c>
      <c r="C47" s="164">
        <f t="shared" si="12"/>
        <v>0</v>
      </c>
      <c r="D47" s="165">
        <f t="shared" si="13"/>
        <v>0</v>
      </c>
      <c r="E47" s="166">
        <f t="shared" si="13"/>
        <v>0</v>
      </c>
      <c r="F47" s="167"/>
      <c r="G47" s="168"/>
      <c r="H47" s="167"/>
      <c r="I47" s="168"/>
      <c r="J47" s="167"/>
      <c r="K47" s="169"/>
      <c r="L47" s="167"/>
      <c r="M47" s="168"/>
      <c r="N47" s="170"/>
      <c r="O47" s="168"/>
      <c r="P47" s="171"/>
      <c r="Q47" s="168"/>
      <c r="R47" s="171"/>
      <c r="S47" s="168"/>
      <c r="T47" s="171"/>
      <c r="U47" s="168"/>
      <c r="V47" s="171"/>
      <c r="W47" s="168"/>
      <c r="X47" s="171"/>
      <c r="Y47" s="168"/>
      <c r="Z47" s="171"/>
      <c r="AA47" s="168"/>
      <c r="AB47" s="171"/>
      <c r="AC47" s="168"/>
      <c r="AD47" s="171"/>
      <c r="AE47" s="168"/>
      <c r="AF47" s="171"/>
      <c r="AG47" s="168"/>
      <c r="AH47" s="171"/>
      <c r="AI47" s="168"/>
      <c r="AJ47" s="171"/>
      <c r="AK47" s="168"/>
      <c r="AL47" s="171"/>
      <c r="AM47" s="172"/>
      <c r="AN47" s="173"/>
      <c r="AO47" s="171"/>
      <c r="AP47" s="171"/>
      <c r="AQ47" s="168"/>
      <c r="AR47" s="31" t="str">
        <f t="shared" si="14"/>
        <v/>
      </c>
      <c r="BW47" s="32"/>
      <c r="BX47" s="32"/>
      <c r="BY47" s="32"/>
      <c r="BZ47" s="32"/>
      <c r="CA47" s="123" t="str">
        <f>IF(CG47=1," * El total de Ingresos debe ser igual a la suma de los Tipos de Estrategia. ","")</f>
        <v/>
      </c>
      <c r="CB47" s="124"/>
      <c r="CC47" s="124"/>
      <c r="CD47" s="124"/>
      <c r="CE47" s="124"/>
      <c r="CF47" s="124"/>
      <c r="CG47" s="112">
        <f t="shared" si="16"/>
        <v>0</v>
      </c>
      <c r="CH47" s="125"/>
      <c r="CI47" s="125"/>
      <c r="CJ47" s="125"/>
      <c r="CK47" s="125"/>
    </row>
    <row r="48" spans="1:89" customFormat="1" x14ac:dyDescent="0.25">
      <c r="A48" s="747"/>
      <c r="B48" s="174" t="s">
        <v>71</v>
      </c>
      <c r="C48" s="175">
        <f t="shared" si="12"/>
        <v>0</v>
      </c>
      <c r="D48" s="176">
        <f t="shared" si="13"/>
        <v>0</v>
      </c>
      <c r="E48" s="177">
        <f t="shared" si="13"/>
        <v>0</v>
      </c>
      <c r="F48" s="178"/>
      <c r="G48" s="179"/>
      <c r="H48" s="178"/>
      <c r="I48" s="179"/>
      <c r="J48" s="178"/>
      <c r="K48" s="180"/>
      <c r="L48" s="178"/>
      <c r="M48" s="179"/>
      <c r="N48" s="181"/>
      <c r="O48" s="179"/>
      <c r="P48" s="182"/>
      <c r="Q48" s="179"/>
      <c r="R48" s="182"/>
      <c r="S48" s="179"/>
      <c r="T48" s="182"/>
      <c r="U48" s="179"/>
      <c r="V48" s="182"/>
      <c r="W48" s="179"/>
      <c r="X48" s="182"/>
      <c r="Y48" s="179"/>
      <c r="Z48" s="182"/>
      <c r="AA48" s="179"/>
      <c r="AB48" s="182"/>
      <c r="AC48" s="179"/>
      <c r="AD48" s="182"/>
      <c r="AE48" s="179"/>
      <c r="AF48" s="182"/>
      <c r="AG48" s="179"/>
      <c r="AH48" s="182"/>
      <c r="AI48" s="179"/>
      <c r="AJ48" s="182"/>
      <c r="AK48" s="179"/>
      <c r="AL48" s="182"/>
      <c r="AM48" s="183"/>
      <c r="AN48" s="184"/>
      <c r="AO48" s="182"/>
      <c r="AP48" s="182"/>
      <c r="AQ48" s="179"/>
      <c r="AR48" s="31" t="str">
        <f t="shared" si="14"/>
        <v/>
      </c>
      <c r="BW48" s="32"/>
      <c r="BX48" s="32"/>
      <c r="BY48" s="32"/>
      <c r="BZ48" s="32"/>
      <c r="CA48" s="123" t="str">
        <f t="shared" si="15"/>
        <v/>
      </c>
      <c r="CB48" s="124"/>
      <c r="CC48" s="124"/>
      <c r="CD48" s="124"/>
      <c r="CE48" s="124"/>
      <c r="CF48" s="124"/>
      <c r="CG48" s="112">
        <f t="shared" si="16"/>
        <v>0</v>
      </c>
      <c r="CH48" s="125"/>
      <c r="CI48" s="125"/>
      <c r="CJ48" s="125"/>
      <c r="CK48" s="125"/>
    </row>
    <row r="49" spans="1:130" x14ac:dyDescent="0.25">
      <c r="A49" s="1236" t="s">
        <v>72</v>
      </c>
      <c r="B49" s="186"/>
      <c r="C49" s="187">
        <f t="shared" si="12"/>
        <v>0</v>
      </c>
      <c r="D49" s="158">
        <f t="shared" si="13"/>
        <v>0</v>
      </c>
      <c r="E49" s="159">
        <f t="shared" si="13"/>
        <v>0</v>
      </c>
      <c r="F49" s="130"/>
      <c r="G49" s="131"/>
      <c r="H49" s="130"/>
      <c r="I49" s="132"/>
      <c r="J49" s="130"/>
      <c r="K49" s="132"/>
      <c r="L49" s="130"/>
      <c r="M49" s="131"/>
      <c r="N49" s="133"/>
      <c r="O49" s="132"/>
      <c r="P49" s="133"/>
      <c r="Q49" s="132"/>
      <c r="R49" s="133"/>
      <c r="S49" s="132"/>
      <c r="T49" s="133"/>
      <c r="U49" s="132"/>
      <c r="V49" s="133"/>
      <c r="W49" s="132"/>
      <c r="X49" s="133"/>
      <c r="Y49" s="132"/>
      <c r="Z49" s="133"/>
      <c r="AA49" s="132"/>
      <c r="AB49" s="133"/>
      <c r="AC49" s="132"/>
      <c r="AD49" s="133"/>
      <c r="AE49" s="132"/>
      <c r="AF49" s="133"/>
      <c r="AG49" s="132"/>
      <c r="AH49" s="133"/>
      <c r="AI49" s="132"/>
      <c r="AJ49" s="133"/>
      <c r="AK49" s="132"/>
      <c r="AL49" s="133"/>
      <c r="AM49" s="134"/>
      <c r="AN49" s="135"/>
      <c r="AO49" s="136"/>
      <c r="AP49" s="133"/>
      <c r="AQ49" s="132"/>
      <c r="AR49" s="31" t="str">
        <f t="shared" si="14"/>
        <v/>
      </c>
      <c r="BW49" s="32"/>
      <c r="BX49" s="32"/>
      <c r="BY49" s="32"/>
      <c r="BZ49" s="32"/>
      <c r="CA49" s="123" t="str">
        <f t="shared" si="15"/>
        <v/>
      </c>
      <c r="CB49" s="124"/>
      <c r="CC49" s="124"/>
      <c r="CD49" s="124"/>
      <c r="CE49" s="124"/>
      <c r="CF49" s="124"/>
      <c r="CG49" s="112">
        <f>IF(SUM(AN49:AQ49)=C49,0,1)</f>
        <v>0</v>
      </c>
      <c r="CH49" s="125"/>
      <c r="CI49" s="125"/>
      <c r="CJ49" s="125"/>
      <c r="CK49" s="125"/>
    </row>
    <row r="50" spans="1:130" x14ac:dyDescent="0.25">
      <c r="A50" s="188" t="s">
        <v>73</v>
      </c>
      <c r="B50" s="189"/>
      <c r="C50" s="190">
        <f t="shared" si="12"/>
        <v>0</v>
      </c>
      <c r="D50" s="176">
        <f t="shared" si="13"/>
        <v>0</v>
      </c>
      <c r="E50" s="177">
        <f t="shared" si="13"/>
        <v>0</v>
      </c>
      <c r="F50" s="178"/>
      <c r="G50" s="179"/>
      <c r="H50" s="178"/>
      <c r="I50" s="180"/>
      <c r="J50" s="178"/>
      <c r="K50" s="180"/>
      <c r="L50" s="178"/>
      <c r="M50" s="179"/>
      <c r="N50" s="181"/>
      <c r="O50" s="180"/>
      <c r="P50" s="181"/>
      <c r="Q50" s="180"/>
      <c r="R50" s="181"/>
      <c r="S50" s="180"/>
      <c r="T50" s="181"/>
      <c r="U50" s="180"/>
      <c r="V50" s="181"/>
      <c r="W50" s="180"/>
      <c r="X50" s="181"/>
      <c r="Y50" s="180"/>
      <c r="Z50" s="181"/>
      <c r="AA50" s="180"/>
      <c r="AB50" s="181"/>
      <c r="AC50" s="180"/>
      <c r="AD50" s="181"/>
      <c r="AE50" s="180"/>
      <c r="AF50" s="181"/>
      <c r="AG50" s="180"/>
      <c r="AH50" s="181"/>
      <c r="AI50" s="180"/>
      <c r="AJ50" s="181"/>
      <c r="AK50" s="180"/>
      <c r="AL50" s="181"/>
      <c r="AM50" s="191"/>
      <c r="AN50" s="184"/>
      <c r="AO50" s="182"/>
      <c r="AP50" s="181"/>
      <c r="AQ50" s="180"/>
      <c r="AR50" s="31" t="str">
        <f t="shared" si="14"/>
        <v/>
      </c>
      <c r="BW50" s="32"/>
      <c r="BX50" s="32"/>
      <c r="BY50" s="32"/>
      <c r="BZ50" s="32"/>
      <c r="CA50" s="123" t="str">
        <f t="shared" si="15"/>
        <v/>
      </c>
      <c r="CB50" s="124"/>
      <c r="CC50" s="124"/>
      <c r="CD50" s="124"/>
      <c r="CE50" s="124"/>
      <c r="CF50" s="124"/>
      <c r="CG50" s="112">
        <f>IF(SUM(AN50:AQ50)=C50,0,1)</f>
        <v>0</v>
      </c>
      <c r="CH50" s="125"/>
      <c r="CI50" s="125"/>
      <c r="CJ50" s="125"/>
      <c r="CK50" s="125"/>
    </row>
    <row r="51" spans="1:130" ht="18" customHeight="1" x14ac:dyDescent="0.25">
      <c r="A51" s="192" t="s">
        <v>74</v>
      </c>
      <c r="B51" s="193"/>
      <c r="C51" s="194"/>
      <c r="D51" s="193"/>
      <c r="E51" s="193"/>
      <c r="F51" s="193"/>
      <c r="G51" s="193"/>
      <c r="H51" s="193"/>
      <c r="CA51" s="195"/>
      <c r="CB51" s="196"/>
      <c r="CC51" s="196"/>
      <c r="CD51" s="196"/>
      <c r="CE51" s="196"/>
      <c r="CF51" s="196"/>
      <c r="CG51" s="195"/>
      <c r="CH51" s="196"/>
      <c r="CI51" s="196"/>
      <c r="CJ51" s="196"/>
      <c r="CK51" s="196"/>
    </row>
    <row r="52" spans="1:130" x14ac:dyDescent="0.25">
      <c r="A52" s="1115" t="s">
        <v>75</v>
      </c>
      <c r="B52" s="1116" t="s">
        <v>76</v>
      </c>
      <c r="C52" s="1200" t="s">
        <v>77</v>
      </c>
      <c r="D52" s="1200"/>
      <c r="E52" s="1200"/>
      <c r="F52" s="1206"/>
      <c r="G52" s="1121" t="s">
        <v>78</v>
      </c>
      <c r="H52" s="1122"/>
    </row>
    <row r="53" spans="1:130" ht="21" x14ac:dyDescent="0.25">
      <c r="A53" s="725"/>
      <c r="B53" s="734"/>
      <c r="C53" s="1123" t="s">
        <v>50</v>
      </c>
      <c r="D53" s="1106" t="s">
        <v>29</v>
      </c>
      <c r="E53" s="1106" t="s">
        <v>30</v>
      </c>
      <c r="F53" s="1237" t="s">
        <v>31</v>
      </c>
      <c r="G53" s="1184" t="s">
        <v>79</v>
      </c>
      <c r="H53" s="1186" t="s">
        <v>80</v>
      </c>
    </row>
    <row r="54" spans="1:130" x14ac:dyDescent="0.25">
      <c r="A54" s="201" t="s">
        <v>81</v>
      </c>
      <c r="B54" s="202">
        <f>SUM(C54:F54)</f>
        <v>0</v>
      </c>
      <c r="C54" s="203"/>
      <c r="D54" s="204"/>
      <c r="E54" s="204"/>
      <c r="F54" s="205"/>
      <c r="G54" s="206"/>
      <c r="H54" s="207"/>
    </row>
    <row r="55" spans="1:130" x14ac:dyDescent="0.25">
      <c r="A55" s="163" t="s">
        <v>82</v>
      </c>
      <c r="B55" s="202">
        <f>SUM(C55:F55)</f>
        <v>0</v>
      </c>
      <c r="C55" s="208"/>
      <c r="D55" s="209"/>
      <c r="E55" s="209"/>
      <c r="F55" s="210"/>
      <c r="G55" s="211"/>
      <c r="H55" s="212"/>
    </row>
    <row r="56" spans="1:130" x14ac:dyDescent="0.25">
      <c r="A56" s="163" t="s">
        <v>83</v>
      </c>
      <c r="B56" s="202">
        <f>SUM(C56:F56)</f>
        <v>0</v>
      </c>
      <c r="C56" s="208"/>
      <c r="D56" s="209"/>
      <c r="E56" s="209"/>
      <c r="F56" s="210"/>
      <c r="G56" s="211"/>
      <c r="H56" s="212"/>
    </row>
    <row r="57" spans="1:130" x14ac:dyDescent="0.25">
      <c r="A57" s="163" t="s">
        <v>84</v>
      </c>
      <c r="B57" s="202">
        <f>SUM(C57:F57)</f>
        <v>0</v>
      </c>
      <c r="C57" s="208"/>
      <c r="D57" s="209"/>
      <c r="E57" s="209"/>
      <c r="F57" s="210"/>
      <c r="G57" s="211"/>
      <c r="H57" s="212"/>
    </row>
    <row r="58" spans="1:130" x14ac:dyDescent="0.25">
      <c r="A58" s="163" t="s">
        <v>85</v>
      </c>
      <c r="B58" s="202">
        <f>SUM(C58:F58)</f>
        <v>0</v>
      </c>
      <c r="C58" s="213"/>
      <c r="D58" s="214"/>
      <c r="E58" s="214"/>
      <c r="F58" s="215"/>
      <c r="G58" s="216"/>
      <c r="H58" s="217"/>
    </row>
    <row r="59" spans="1:130" x14ac:dyDescent="0.25">
      <c r="A59" s="1196" t="s">
        <v>5</v>
      </c>
      <c r="B59" s="1238">
        <f t="shared" ref="B59:H59" si="17">SUM(B54:B58)</f>
        <v>0</v>
      </c>
      <c r="C59" s="220">
        <f t="shared" si="17"/>
        <v>0</v>
      </c>
      <c r="D59" s="221">
        <f t="shared" si="17"/>
        <v>0</v>
      </c>
      <c r="E59" s="221">
        <f t="shared" si="17"/>
        <v>0</v>
      </c>
      <c r="F59" s="222">
        <f t="shared" si="17"/>
        <v>0</v>
      </c>
      <c r="G59" s="223">
        <f t="shared" si="17"/>
        <v>0</v>
      </c>
      <c r="H59" s="224">
        <f t="shared" si="17"/>
        <v>0</v>
      </c>
    </row>
    <row r="60" spans="1:130" ht="18" customHeight="1" x14ac:dyDescent="0.25">
      <c r="A60" s="192" t="s">
        <v>86</v>
      </c>
      <c r="B60" s="12"/>
      <c r="C60" s="12"/>
      <c r="D60" s="11"/>
      <c r="E60" s="11"/>
      <c r="F60" s="11"/>
      <c r="G60" s="11"/>
      <c r="H60" s="11"/>
      <c r="I60" s="11"/>
      <c r="J60" s="11"/>
      <c r="K60" s="11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130" x14ac:dyDescent="0.25">
      <c r="A61" s="1115" t="s">
        <v>75</v>
      </c>
      <c r="B61" s="493" t="s">
        <v>76</v>
      </c>
      <c r="C61" s="1239" t="s">
        <v>87</v>
      </c>
      <c r="D61" s="1239"/>
      <c r="E61" s="1239"/>
      <c r="F61" s="1239"/>
      <c r="G61" s="1239"/>
      <c r="H61" s="1239"/>
      <c r="I61" s="1239"/>
      <c r="J61" s="1239"/>
      <c r="K61" s="1239"/>
      <c r="L61" s="1239"/>
      <c r="M61" s="1239"/>
      <c r="N61" s="1239"/>
      <c r="O61" s="1239"/>
      <c r="P61" s="1239"/>
      <c r="Q61" s="1239"/>
      <c r="R61" s="1239"/>
      <c r="S61" s="1240"/>
      <c r="T61" s="1207" t="s">
        <v>7</v>
      </c>
      <c r="U61" s="1200"/>
      <c r="V61" s="1200"/>
      <c r="W61" s="1206"/>
      <c r="X61" s="1241" t="s">
        <v>88</v>
      </c>
      <c r="Y61" s="1241"/>
      <c r="Z61" s="1122"/>
    </row>
    <row r="62" spans="1:130" ht="21" x14ac:dyDescent="0.25">
      <c r="A62" s="725"/>
      <c r="B62" s="641"/>
      <c r="C62" s="1182" t="s">
        <v>11</v>
      </c>
      <c r="D62" s="1182" t="s">
        <v>12</v>
      </c>
      <c r="E62" s="1182" t="s">
        <v>13</v>
      </c>
      <c r="F62" s="1182" t="s">
        <v>14</v>
      </c>
      <c r="G62" s="1182" t="s">
        <v>15</v>
      </c>
      <c r="H62" s="1182" t="s">
        <v>16</v>
      </c>
      <c r="I62" s="1182" t="s">
        <v>17</v>
      </c>
      <c r="J62" s="1182" t="s">
        <v>18</v>
      </c>
      <c r="K62" s="1182" t="s">
        <v>19</v>
      </c>
      <c r="L62" s="1182" t="s">
        <v>20</v>
      </c>
      <c r="M62" s="1182" t="s">
        <v>21</v>
      </c>
      <c r="N62" s="1182" t="s">
        <v>22</v>
      </c>
      <c r="O62" s="1182" t="s">
        <v>23</v>
      </c>
      <c r="P62" s="1182" t="s">
        <v>24</v>
      </c>
      <c r="Q62" s="1182" t="s">
        <v>25</v>
      </c>
      <c r="R62" s="1182" t="s">
        <v>26</v>
      </c>
      <c r="S62" s="1183" t="s">
        <v>27</v>
      </c>
      <c r="T62" s="1105" t="s">
        <v>50</v>
      </c>
      <c r="U62" s="1210" t="s">
        <v>29</v>
      </c>
      <c r="V62" s="1106" t="s">
        <v>89</v>
      </c>
      <c r="W62" s="1237" t="s">
        <v>31</v>
      </c>
      <c r="X62" s="1184" t="s">
        <v>90</v>
      </c>
      <c r="Y62" s="1106" t="s">
        <v>91</v>
      </c>
      <c r="Z62" s="1107" t="s">
        <v>80</v>
      </c>
    </row>
    <row r="63" spans="1:130" x14ac:dyDescent="0.25">
      <c r="A63" s="163" t="s">
        <v>82</v>
      </c>
      <c r="B63" s="229">
        <f>SUM(C63:S63)</f>
        <v>0</v>
      </c>
      <c r="C63" s="230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2"/>
      <c r="T63" s="43"/>
      <c r="U63" s="44"/>
      <c r="V63" s="44"/>
      <c r="W63" s="233"/>
      <c r="X63" s="43"/>
      <c r="Y63" s="44"/>
      <c r="Z63" s="41"/>
      <c r="AA63" s="31" t="str">
        <f>CA63&amp;CB63&amp;CC63&amp;CD63</f>
        <v/>
      </c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234"/>
      <c r="CB63" s="234"/>
      <c r="CC63" s="33" t="str">
        <f>IF(T63+U63+V63+W63&lt;&gt;$B63,"* El número de "&amp;T$61&amp;""&amp;" no debe ser distinto del Total. ","")</f>
        <v/>
      </c>
      <c r="CD63" s="33" t="str">
        <f>IF(X63+Y63+Z63&gt;$B63,"* El número de "&amp;X$61&amp;""&amp;" no puede superar el Total. ","")</f>
        <v/>
      </c>
      <c r="CE63" s="32"/>
      <c r="CF63" s="32"/>
      <c r="CG63" s="34">
        <f>IF(T63+U63+V63+W63&lt;&gt;$B63,1,0)</f>
        <v>0</v>
      </c>
      <c r="CH63" s="34">
        <f>IF(X63+Y63+Z63&gt;$B63,1,0)</f>
        <v>0</v>
      </c>
      <c r="CI63" s="35"/>
      <c r="CJ63" s="35"/>
      <c r="CK63" s="35"/>
      <c r="CL63" s="35"/>
      <c r="CM63" s="35"/>
      <c r="CN63"/>
      <c r="CO63"/>
      <c r="CP63"/>
      <c r="CQ63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5">
      <c r="A64" s="163" t="s">
        <v>83</v>
      </c>
      <c r="B64" s="235">
        <f>SUM(C64:S64)</f>
        <v>0</v>
      </c>
      <c r="C64" s="230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2"/>
      <c r="T64" s="54"/>
      <c r="U64" s="55"/>
      <c r="V64" s="55"/>
      <c r="W64" s="236"/>
      <c r="X64" s="54"/>
      <c r="Y64" s="55"/>
      <c r="Z64" s="52"/>
      <c r="AA64" s="31" t="str">
        <f t="shared" ref="AA64:AA66" si="18">CA64&amp;CB64&amp;CC64&amp;CD64</f>
        <v/>
      </c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234"/>
      <c r="CB64" s="234"/>
      <c r="CC64" s="33" t="str">
        <f t="shared" ref="CC64:CC66" si="19">IF(T64+U64+V64+W64&lt;&gt;$B64,"* El número de "&amp;T$61&amp;""&amp;" no debe ser distinto del Total. ","")</f>
        <v/>
      </c>
      <c r="CD64" s="33" t="str">
        <f t="shared" ref="CD64:CD66" si="20">IF(X64+Y64+Z64&gt;$B64,"* El número de "&amp;X$61&amp;""&amp;" no puede superar el Total. ","")</f>
        <v/>
      </c>
      <c r="CE64" s="32"/>
      <c r="CF64" s="32"/>
      <c r="CG64" s="34">
        <f t="shared" ref="CG64:CG66" si="21">IF(T64+U64+V64+W64&lt;&gt;$B64,1,0)</f>
        <v>0</v>
      </c>
      <c r="CH64" s="34">
        <f t="shared" ref="CH64:CH66" si="22">IF(X64+Y64+Z64&gt;$B64,1,0)</f>
        <v>0</v>
      </c>
      <c r="CI64" s="35"/>
      <c r="CJ64" s="35"/>
      <c r="CK64" s="35"/>
      <c r="CL64" s="35"/>
      <c r="CM64" s="35"/>
    </row>
    <row r="65" spans="1:91" customFormat="1" x14ac:dyDescent="0.25">
      <c r="A65" s="163" t="s">
        <v>84</v>
      </c>
      <c r="B65" s="235">
        <f>SUM(C65:S65)</f>
        <v>0</v>
      </c>
      <c r="C65" s="230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2"/>
      <c r="T65" s="54"/>
      <c r="U65" s="55"/>
      <c r="V65" s="55"/>
      <c r="W65" s="236"/>
      <c r="X65" s="54"/>
      <c r="Y65" s="55"/>
      <c r="Z65" s="52"/>
      <c r="AA65" s="31" t="str">
        <f t="shared" si="18"/>
        <v/>
      </c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234"/>
      <c r="CB65" s="234"/>
      <c r="CC65" s="33" t="str">
        <f t="shared" si="19"/>
        <v/>
      </c>
      <c r="CD65" s="33" t="str">
        <f t="shared" si="20"/>
        <v/>
      </c>
      <c r="CE65" s="32"/>
      <c r="CF65" s="32"/>
      <c r="CG65" s="34">
        <f t="shared" si="21"/>
        <v>0</v>
      </c>
      <c r="CH65" s="34">
        <f t="shared" si="22"/>
        <v>0</v>
      </c>
      <c r="CI65" s="35"/>
      <c r="CJ65" s="35"/>
      <c r="CK65" s="35"/>
      <c r="CL65" s="35"/>
      <c r="CM65" s="35"/>
    </row>
    <row r="66" spans="1:91" customFormat="1" x14ac:dyDescent="0.25">
      <c r="A66" s="163" t="s">
        <v>85</v>
      </c>
      <c r="B66" s="237">
        <f>SUM(C66:S66)</f>
        <v>0</v>
      </c>
      <c r="C66" s="230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2"/>
      <c r="T66" s="75"/>
      <c r="U66" s="238"/>
      <c r="V66" s="238"/>
      <c r="W66" s="239"/>
      <c r="X66" s="75"/>
      <c r="Y66" s="238"/>
      <c r="Z66" s="240"/>
      <c r="AA66" s="31" t="str">
        <f t="shared" si="18"/>
        <v/>
      </c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234"/>
      <c r="CB66" s="234"/>
      <c r="CC66" s="33" t="str">
        <f t="shared" si="19"/>
        <v/>
      </c>
      <c r="CD66" s="33" t="str">
        <f t="shared" si="20"/>
        <v/>
      </c>
      <c r="CE66" s="32"/>
      <c r="CF66" s="32"/>
      <c r="CG66" s="34">
        <f t="shared" si="21"/>
        <v>0</v>
      </c>
      <c r="CH66" s="34">
        <f t="shared" si="22"/>
        <v>0</v>
      </c>
      <c r="CI66" s="35"/>
      <c r="CJ66" s="35"/>
      <c r="CK66" s="35"/>
      <c r="CL66" s="35"/>
      <c r="CM66" s="35"/>
    </row>
    <row r="67" spans="1:91" customFormat="1" x14ac:dyDescent="0.25">
      <c r="A67" s="1196" t="s">
        <v>5</v>
      </c>
      <c r="B67" s="1242">
        <f t="shared" ref="B67:Z67" si="23">SUM(B63:B66)</f>
        <v>0</v>
      </c>
      <c r="C67" s="1189">
        <f t="shared" si="23"/>
        <v>0</v>
      </c>
      <c r="D67" s="1189">
        <f t="shared" si="23"/>
        <v>0</v>
      </c>
      <c r="E67" s="1189">
        <f t="shared" si="23"/>
        <v>0</v>
      </c>
      <c r="F67" s="1189">
        <f t="shared" si="23"/>
        <v>0</v>
      </c>
      <c r="G67" s="1189">
        <f t="shared" si="23"/>
        <v>0</v>
      </c>
      <c r="H67" s="1189">
        <f t="shared" si="23"/>
        <v>0</v>
      </c>
      <c r="I67" s="1189">
        <f t="shared" si="23"/>
        <v>0</v>
      </c>
      <c r="J67" s="1189">
        <f t="shared" si="23"/>
        <v>0</v>
      </c>
      <c r="K67" s="1189">
        <f t="shared" si="23"/>
        <v>0</v>
      </c>
      <c r="L67" s="1189">
        <f t="shared" si="23"/>
        <v>0</v>
      </c>
      <c r="M67" s="1189">
        <f t="shared" si="23"/>
        <v>0</v>
      </c>
      <c r="N67" s="1189">
        <f t="shared" si="23"/>
        <v>0</v>
      </c>
      <c r="O67" s="1189">
        <f t="shared" si="23"/>
        <v>0</v>
      </c>
      <c r="P67" s="1189">
        <f t="shared" si="23"/>
        <v>0</v>
      </c>
      <c r="Q67" s="1189">
        <f t="shared" si="23"/>
        <v>0</v>
      </c>
      <c r="R67" s="1189">
        <f t="shared" si="23"/>
        <v>0</v>
      </c>
      <c r="S67" s="1190">
        <f t="shared" si="23"/>
        <v>0</v>
      </c>
      <c r="T67" s="1243">
        <f t="shared" si="23"/>
        <v>0</v>
      </c>
      <c r="U67" s="1189">
        <f t="shared" si="23"/>
        <v>0</v>
      </c>
      <c r="V67" s="1189">
        <f t="shared" si="23"/>
        <v>0</v>
      </c>
      <c r="W67" s="1190">
        <f t="shared" si="23"/>
        <v>0</v>
      </c>
      <c r="X67" s="1244">
        <f t="shared" si="23"/>
        <v>0</v>
      </c>
      <c r="Y67" s="1245">
        <f t="shared" si="23"/>
        <v>0</v>
      </c>
      <c r="Z67" s="1246">
        <f t="shared" si="23"/>
        <v>0</v>
      </c>
      <c r="CA67" s="248"/>
      <c r="CB67" s="248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</row>
    <row r="68" spans="1:91" customFormat="1" x14ac:dyDescent="0.25">
      <c r="A68" s="192" t="s">
        <v>92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CA68" s="248"/>
      <c r="CB68" s="248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</row>
    <row r="69" spans="1:91" customFormat="1" x14ac:dyDescent="0.25">
      <c r="A69" s="1115" t="s">
        <v>75</v>
      </c>
      <c r="B69" s="1116" t="s">
        <v>76</v>
      </c>
      <c r="C69" s="1239" t="s">
        <v>87</v>
      </c>
      <c r="D69" s="1239"/>
      <c r="E69" s="1239"/>
      <c r="F69" s="1239"/>
      <c r="G69" s="1239"/>
      <c r="H69" s="1239"/>
      <c r="I69" s="1239"/>
      <c r="J69" s="1239"/>
      <c r="K69" s="1239"/>
      <c r="L69" s="1239"/>
      <c r="M69" s="1239"/>
      <c r="N69" s="1239"/>
      <c r="O69" s="1239"/>
      <c r="P69" s="1239"/>
      <c r="Q69" s="1239"/>
      <c r="R69" s="1239"/>
      <c r="S69" s="1240"/>
      <c r="T69" s="1207" t="s">
        <v>7</v>
      </c>
      <c r="U69" s="1200"/>
      <c r="V69" s="1200"/>
      <c r="W69" s="1206"/>
      <c r="X69" s="1241" t="s">
        <v>88</v>
      </c>
      <c r="Y69" s="1241"/>
      <c r="Z69" s="1122"/>
      <c r="CA69" s="248"/>
      <c r="CB69" s="248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</row>
    <row r="70" spans="1:91" customFormat="1" ht="21" x14ac:dyDescent="0.25">
      <c r="A70" s="725"/>
      <c r="B70" s="734"/>
      <c r="C70" s="1182" t="s">
        <v>11</v>
      </c>
      <c r="D70" s="1182" t="s">
        <v>12</v>
      </c>
      <c r="E70" s="1182" t="s">
        <v>13</v>
      </c>
      <c r="F70" s="1182" t="s">
        <v>14</v>
      </c>
      <c r="G70" s="1182" t="s">
        <v>15</v>
      </c>
      <c r="H70" s="1182" t="s">
        <v>16</v>
      </c>
      <c r="I70" s="1182" t="s">
        <v>17</v>
      </c>
      <c r="J70" s="1182" t="s">
        <v>18</v>
      </c>
      <c r="K70" s="1182" t="s">
        <v>19</v>
      </c>
      <c r="L70" s="1182" t="s">
        <v>20</v>
      </c>
      <c r="M70" s="1182" t="s">
        <v>21</v>
      </c>
      <c r="N70" s="1182" t="s">
        <v>22</v>
      </c>
      <c r="O70" s="1182" t="s">
        <v>23</v>
      </c>
      <c r="P70" s="1182" t="s">
        <v>24</v>
      </c>
      <c r="Q70" s="1182" t="s">
        <v>25</v>
      </c>
      <c r="R70" s="1182" t="s">
        <v>26</v>
      </c>
      <c r="S70" s="1183" t="s">
        <v>27</v>
      </c>
      <c r="T70" s="1105" t="s">
        <v>50</v>
      </c>
      <c r="U70" s="1210" t="s">
        <v>29</v>
      </c>
      <c r="V70" s="1106" t="s">
        <v>89</v>
      </c>
      <c r="W70" s="1237" t="s">
        <v>31</v>
      </c>
      <c r="X70" s="1184" t="s">
        <v>90</v>
      </c>
      <c r="Y70" s="1106" t="s">
        <v>91</v>
      </c>
      <c r="Z70" s="1107" t="s">
        <v>80</v>
      </c>
      <c r="CA70" s="248"/>
      <c r="CB70" s="248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</row>
    <row r="71" spans="1:91" customFormat="1" x14ac:dyDescent="0.25">
      <c r="A71" s="163" t="s">
        <v>82</v>
      </c>
      <c r="B71" s="229">
        <f>SUM(C71:S71)</f>
        <v>0</v>
      </c>
      <c r="C71" s="230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2"/>
      <c r="T71" s="43"/>
      <c r="U71" s="249"/>
      <c r="V71" s="44"/>
      <c r="W71" s="42"/>
      <c r="X71" s="43"/>
      <c r="Y71" s="44"/>
      <c r="Z71" s="41"/>
      <c r="AA71" s="31" t="str">
        <f>CA71&amp;CB71&amp;CC71&amp;CD71</f>
        <v/>
      </c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234"/>
      <c r="CB71" s="234"/>
      <c r="CC71" s="33" t="str">
        <f t="shared" ref="CC71:CC74" si="24">IF(T71+U71+V71+W71&lt;&gt;$B71,"* El número de "&amp;T$61&amp;""&amp;" no debe ser distinto del Total. ","")</f>
        <v/>
      </c>
      <c r="CD71" s="33" t="str">
        <f>IF(X71+Y71+Z71&gt;$B71,"* El número de "&amp;X$61&amp;""&amp;" no puede superar el Total. ","")</f>
        <v/>
      </c>
      <c r="CE71" s="32"/>
      <c r="CF71" s="32"/>
      <c r="CG71" s="34">
        <f t="shared" ref="CG71:CG74" si="25">IF(T71+U71+V71+W71&lt;&gt;$B71,1,0)</f>
        <v>0</v>
      </c>
      <c r="CH71" s="34">
        <f t="shared" ref="CH71:CH74" si="26">IF(X71+Y71+Z71&gt;$B71,1,0)</f>
        <v>0</v>
      </c>
      <c r="CI71" s="35"/>
      <c r="CJ71" s="35"/>
      <c r="CK71" s="35"/>
      <c r="CL71" s="35"/>
      <c r="CM71" s="35"/>
    </row>
    <row r="72" spans="1:91" customFormat="1" x14ac:dyDescent="0.25">
      <c r="A72" s="163" t="s">
        <v>83</v>
      </c>
      <c r="B72" s="235">
        <f>SUM(C72:S72)</f>
        <v>0</v>
      </c>
      <c r="C72" s="230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2"/>
      <c r="T72" s="54"/>
      <c r="U72" s="250"/>
      <c r="V72" s="55"/>
      <c r="W72" s="53"/>
      <c r="X72" s="54"/>
      <c r="Y72" s="55"/>
      <c r="Z72" s="52"/>
      <c r="AA72" s="31" t="str">
        <f t="shared" ref="AA72:AA74" si="27">CA72&amp;CB72&amp;CC72&amp;CD72</f>
        <v/>
      </c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234"/>
      <c r="CB72" s="234"/>
      <c r="CC72" s="33" t="str">
        <f t="shared" si="24"/>
        <v/>
      </c>
      <c r="CD72" s="33" t="str">
        <f t="shared" ref="CD72:CD74" si="28">IF(X72+Y72+Z72&gt;$B72,"* El número de "&amp;X$61&amp;""&amp;" no puede superar el Total. ","")</f>
        <v/>
      </c>
      <c r="CE72" s="32"/>
      <c r="CF72" s="32"/>
      <c r="CG72" s="34">
        <f t="shared" si="25"/>
        <v>0</v>
      </c>
      <c r="CH72" s="34">
        <f t="shared" si="26"/>
        <v>0</v>
      </c>
      <c r="CI72" s="35"/>
      <c r="CJ72" s="35"/>
      <c r="CK72" s="35"/>
      <c r="CL72" s="35"/>
      <c r="CM72" s="35"/>
    </row>
    <row r="73" spans="1:91" customFormat="1" x14ac:dyDescent="0.25">
      <c r="A73" s="163" t="s">
        <v>84</v>
      </c>
      <c r="B73" s="235">
        <f>SUM(C73:S73)</f>
        <v>0</v>
      </c>
      <c r="C73" s="230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2"/>
      <c r="T73" s="54"/>
      <c r="U73" s="250"/>
      <c r="V73" s="55"/>
      <c r="W73" s="53"/>
      <c r="X73" s="54"/>
      <c r="Y73" s="55"/>
      <c r="Z73" s="52"/>
      <c r="AA73" s="31" t="str">
        <f t="shared" si="27"/>
        <v/>
      </c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234"/>
      <c r="CB73" s="234"/>
      <c r="CC73" s="33" t="str">
        <f t="shared" si="24"/>
        <v/>
      </c>
      <c r="CD73" s="33" t="str">
        <f t="shared" si="28"/>
        <v/>
      </c>
      <c r="CE73" s="32"/>
      <c r="CF73" s="32"/>
      <c r="CG73" s="34">
        <f t="shared" si="25"/>
        <v>0</v>
      </c>
      <c r="CH73" s="34">
        <f t="shared" si="26"/>
        <v>0</v>
      </c>
      <c r="CI73" s="35"/>
      <c r="CJ73" s="35"/>
      <c r="CK73" s="35"/>
      <c r="CL73" s="35"/>
      <c r="CM73" s="35"/>
    </row>
    <row r="74" spans="1:91" customFormat="1" x14ac:dyDescent="0.25">
      <c r="A74" s="163" t="s">
        <v>85</v>
      </c>
      <c r="B74" s="237">
        <f>SUM(C74:S74)</f>
        <v>0</v>
      </c>
      <c r="C74" s="230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2"/>
      <c r="T74" s="75"/>
      <c r="U74" s="251"/>
      <c r="V74" s="238"/>
      <c r="W74" s="252"/>
      <c r="X74" s="75"/>
      <c r="Y74" s="238"/>
      <c r="Z74" s="240"/>
      <c r="AA74" s="31" t="str">
        <f t="shared" si="27"/>
        <v/>
      </c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234"/>
      <c r="CB74" s="234"/>
      <c r="CC74" s="33" t="str">
        <f t="shared" si="24"/>
        <v/>
      </c>
      <c r="CD74" s="33" t="str">
        <f t="shared" si="28"/>
        <v/>
      </c>
      <c r="CE74" s="32"/>
      <c r="CF74" s="32"/>
      <c r="CG74" s="34">
        <f t="shared" si="25"/>
        <v>0</v>
      </c>
      <c r="CH74" s="34">
        <f t="shared" si="26"/>
        <v>0</v>
      </c>
      <c r="CI74" s="35"/>
      <c r="CJ74" s="35"/>
      <c r="CK74" s="35"/>
      <c r="CL74" s="35"/>
      <c r="CM74" s="35"/>
    </row>
    <row r="75" spans="1:91" customFormat="1" x14ac:dyDescent="0.25">
      <c r="A75" s="1196" t="s">
        <v>5</v>
      </c>
      <c r="B75" s="1242">
        <f t="shared" ref="B75:Z75" si="29">SUM(B71:B74)</f>
        <v>0</v>
      </c>
      <c r="C75" s="1189">
        <f t="shared" si="29"/>
        <v>0</v>
      </c>
      <c r="D75" s="1189">
        <f t="shared" si="29"/>
        <v>0</v>
      </c>
      <c r="E75" s="1189">
        <f t="shared" si="29"/>
        <v>0</v>
      </c>
      <c r="F75" s="1189">
        <f t="shared" si="29"/>
        <v>0</v>
      </c>
      <c r="G75" s="1189">
        <f t="shared" si="29"/>
        <v>0</v>
      </c>
      <c r="H75" s="1189">
        <f t="shared" si="29"/>
        <v>0</v>
      </c>
      <c r="I75" s="1189">
        <f t="shared" si="29"/>
        <v>0</v>
      </c>
      <c r="J75" s="1189">
        <f t="shared" si="29"/>
        <v>0</v>
      </c>
      <c r="K75" s="1189">
        <f t="shared" si="29"/>
        <v>0</v>
      </c>
      <c r="L75" s="1189">
        <f t="shared" si="29"/>
        <v>0</v>
      </c>
      <c r="M75" s="1189">
        <f t="shared" si="29"/>
        <v>0</v>
      </c>
      <c r="N75" s="1189">
        <f t="shared" si="29"/>
        <v>0</v>
      </c>
      <c r="O75" s="1189">
        <f t="shared" si="29"/>
        <v>0</v>
      </c>
      <c r="P75" s="1189">
        <f t="shared" si="29"/>
        <v>0</v>
      </c>
      <c r="Q75" s="1189">
        <f t="shared" si="29"/>
        <v>0</v>
      </c>
      <c r="R75" s="1189">
        <f t="shared" si="29"/>
        <v>0</v>
      </c>
      <c r="S75" s="1190">
        <f t="shared" si="29"/>
        <v>0</v>
      </c>
      <c r="T75" s="1247">
        <f t="shared" si="29"/>
        <v>0</v>
      </c>
      <c r="U75" s="1248">
        <f t="shared" si="29"/>
        <v>0</v>
      </c>
      <c r="V75" s="1248">
        <f t="shared" si="29"/>
        <v>0</v>
      </c>
      <c r="W75" s="1249">
        <f t="shared" si="29"/>
        <v>0</v>
      </c>
      <c r="X75" s="1250">
        <f t="shared" si="29"/>
        <v>0</v>
      </c>
      <c r="Y75" s="1248">
        <f t="shared" si="29"/>
        <v>0</v>
      </c>
      <c r="Z75" s="1242">
        <f t="shared" si="29"/>
        <v>0</v>
      </c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</row>
    <row r="76" spans="1:91" customFormat="1" x14ac:dyDescent="0.25">
      <c r="A76" s="257" t="s">
        <v>93</v>
      </c>
      <c r="B76" s="258"/>
      <c r="C76" s="12"/>
      <c r="D76" s="259"/>
      <c r="E76" s="1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</row>
    <row r="77" spans="1:91" customFormat="1" ht="31.5" x14ac:dyDescent="0.25">
      <c r="A77" s="1197" t="s">
        <v>94</v>
      </c>
      <c r="B77" s="1123" t="s">
        <v>50</v>
      </c>
      <c r="C77" s="1251" t="s">
        <v>95</v>
      </c>
      <c r="D77" s="1252" t="s">
        <v>96</v>
      </c>
      <c r="E77" s="1253" t="s">
        <v>97</v>
      </c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</row>
    <row r="78" spans="1:91" customFormat="1" x14ac:dyDescent="0.25">
      <c r="A78" s="264" t="s">
        <v>98</v>
      </c>
      <c r="B78" s="39"/>
      <c r="C78" s="249"/>
      <c r="D78" s="44"/>
      <c r="E78" s="41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</row>
    <row r="79" spans="1:91" customFormat="1" x14ac:dyDescent="0.25">
      <c r="A79" s="264" t="s">
        <v>99</v>
      </c>
      <c r="B79" s="51"/>
      <c r="C79" s="250"/>
      <c r="D79" s="55"/>
      <c r="E79" s="5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</row>
    <row r="80" spans="1:91" customFormat="1" x14ac:dyDescent="0.25">
      <c r="A80" s="264" t="s">
        <v>100</v>
      </c>
      <c r="B80" s="51"/>
      <c r="C80" s="250"/>
      <c r="D80" s="55"/>
      <c r="E80" s="5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</row>
    <row r="81" spans="1:5" customFormat="1" ht="21" x14ac:dyDescent="0.25">
      <c r="A81" s="265" t="s">
        <v>101</v>
      </c>
      <c r="B81" s="51"/>
      <c r="C81" s="250"/>
      <c r="D81" s="55"/>
      <c r="E81" s="52"/>
    </row>
    <row r="82" spans="1:5" customFormat="1" x14ac:dyDescent="0.25">
      <c r="A82" s="264" t="s">
        <v>102</v>
      </c>
      <c r="B82" s="88"/>
      <c r="C82" s="266"/>
      <c r="D82" s="93"/>
      <c r="E82" s="90"/>
    </row>
    <row r="83" spans="1:5" customFormat="1" x14ac:dyDescent="0.25">
      <c r="A83" s="264" t="s">
        <v>103</v>
      </c>
      <c r="B83" s="88"/>
      <c r="C83" s="250"/>
      <c r="D83" s="93"/>
      <c r="E83" s="90"/>
    </row>
    <row r="84" spans="1:5" customFormat="1" x14ac:dyDescent="0.25">
      <c r="A84" s="264" t="s">
        <v>104</v>
      </c>
      <c r="B84" s="88"/>
      <c r="C84" s="250"/>
      <c r="D84" s="93"/>
      <c r="E84" s="90"/>
    </row>
    <row r="85" spans="1:5" customFormat="1" x14ac:dyDescent="0.25">
      <c r="A85" s="264" t="s">
        <v>105</v>
      </c>
      <c r="B85" s="88"/>
      <c r="C85" s="250"/>
      <c r="D85" s="93"/>
      <c r="E85" s="90"/>
    </row>
    <row r="86" spans="1:5" customFormat="1" x14ac:dyDescent="0.25">
      <c r="A86" s="264" t="s">
        <v>106</v>
      </c>
      <c r="B86" s="88"/>
      <c r="C86" s="250"/>
      <c r="D86" s="93"/>
      <c r="E86" s="90"/>
    </row>
    <row r="87" spans="1:5" customFormat="1" x14ac:dyDescent="0.25">
      <c r="A87" s="267" t="s">
        <v>107</v>
      </c>
      <c r="B87" s="88"/>
      <c r="C87" s="250"/>
      <c r="D87" s="93"/>
      <c r="E87" s="90"/>
    </row>
    <row r="88" spans="1:5" customFormat="1" x14ac:dyDescent="0.25">
      <c r="A88" s="264" t="s">
        <v>108</v>
      </c>
      <c r="B88" s="88"/>
      <c r="C88" s="250"/>
      <c r="D88" s="93"/>
      <c r="E88" s="90"/>
    </row>
    <row r="89" spans="1:5" customFormat="1" x14ac:dyDescent="0.25">
      <c r="A89" s="264" t="s">
        <v>109</v>
      </c>
      <c r="B89" s="88"/>
      <c r="C89" s="250"/>
      <c r="D89" s="93"/>
      <c r="E89" s="90"/>
    </row>
    <row r="90" spans="1:5" customFormat="1" x14ac:dyDescent="0.25">
      <c r="A90" s="265" t="s">
        <v>110</v>
      </c>
      <c r="B90" s="88"/>
      <c r="C90" s="250"/>
      <c r="D90" s="93"/>
      <c r="E90" s="90"/>
    </row>
    <row r="91" spans="1:5" customFormat="1" x14ac:dyDescent="0.25">
      <c r="A91" s="268" t="s">
        <v>111</v>
      </c>
      <c r="B91" s="88"/>
      <c r="C91" s="250"/>
      <c r="D91" s="93"/>
      <c r="E91" s="90"/>
    </row>
    <row r="92" spans="1:5" customFormat="1" x14ac:dyDescent="0.25">
      <c r="A92" s="269" t="s">
        <v>112</v>
      </c>
      <c r="B92" s="88"/>
      <c r="C92" s="250"/>
      <c r="D92" s="93"/>
      <c r="E92" s="90"/>
    </row>
    <row r="93" spans="1:5" customFormat="1" x14ac:dyDescent="0.25">
      <c r="A93" s="264" t="s">
        <v>113</v>
      </c>
      <c r="B93" s="88"/>
      <c r="C93" s="250"/>
      <c r="D93" s="93"/>
      <c r="E93" s="90"/>
    </row>
    <row r="94" spans="1:5" customFormat="1" x14ac:dyDescent="0.25">
      <c r="A94" s="264" t="s">
        <v>114</v>
      </c>
      <c r="B94" s="88"/>
      <c r="C94" s="250"/>
      <c r="D94" s="93"/>
      <c r="E94" s="90"/>
    </row>
    <row r="95" spans="1:5" customFormat="1" x14ac:dyDescent="0.25">
      <c r="A95" s="1197" t="s">
        <v>5</v>
      </c>
      <c r="B95" s="1248">
        <f>SUM(B78:B94)</f>
        <v>0</v>
      </c>
      <c r="C95" s="1250">
        <f>SUM(C78:C94)</f>
        <v>0</v>
      </c>
      <c r="D95" s="1254">
        <f>SUM(D78:D94)</f>
        <v>0</v>
      </c>
      <c r="E95" s="1255">
        <f>SUM(E78:E94)</f>
        <v>0</v>
      </c>
    </row>
    <row r="96" spans="1:5" customFormat="1" x14ac:dyDescent="0.25">
      <c r="A96" s="272" t="s">
        <v>115</v>
      </c>
      <c r="B96" s="12"/>
      <c r="C96" s="12"/>
      <c r="D96" s="12"/>
      <c r="E96" s="12"/>
    </row>
    <row r="97" spans="1:8" customFormat="1" ht="31.5" x14ac:dyDescent="0.25">
      <c r="A97" s="1256" t="s">
        <v>75</v>
      </c>
      <c r="B97" s="1106" t="s">
        <v>50</v>
      </c>
      <c r="C97" s="1251" t="s">
        <v>95</v>
      </c>
      <c r="D97" s="1252" t="s">
        <v>96</v>
      </c>
      <c r="E97" s="1253" t="s">
        <v>97</v>
      </c>
    </row>
    <row r="98" spans="1:8" customFormat="1" x14ac:dyDescent="0.25">
      <c r="A98" s="163" t="s">
        <v>82</v>
      </c>
      <c r="B98" s="55"/>
      <c r="C98" s="250"/>
      <c r="D98" s="55"/>
      <c r="E98" s="52"/>
    </row>
    <row r="99" spans="1:8" customFormat="1" x14ac:dyDescent="0.25">
      <c r="A99" s="163" t="s">
        <v>83</v>
      </c>
      <c r="B99" s="55"/>
      <c r="C99" s="250"/>
      <c r="D99" s="55"/>
      <c r="E99" s="52"/>
    </row>
    <row r="100" spans="1:8" customFormat="1" x14ac:dyDescent="0.25">
      <c r="A100" s="163" t="s">
        <v>84</v>
      </c>
      <c r="B100" s="55"/>
      <c r="C100" s="250"/>
      <c r="D100" s="55"/>
      <c r="E100" s="52"/>
    </row>
    <row r="101" spans="1:8" customFormat="1" x14ac:dyDescent="0.25">
      <c r="A101" s="163" t="s">
        <v>85</v>
      </c>
      <c r="B101" s="55"/>
      <c r="C101" s="250"/>
      <c r="D101" s="55"/>
      <c r="E101" s="52"/>
    </row>
    <row r="102" spans="1:8" customFormat="1" x14ac:dyDescent="0.25">
      <c r="A102" s="274" t="s">
        <v>116</v>
      </c>
      <c r="B102" s="238"/>
      <c r="C102" s="251"/>
      <c r="D102" s="238"/>
      <c r="E102" s="240"/>
    </row>
    <row r="103" spans="1:8" customFormat="1" x14ac:dyDescent="0.25">
      <c r="A103" s="1257" t="s">
        <v>5</v>
      </c>
      <c r="B103" s="1250">
        <f>SUM(B98:B102)</f>
        <v>0</v>
      </c>
      <c r="C103" s="1250">
        <f>SUM(C98:C102)</f>
        <v>0</v>
      </c>
      <c r="D103" s="1254">
        <f>SUM(D98:D102)</f>
        <v>0</v>
      </c>
      <c r="E103" s="1255">
        <f>SUM(E98:E102)</f>
        <v>0</v>
      </c>
    </row>
    <row r="104" spans="1:8" customFormat="1" x14ac:dyDescent="0.25">
      <c r="A104" s="272" t="s">
        <v>117</v>
      </c>
      <c r="B104" s="12"/>
      <c r="C104" s="12"/>
      <c r="D104" s="12"/>
      <c r="E104" s="12"/>
    </row>
    <row r="105" spans="1:8" customFormat="1" ht="31.5" x14ac:dyDescent="0.25">
      <c r="A105" s="1256" t="s">
        <v>75</v>
      </c>
      <c r="B105" s="1106" t="s">
        <v>50</v>
      </c>
      <c r="C105" s="1251" t="s">
        <v>95</v>
      </c>
      <c r="D105" s="1252" t="s">
        <v>96</v>
      </c>
      <c r="E105" s="1253" t="s">
        <v>97</v>
      </c>
    </row>
    <row r="106" spans="1:8" customFormat="1" x14ac:dyDescent="0.25">
      <c r="A106" s="163" t="s">
        <v>82</v>
      </c>
      <c r="B106" s="55"/>
      <c r="C106" s="250"/>
      <c r="D106" s="55"/>
      <c r="E106" s="52"/>
    </row>
    <row r="107" spans="1:8" customFormat="1" x14ac:dyDescent="0.25">
      <c r="A107" s="163" t="s">
        <v>83</v>
      </c>
      <c r="B107" s="55"/>
      <c r="C107" s="250"/>
      <c r="D107" s="55"/>
      <c r="E107" s="52"/>
    </row>
    <row r="108" spans="1:8" customFormat="1" x14ac:dyDescent="0.25">
      <c r="A108" s="163" t="s">
        <v>84</v>
      </c>
      <c r="B108" s="55"/>
      <c r="C108" s="250"/>
      <c r="D108" s="55"/>
      <c r="E108" s="52"/>
    </row>
    <row r="109" spans="1:8" customFormat="1" x14ac:dyDescent="0.25">
      <c r="A109" s="163" t="s">
        <v>85</v>
      </c>
      <c r="B109" s="55"/>
      <c r="C109" s="250"/>
      <c r="D109" s="55"/>
      <c r="E109" s="52"/>
    </row>
    <row r="110" spans="1:8" customFormat="1" x14ac:dyDescent="0.25">
      <c r="A110" s="274" t="s">
        <v>116</v>
      </c>
      <c r="B110" s="238"/>
      <c r="C110" s="251"/>
      <c r="D110" s="238"/>
      <c r="E110" s="240"/>
    </row>
    <row r="111" spans="1:8" customFormat="1" x14ac:dyDescent="0.25">
      <c r="A111" s="1257" t="s">
        <v>5</v>
      </c>
      <c r="B111" s="1250">
        <f>SUM(B106:B110)</f>
        <v>0</v>
      </c>
      <c r="C111" s="1250">
        <f>SUM(C106:C110)</f>
        <v>0</v>
      </c>
      <c r="D111" s="1254">
        <f>SUM(D106:D110)</f>
        <v>0</v>
      </c>
      <c r="E111" s="1255">
        <f>SUM(E106:E110)</f>
        <v>0</v>
      </c>
    </row>
    <row r="112" spans="1:8" customFormat="1" x14ac:dyDescent="0.25">
      <c r="A112" s="257" t="s">
        <v>118</v>
      </c>
      <c r="B112" s="276"/>
      <c r="C112" s="276"/>
      <c r="D112" s="277"/>
      <c r="E112" s="12"/>
      <c r="F112" s="12"/>
      <c r="G112" s="12"/>
      <c r="H112" s="12"/>
    </row>
    <row r="113" spans="1:128" x14ac:dyDescent="0.25">
      <c r="A113" s="1258" t="s">
        <v>119</v>
      </c>
      <c r="B113" s="1140" t="s">
        <v>5</v>
      </c>
      <c r="C113" s="1149" t="s">
        <v>120</v>
      </c>
      <c r="D113" s="1200"/>
      <c r="E113" s="1200"/>
      <c r="F113" s="1206"/>
      <c r="G113" s="1121" t="s">
        <v>121</v>
      </c>
      <c r="H113" s="1122"/>
    </row>
    <row r="114" spans="1:128" ht="21" x14ac:dyDescent="0.25">
      <c r="A114" s="750"/>
      <c r="B114" s="714"/>
      <c r="C114" s="1123" t="s">
        <v>50</v>
      </c>
      <c r="D114" s="1210" t="s">
        <v>29</v>
      </c>
      <c r="E114" s="1106" t="s">
        <v>30</v>
      </c>
      <c r="F114" s="1237" t="s">
        <v>31</v>
      </c>
      <c r="G114" s="1124" t="s">
        <v>90</v>
      </c>
      <c r="H114" s="1124" t="s">
        <v>91</v>
      </c>
    </row>
    <row r="115" spans="1:128" x14ac:dyDescent="0.25">
      <c r="A115" s="1259" t="s">
        <v>122</v>
      </c>
      <c r="B115" s="1260">
        <f>SUM(C115:F115)</f>
        <v>0</v>
      </c>
      <c r="C115" s="1110"/>
      <c r="D115" s="1161"/>
      <c r="E115" s="983"/>
      <c r="F115" s="984"/>
      <c r="G115" s="1127"/>
      <c r="H115" s="1114"/>
    </row>
    <row r="116" spans="1:128" x14ac:dyDescent="0.25">
      <c r="A116" s="751" t="s">
        <v>123</v>
      </c>
      <c r="B116" s="752">
        <f>SUM(C116:F116)</f>
        <v>0</v>
      </c>
      <c r="C116" s="1188"/>
      <c r="D116" s="659"/>
      <c r="E116" s="76"/>
      <c r="F116" s="74"/>
      <c r="G116" s="638"/>
      <c r="H116" s="73"/>
    </row>
    <row r="117" spans="1:128" x14ac:dyDescent="0.25">
      <c r="A117" s="14" t="s">
        <v>124</v>
      </c>
      <c r="B117" s="276"/>
      <c r="C117" s="276"/>
      <c r="D117" s="7"/>
      <c r="E117" s="1261"/>
      <c r="F117" s="1262"/>
      <c r="G117" s="1263"/>
      <c r="H117" s="1264"/>
      <c r="I117" s="293"/>
      <c r="J117" s="293"/>
      <c r="K117" s="293"/>
    </row>
    <row r="118" spans="1:128" x14ac:dyDescent="0.25">
      <c r="A118" s="1115" t="s">
        <v>125</v>
      </c>
      <c r="B118" s="1116" t="s">
        <v>5</v>
      </c>
      <c r="C118" s="1265" t="s">
        <v>126</v>
      </c>
      <c r="D118" s="1103"/>
      <c r="E118" s="1103"/>
      <c r="F118" s="1103" t="s">
        <v>127</v>
      </c>
      <c r="G118" s="1104" t="s">
        <v>128</v>
      </c>
      <c r="H118" s="1207" t="s">
        <v>120</v>
      </c>
      <c r="I118" s="1200"/>
      <c r="J118" s="1200"/>
      <c r="K118" s="1148"/>
    </row>
    <row r="119" spans="1:128" ht="42" x14ac:dyDescent="0.25">
      <c r="A119" s="725"/>
      <c r="B119" s="734"/>
      <c r="C119" s="1266" t="s">
        <v>129</v>
      </c>
      <c r="D119" s="295" t="s">
        <v>130</v>
      </c>
      <c r="E119" s="473" t="s">
        <v>131</v>
      </c>
      <c r="F119" s="1267"/>
      <c r="G119" s="1268"/>
      <c r="H119" s="1269" t="s">
        <v>50</v>
      </c>
      <c r="I119" s="1270" t="s">
        <v>29</v>
      </c>
      <c r="J119" s="1270" t="s">
        <v>30</v>
      </c>
      <c r="K119" s="1271" t="s">
        <v>31</v>
      </c>
    </row>
    <row r="120" spans="1:128" x14ac:dyDescent="0.25">
      <c r="A120" s="1272" t="s">
        <v>52</v>
      </c>
      <c r="B120" s="1273">
        <f>SUM(C120:G120)</f>
        <v>0</v>
      </c>
      <c r="C120" s="1274"/>
      <c r="D120" s="1275"/>
      <c r="E120" s="1275"/>
      <c r="F120" s="1275"/>
      <c r="G120" s="1276"/>
      <c r="H120" s="1277"/>
      <c r="I120" s="1275"/>
      <c r="J120" s="1275"/>
      <c r="K120" s="1278"/>
      <c r="L120" s="31" t="str">
        <f>CA120&amp;CB120&amp;CC120</f>
        <v/>
      </c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234"/>
      <c r="CB120" s="300" t="str">
        <f>IF(H120+I120+J120+K120&lt;&gt;$B120,"* El número de "&amp;H$118&amp;""&amp;" no debe ser distinto del Total. ","")</f>
        <v/>
      </c>
      <c r="CC120" s="32"/>
      <c r="CD120" s="32"/>
      <c r="CE120" s="32"/>
      <c r="CF120" s="32"/>
      <c r="CG120" s="34">
        <f>IF(H120+I120+J120+K120&lt;&gt;$B120,1,0)</f>
        <v>0</v>
      </c>
      <c r="CH120" s="35"/>
      <c r="CI120" s="35"/>
      <c r="CJ120" s="35"/>
      <c r="CK120"/>
      <c r="CL120"/>
      <c r="CM120"/>
      <c r="CN120"/>
      <c r="CO120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</row>
    <row r="121" spans="1:128" x14ac:dyDescent="0.25">
      <c r="A121" s="265" t="s">
        <v>72</v>
      </c>
      <c r="B121" s="301">
        <f>SUM(C121:G121)</f>
        <v>0</v>
      </c>
      <c r="C121" s="51"/>
      <c r="D121" s="55"/>
      <c r="E121" s="55"/>
      <c r="F121" s="55"/>
      <c r="G121" s="53"/>
      <c r="H121" s="54"/>
      <c r="I121" s="55"/>
      <c r="J121" s="55"/>
      <c r="K121" s="52"/>
      <c r="L121" s="31" t="str">
        <f>CA121&amp;CB121&amp;CC121</f>
        <v/>
      </c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234"/>
      <c r="CB121" s="300" t="str">
        <f t="shared" ref="CB121:CB122" si="30">IF(H121+I121+J121+K121&lt;&gt;$B121,"* El número de "&amp;H$118&amp;""&amp;" no debe ser distinto del Total. ","")</f>
        <v/>
      </c>
      <c r="CC121" s="32"/>
      <c r="CD121" s="32"/>
      <c r="CE121" s="32"/>
      <c r="CF121" s="32"/>
      <c r="CG121" s="34">
        <f t="shared" ref="CG121:CG122" si="31">IF(H121+I121+J121+K121&lt;&gt;$B121,1,0)</f>
        <v>0</v>
      </c>
      <c r="CH121" s="35"/>
      <c r="CI121" s="35"/>
      <c r="CJ121" s="35"/>
      <c r="DJ121" s="2"/>
    </row>
    <row r="122" spans="1:128" x14ac:dyDescent="0.25">
      <c r="A122" s="302" t="s">
        <v>73</v>
      </c>
      <c r="B122" s="303">
        <f>SUM(C122:G122)</f>
        <v>0</v>
      </c>
      <c r="C122" s="304"/>
      <c r="D122" s="238"/>
      <c r="E122" s="238"/>
      <c r="F122" s="238"/>
      <c r="G122" s="252"/>
      <c r="H122" s="75"/>
      <c r="I122" s="238"/>
      <c r="J122" s="238"/>
      <c r="K122" s="240"/>
      <c r="L122" s="31" t="str">
        <f>CA122&amp;CB122&amp;CC122</f>
        <v/>
      </c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234"/>
      <c r="CB122" s="300" t="str">
        <f t="shared" si="30"/>
        <v/>
      </c>
      <c r="CC122" s="32"/>
      <c r="CD122" s="32"/>
      <c r="CE122" s="32"/>
      <c r="CF122" s="32"/>
      <c r="CG122" s="34">
        <f t="shared" si="31"/>
        <v>0</v>
      </c>
      <c r="CH122" s="35"/>
      <c r="CI122" s="35"/>
      <c r="CJ122" s="35"/>
      <c r="DJ122" s="2"/>
    </row>
    <row r="123" spans="1:128" x14ac:dyDescent="0.25">
      <c r="A123" s="272" t="s">
        <v>132</v>
      </c>
      <c r="B123" s="276"/>
      <c r="C123" s="276"/>
      <c r="D123" s="277"/>
      <c r="E123" s="277"/>
      <c r="F123" s="277"/>
      <c r="G123" s="277"/>
      <c r="H123" s="277"/>
      <c r="I123" s="277"/>
      <c r="J123" s="277"/>
      <c r="K123" s="277"/>
      <c r="L123" s="277"/>
    </row>
    <row r="124" spans="1:128" ht="15" customHeight="1" x14ac:dyDescent="0.25">
      <c r="A124" s="1279" t="s">
        <v>133</v>
      </c>
      <c r="B124" s="1280" t="s">
        <v>134</v>
      </c>
      <c r="C124" s="1281" t="s">
        <v>135</v>
      </c>
      <c r="D124" s="1282"/>
      <c r="E124" s="1281" t="s">
        <v>136</v>
      </c>
      <c r="F124" s="1282"/>
      <c r="G124" s="1283" t="s">
        <v>137</v>
      </c>
      <c r="H124" s="1282"/>
      <c r="I124" s="1281" t="s">
        <v>138</v>
      </c>
      <c r="J124" s="1284"/>
      <c r="K124" s="1285" t="s">
        <v>139</v>
      </c>
      <c r="L124" s="1286"/>
    </row>
    <row r="125" spans="1:128" ht="21" x14ac:dyDescent="0.25">
      <c r="A125" s="725"/>
      <c r="B125" s="734"/>
      <c r="C125" s="1287" t="s">
        <v>140</v>
      </c>
      <c r="D125" s="1288" t="s">
        <v>141</v>
      </c>
      <c r="E125" s="1287" t="s">
        <v>140</v>
      </c>
      <c r="F125" s="1288" t="s">
        <v>141</v>
      </c>
      <c r="G125" s="1287" t="s">
        <v>140</v>
      </c>
      <c r="H125" s="472" t="s">
        <v>141</v>
      </c>
      <c r="I125" s="1287" t="s">
        <v>140</v>
      </c>
      <c r="J125" s="1289" t="s">
        <v>141</v>
      </c>
      <c r="K125" s="1269" t="s">
        <v>90</v>
      </c>
      <c r="L125" s="1271" t="s">
        <v>91</v>
      </c>
    </row>
    <row r="126" spans="1:128" x14ac:dyDescent="0.25">
      <c r="A126" s="1290" t="s">
        <v>142</v>
      </c>
      <c r="B126" s="1272" t="s">
        <v>143</v>
      </c>
      <c r="C126" s="1274"/>
      <c r="D126" s="1291"/>
      <c r="E126" s="1274"/>
      <c r="F126" s="1291"/>
      <c r="G126" s="1274"/>
      <c r="H126" s="1291"/>
      <c r="I126" s="1274"/>
      <c r="J126" s="1292"/>
      <c r="K126" s="54"/>
      <c r="L126" s="1278"/>
    </row>
    <row r="127" spans="1:128" x14ac:dyDescent="0.25">
      <c r="A127" s="537"/>
      <c r="B127" s="265" t="s">
        <v>144</v>
      </c>
      <c r="C127" s="51"/>
      <c r="D127" s="56"/>
      <c r="E127" s="51"/>
      <c r="F127" s="56"/>
      <c r="G127" s="51"/>
      <c r="H127" s="56"/>
      <c r="I127" s="51"/>
      <c r="J127" s="236"/>
      <c r="K127" s="54"/>
      <c r="L127" s="52"/>
    </row>
    <row r="128" spans="1:128" x14ac:dyDescent="0.25">
      <c r="A128" s="537"/>
      <c r="B128" s="265" t="s">
        <v>145</v>
      </c>
      <c r="C128" s="51"/>
      <c r="D128" s="56"/>
      <c r="E128" s="51"/>
      <c r="F128" s="56"/>
      <c r="G128" s="51"/>
      <c r="H128" s="56"/>
      <c r="I128" s="51"/>
      <c r="J128" s="236"/>
      <c r="K128" s="54"/>
      <c r="L128" s="52"/>
    </row>
    <row r="129" spans="1:41" customFormat="1" x14ac:dyDescent="0.25">
      <c r="A129" s="762"/>
      <c r="B129" s="265" t="s">
        <v>146</v>
      </c>
      <c r="C129" s="304"/>
      <c r="D129" s="77"/>
      <c r="E129" s="304"/>
      <c r="F129" s="77"/>
      <c r="G129" s="304"/>
      <c r="H129" s="77"/>
      <c r="I129" s="304"/>
      <c r="J129" s="239"/>
      <c r="K129" s="75"/>
      <c r="L129" s="240"/>
    </row>
    <row r="130" spans="1:41" customFormat="1" x14ac:dyDescent="0.25">
      <c r="A130" s="1293" t="s">
        <v>147</v>
      </c>
      <c r="B130" s="1272" t="s">
        <v>143</v>
      </c>
      <c r="C130" s="1274"/>
      <c r="D130" s="1291"/>
      <c r="E130" s="1274"/>
      <c r="F130" s="1291"/>
      <c r="G130" s="1274"/>
      <c r="H130" s="1291"/>
      <c r="I130" s="1274"/>
      <c r="J130" s="1292"/>
      <c r="K130" s="1277"/>
      <c r="L130" s="1278"/>
    </row>
    <row r="131" spans="1:41" customFormat="1" x14ac:dyDescent="0.25">
      <c r="A131" s="1294"/>
      <c r="B131" s="265" t="s">
        <v>148</v>
      </c>
      <c r="C131" s="51"/>
      <c r="D131" s="56"/>
      <c r="E131" s="51"/>
      <c r="F131" s="56"/>
      <c r="G131" s="51"/>
      <c r="H131" s="56"/>
      <c r="I131" s="51"/>
      <c r="J131" s="236"/>
      <c r="K131" s="54"/>
      <c r="L131" s="52"/>
    </row>
    <row r="132" spans="1:41" customFormat="1" x14ac:dyDescent="0.25">
      <c r="A132" s="1294"/>
      <c r="B132" s="265" t="s">
        <v>146</v>
      </c>
      <c r="C132" s="51"/>
      <c r="D132" s="56"/>
      <c r="E132" s="51"/>
      <c r="F132" s="56"/>
      <c r="G132" s="51"/>
      <c r="H132" s="56"/>
      <c r="I132" s="51"/>
      <c r="J132" s="236"/>
      <c r="K132" s="54"/>
      <c r="L132" s="52"/>
    </row>
    <row r="133" spans="1:41" customFormat="1" x14ac:dyDescent="0.25">
      <c r="A133" s="1294"/>
      <c r="B133" s="471" t="s">
        <v>149</v>
      </c>
      <c r="C133" s="88"/>
      <c r="D133" s="89"/>
      <c r="E133" s="88"/>
      <c r="F133" s="89"/>
      <c r="G133" s="88"/>
      <c r="H133" s="89"/>
      <c r="I133" s="88"/>
      <c r="J133" s="308"/>
      <c r="K133" s="63"/>
      <c r="L133" s="90"/>
    </row>
    <row r="134" spans="1:41" customFormat="1" x14ac:dyDescent="0.25">
      <c r="A134" s="1294"/>
      <c r="B134" s="302" t="s">
        <v>150</v>
      </c>
      <c r="C134" s="304"/>
      <c r="D134" s="77"/>
      <c r="E134" s="304"/>
      <c r="F134" s="77"/>
      <c r="G134" s="304"/>
      <c r="H134" s="77"/>
      <c r="I134" s="304"/>
      <c r="J134" s="239"/>
      <c r="K134" s="75"/>
      <c r="L134" s="240"/>
    </row>
    <row r="135" spans="1:41" customFormat="1" ht="15" customHeight="1" x14ac:dyDescent="0.25">
      <c r="A135" s="1290" t="s">
        <v>151</v>
      </c>
      <c r="B135" s="1272" t="s">
        <v>152</v>
      </c>
      <c r="C135" s="1274"/>
      <c r="D135" s="1291"/>
      <c r="E135" s="1274"/>
      <c r="F135" s="1291"/>
      <c r="G135" s="1274"/>
      <c r="H135" s="1291"/>
      <c r="I135" s="1274"/>
      <c r="J135" s="1292"/>
      <c r="K135" s="1277"/>
      <c r="L135" s="1278"/>
    </row>
    <row r="136" spans="1:41" customFormat="1" x14ac:dyDescent="0.25">
      <c r="A136" s="537"/>
      <c r="B136" s="265" t="s">
        <v>148</v>
      </c>
      <c r="C136" s="51"/>
      <c r="D136" s="56"/>
      <c r="E136" s="51"/>
      <c r="F136" s="56"/>
      <c r="G136" s="51"/>
      <c r="H136" s="56"/>
      <c r="I136" s="51"/>
      <c r="J136" s="236"/>
      <c r="K136" s="54"/>
      <c r="L136" s="52"/>
    </row>
    <row r="137" spans="1:41" customFormat="1" x14ac:dyDescent="0.25">
      <c r="A137" s="537"/>
      <c r="B137" s="265" t="s">
        <v>146</v>
      </c>
      <c r="C137" s="51"/>
      <c r="D137" s="56"/>
      <c r="E137" s="51"/>
      <c r="F137" s="56"/>
      <c r="G137" s="51"/>
      <c r="H137" s="56"/>
      <c r="I137" s="51"/>
      <c r="J137" s="236"/>
      <c r="K137" s="54"/>
      <c r="L137" s="52"/>
    </row>
    <row r="138" spans="1:41" customFormat="1" x14ac:dyDescent="0.25">
      <c r="A138" s="537"/>
      <c r="B138" s="265" t="s">
        <v>153</v>
      </c>
      <c r="C138" s="51"/>
      <c r="D138" s="56"/>
      <c r="E138" s="51"/>
      <c r="F138" s="56"/>
      <c r="G138" s="51"/>
      <c r="H138" s="56"/>
      <c r="I138" s="51"/>
      <c r="J138" s="236"/>
      <c r="K138" s="54"/>
      <c r="L138" s="52"/>
    </row>
    <row r="139" spans="1:41" customFormat="1" x14ac:dyDescent="0.25">
      <c r="A139" s="537"/>
      <c r="B139" s="471" t="s">
        <v>149</v>
      </c>
      <c r="C139" s="51"/>
      <c r="D139" s="56"/>
      <c r="E139" s="51"/>
      <c r="F139" s="56"/>
      <c r="G139" s="51"/>
      <c r="H139" s="56"/>
      <c r="I139" s="51"/>
      <c r="J139" s="236"/>
      <c r="K139" s="54"/>
      <c r="L139" s="52"/>
    </row>
    <row r="140" spans="1:41" customFormat="1" x14ac:dyDescent="0.25">
      <c r="A140" s="762"/>
      <c r="B140" s="302" t="s">
        <v>150</v>
      </c>
      <c r="C140" s="62"/>
      <c r="D140" s="100"/>
      <c r="E140" s="62"/>
      <c r="F140" s="100"/>
      <c r="G140" s="62"/>
      <c r="H140" s="100"/>
      <c r="I140" s="62"/>
      <c r="J140" s="309"/>
      <c r="K140" s="103"/>
      <c r="L140" s="101"/>
    </row>
    <row r="141" spans="1:41" customFormat="1" x14ac:dyDescent="0.25">
      <c r="A141" s="1295" t="s">
        <v>154</v>
      </c>
      <c r="B141" s="1295" t="s">
        <v>145</v>
      </c>
      <c r="C141" s="1296"/>
      <c r="D141" s="1297"/>
      <c r="E141" s="1296"/>
      <c r="F141" s="1297"/>
      <c r="G141" s="1296"/>
      <c r="H141" s="1297"/>
      <c r="I141" s="1296"/>
      <c r="J141" s="1298"/>
      <c r="K141" s="1299"/>
      <c r="L141" s="1300"/>
    </row>
    <row r="142" spans="1:41" customFormat="1" x14ac:dyDescent="0.25">
      <c r="A142" s="11" t="s">
        <v>155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</row>
    <row r="143" spans="1:41" customFormat="1" x14ac:dyDescent="0.25">
      <c r="A143" s="192" t="s">
        <v>156</v>
      </c>
      <c r="B143" s="11"/>
      <c r="C143" s="12"/>
      <c r="D143" s="259"/>
      <c r="E143" s="1301"/>
      <c r="F143" s="259"/>
      <c r="G143" s="1301"/>
      <c r="H143" s="1301"/>
      <c r="I143" s="259"/>
      <c r="J143" s="1302"/>
      <c r="K143" s="1302"/>
      <c r="L143" s="1302"/>
      <c r="M143" s="1302"/>
      <c r="N143" s="1302"/>
      <c r="O143" s="1302"/>
      <c r="P143" s="1302"/>
      <c r="Q143" s="1302"/>
      <c r="R143" s="1301"/>
      <c r="S143" s="259"/>
      <c r="T143" s="1302"/>
      <c r="U143" s="1302"/>
      <c r="V143" s="1301"/>
      <c r="W143" s="1303"/>
      <c r="X143" s="259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</row>
    <row r="144" spans="1:41" customFormat="1" ht="15" customHeight="1" x14ac:dyDescent="0.25">
      <c r="A144" s="1304" t="s">
        <v>157</v>
      </c>
      <c r="B144" s="1305" t="s">
        <v>5</v>
      </c>
      <c r="C144" s="492"/>
      <c r="D144" s="493"/>
      <c r="E144" s="1306" t="s">
        <v>6</v>
      </c>
      <c r="F144" s="543"/>
      <c r="G144" s="543"/>
      <c r="H144" s="543"/>
      <c r="I144" s="543"/>
      <c r="J144" s="543"/>
      <c r="K144" s="543"/>
      <c r="L144" s="543"/>
      <c r="M144" s="543"/>
      <c r="N144" s="543"/>
      <c r="O144" s="543"/>
      <c r="P144" s="543"/>
      <c r="Q144" s="543"/>
      <c r="R144" s="543"/>
      <c r="S144" s="543"/>
      <c r="T144" s="543"/>
      <c r="U144" s="543"/>
      <c r="V144" s="543"/>
      <c r="W144" s="543"/>
      <c r="X144" s="543"/>
      <c r="Y144" s="543"/>
      <c r="Z144" s="543"/>
      <c r="AA144" s="543"/>
      <c r="AB144" s="543"/>
      <c r="AC144" s="543"/>
      <c r="AD144" s="543"/>
      <c r="AE144" s="543"/>
      <c r="AF144" s="543"/>
      <c r="AG144" s="543"/>
      <c r="AH144" s="543"/>
      <c r="AI144" s="543"/>
      <c r="AJ144" s="543"/>
      <c r="AK144" s="543"/>
      <c r="AL144" s="543"/>
      <c r="AM144" s="1307" t="s">
        <v>158</v>
      </c>
      <c r="AN144" s="1308"/>
      <c r="AO144" s="1309"/>
    </row>
    <row r="145" spans="1:117" x14ac:dyDescent="0.25">
      <c r="A145" s="541"/>
      <c r="B145" s="712"/>
      <c r="C145" s="620"/>
      <c r="D145" s="641"/>
      <c r="E145" s="1310" t="s">
        <v>11</v>
      </c>
      <c r="F145" s="1310"/>
      <c r="G145" s="1310" t="s">
        <v>12</v>
      </c>
      <c r="H145" s="1310"/>
      <c r="I145" s="1310" t="s">
        <v>13</v>
      </c>
      <c r="J145" s="1310"/>
      <c r="K145" s="1311" t="s">
        <v>14</v>
      </c>
      <c r="L145" s="1311"/>
      <c r="M145" s="1310" t="s">
        <v>15</v>
      </c>
      <c r="N145" s="1281"/>
      <c r="O145" s="1310" t="s">
        <v>16</v>
      </c>
      <c r="P145" s="1310"/>
      <c r="Q145" s="1310" t="s">
        <v>17</v>
      </c>
      <c r="R145" s="1310"/>
      <c r="S145" s="1310" t="s">
        <v>18</v>
      </c>
      <c r="T145" s="1310"/>
      <c r="U145" s="1310" t="s">
        <v>19</v>
      </c>
      <c r="V145" s="1310"/>
      <c r="W145" s="1310" t="s">
        <v>20</v>
      </c>
      <c r="X145" s="1310"/>
      <c r="Y145" s="1310" t="s">
        <v>21</v>
      </c>
      <c r="Z145" s="1310"/>
      <c r="AA145" s="1310" t="s">
        <v>22</v>
      </c>
      <c r="AB145" s="1310"/>
      <c r="AC145" s="1310" t="s">
        <v>23</v>
      </c>
      <c r="AD145" s="1281"/>
      <c r="AE145" s="1310" t="s">
        <v>24</v>
      </c>
      <c r="AF145" s="1310"/>
      <c r="AG145" s="1310" t="s">
        <v>25</v>
      </c>
      <c r="AH145" s="1310"/>
      <c r="AI145" s="1310" t="s">
        <v>26</v>
      </c>
      <c r="AJ145" s="1310"/>
      <c r="AK145" s="1312" t="s">
        <v>27</v>
      </c>
      <c r="AL145" s="1313"/>
      <c r="AM145" s="1314" t="s">
        <v>159</v>
      </c>
      <c r="AN145" s="1010" t="s">
        <v>160</v>
      </c>
      <c r="AO145" s="1315"/>
    </row>
    <row r="146" spans="1:117" ht="31.5" x14ac:dyDescent="0.25">
      <c r="A146" s="714"/>
      <c r="B146" s="1316" t="s">
        <v>32</v>
      </c>
      <c r="C146" s="1317" t="s">
        <v>33</v>
      </c>
      <c r="D146" s="1318" t="s">
        <v>34</v>
      </c>
      <c r="E146" s="1319" t="s">
        <v>33</v>
      </c>
      <c r="F146" s="1320" t="s">
        <v>34</v>
      </c>
      <c r="G146" s="1319" t="s">
        <v>33</v>
      </c>
      <c r="H146" s="1320" t="s">
        <v>34</v>
      </c>
      <c r="I146" s="1319" t="s">
        <v>33</v>
      </c>
      <c r="J146" s="1320" t="s">
        <v>34</v>
      </c>
      <c r="K146" s="1319" t="s">
        <v>33</v>
      </c>
      <c r="L146" s="1320" t="s">
        <v>34</v>
      </c>
      <c r="M146" s="1319" t="s">
        <v>33</v>
      </c>
      <c r="N146" s="1321" t="s">
        <v>34</v>
      </c>
      <c r="O146" s="1319" t="s">
        <v>33</v>
      </c>
      <c r="P146" s="1320" t="s">
        <v>34</v>
      </c>
      <c r="Q146" s="1319" t="s">
        <v>33</v>
      </c>
      <c r="R146" s="1320" t="s">
        <v>34</v>
      </c>
      <c r="S146" s="1319" t="s">
        <v>33</v>
      </c>
      <c r="T146" s="1320" t="s">
        <v>34</v>
      </c>
      <c r="U146" s="1319" t="s">
        <v>33</v>
      </c>
      <c r="V146" s="1320" t="s">
        <v>34</v>
      </c>
      <c r="W146" s="1319" t="s">
        <v>33</v>
      </c>
      <c r="X146" s="1320" t="s">
        <v>34</v>
      </c>
      <c r="Y146" s="1319" t="s">
        <v>33</v>
      </c>
      <c r="Z146" s="1320" t="s">
        <v>34</v>
      </c>
      <c r="AA146" s="1319" t="s">
        <v>33</v>
      </c>
      <c r="AB146" s="1320" t="s">
        <v>34</v>
      </c>
      <c r="AC146" s="1319" t="s">
        <v>33</v>
      </c>
      <c r="AD146" s="1321" t="s">
        <v>34</v>
      </c>
      <c r="AE146" s="1319" t="s">
        <v>33</v>
      </c>
      <c r="AF146" s="1320" t="s">
        <v>34</v>
      </c>
      <c r="AG146" s="1319" t="s">
        <v>33</v>
      </c>
      <c r="AH146" s="1320" t="s">
        <v>34</v>
      </c>
      <c r="AI146" s="1319" t="s">
        <v>33</v>
      </c>
      <c r="AJ146" s="1320" t="s">
        <v>34</v>
      </c>
      <c r="AK146" s="320" t="s">
        <v>33</v>
      </c>
      <c r="AL146" s="1321" t="s">
        <v>34</v>
      </c>
      <c r="AM146" s="554"/>
      <c r="AN146" s="321" t="s">
        <v>161</v>
      </c>
      <c r="AO146" s="322" t="s">
        <v>162</v>
      </c>
    </row>
    <row r="147" spans="1:117" x14ac:dyDescent="0.25">
      <c r="A147" s="1322" t="s">
        <v>163</v>
      </c>
      <c r="B147" s="324">
        <f t="shared" ref="B147:B175" si="32">SUM(C147:D147)</f>
        <v>257</v>
      </c>
      <c r="C147" s="325">
        <f t="shared" ref="C147:D175" si="33">E147+G147+I147+K147+M147+O147+Q147+S147+U147+W147+Y147+AA147+AC147+AE147+AG147+AI147+AK147</f>
        <v>111</v>
      </c>
      <c r="D147" s="1323">
        <f t="shared" si="33"/>
        <v>146</v>
      </c>
      <c r="E147" s="1274">
        <v>11</v>
      </c>
      <c r="F147" s="1278">
        <v>5</v>
      </c>
      <c r="G147" s="1274">
        <v>3</v>
      </c>
      <c r="H147" s="1278">
        <v>1</v>
      </c>
      <c r="I147" s="1274">
        <v>5</v>
      </c>
      <c r="J147" s="1278">
        <v>4</v>
      </c>
      <c r="K147" s="1274">
        <v>6</v>
      </c>
      <c r="L147" s="983">
        <v>3</v>
      </c>
      <c r="M147" s="983">
        <v>3</v>
      </c>
      <c r="N147" s="1324">
        <v>2</v>
      </c>
      <c r="O147" s="1274">
        <v>2</v>
      </c>
      <c r="P147" s="1278">
        <v>1</v>
      </c>
      <c r="Q147" s="1274">
        <v>0</v>
      </c>
      <c r="R147" s="1278">
        <v>1</v>
      </c>
      <c r="S147" s="1274">
        <v>4</v>
      </c>
      <c r="T147" s="1278">
        <v>3</v>
      </c>
      <c r="U147" s="1274">
        <v>3</v>
      </c>
      <c r="V147" s="1278">
        <v>6</v>
      </c>
      <c r="W147" s="1274">
        <v>4</v>
      </c>
      <c r="X147" s="1278">
        <v>5</v>
      </c>
      <c r="Y147" s="1274">
        <v>3</v>
      </c>
      <c r="Z147" s="1278">
        <v>7</v>
      </c>
      <c r="AA147" s="1274">
        <v>8</v>
      </c>
      <c r="AB147" s="1278">
        <v>13</v>
      </c>
      <c r="AC147" s="1274">
        <v>10</v>
      </c>
      <c r="AD147" s="1324">
        <v>8</v>
      </c>
      <c r="AE147" s="1274">
        <v>11</v>
      </c>
      <c r="AF147" s="1278">
        <v>18</v>
      </c>
      <c r="AG147" s="1274">
        <v>9</v>
      </c>
      <c r="AH147" s="1278">
        <v>28</v>
      </c>
      <c r="AI147" s="1274">
        <v>11</v>
      </c>
      <c r="AJ147" s="1278">
        <v>18</v>
      </c>
      <c r="AK147" s="1325">
        <v>18</v>
      </c>
      <c r="AL147" s="1324">
        <v>23</v>
      </c>
      <c r="AM147" s="1277">
        <v>101</v>
      </c>
      <c r="AN147" s="983">
        <v>40</v>
      </c>
      <c r="AO147" s="1278">
        <v>116</v>
      </c>
      <c r="AP147" s="31" t="str">
        <f t="shared" ref="AP147:AP175" si="34">$CA147&amp;CB147</f>
        <v/>
      </c>
      <c r="BU147" s="32"/>
      <c r="BV147" s="32"/>
      <c r="BW147" s="32"/>
      <c r="BX147" s="32"/>
      <c r="BY147" s="32"/>
      <c r="BZ147" s="32"/>
      <c r="CA147" s="300"/>
      <c r="CB147" s="234" t="str">
        <f>IF(AM147+AN147+AO147&lt;&gt;$B147,"* El número de "&amp;AM$144&amp;""&amp;" no debe ser distinto del Total. ","")</f>
        <v/>
      </c>
      <c r="CC147" s="32"/>
      <c r="CD147" s="32"/>
      <c r="CE147" s="32"/>
      <c r="CF147" s="32"/>
      <c r="CG147" s="34">
        <f>IF(AM147+AN147+AO147&lt;&gt;$B147,1,0)</f>
        <v>0</v>
      </c>
      <c r="CH147" s="35"/>
      <c r="CI147" s="35"/>
      <c r="CJ147"/>
      <c r="CK147"/>
      <c r="CL147"/>
      <c r="CM147"/>
      <c r="DJ147" s="2"/>
      <c r="DK147" s="2"/>
      <c r="DL147" s="2"/>
      <c r="DM147" s="2"/>
    </row>
    <row r="148" spans="1:117" x14ac:dyDescent="0.25">
      <c r="A148" s="327" t="s">
        <v>164</v>
      </c>
      <c r="B148" s="324">
        <f t="shared" si="32"/>
        <v>0</v>
      </c>
      <c r="C148" s="325">
        <f t="shared" si="33"/>
        <v>0</v>
      </c>
      <c r="D148" s="325">
        <f t="shared" si="33"/>
        <v>0</v>
      </c>
      <c r="E148" s="51">
        <v>0</v>
      </c>
      <c r="F148" s="52">
        <v>0</v>
      </c>
      <c r="G148" s="51">
        <v>0</v>
      </c>
      <c r="H148" s="52">
        <v>0</v>
      </c>
      <c r="I148" s="51">
        <v>0</v>
      </c>
      <c r="J148" s="52">
        <v>0</v>
      </c>
      <c r="K148" s="51">
        <v>0</v>
      </c>
      <c r="L148" s="55">
        <v>0</v>
      </c>
      <c r="M148" s="55">
        <v>0</v>
      </c>
      <c r="N148" s="328">
        <v>0</v>
      </c>
      <c r="O148" s="51">
        <v>0</v>
      </c>
      <c r="P148" s="52">
        <v>0</v>
      </c>
      <c r="Q148" s="51">
        <v>0</v>
      </c>
      <c r="R148" s="52">
        <v>0</v>
      </c>
      <c r="S148" s="51">
        <v>0</v>
      </c>
      <c r="T148" s="52">
        <v>0</v>
      </c>
      <c r="U148" s="51">
        <v>0</v>
      </c>
      <c r="V148" s="52">
        <v>0</v>
      </c>
      <c r="W148" s="51">
        <v>0</v>
      </c>
      <c r="X148" s="52">
        <v>0</v>
      </c>
      <c r="Y148" s="51">
        <v>0</v>
      </c>
      <c r="Z148" s="52">
        <v>0</v>
      </c>
      <c r="AA148" s="51">
        <v>0</v>
      </c>
      <c r="AB148" s="52">
        <v>0</v>
      </c>
      <c r="AC148" s="51">
        <v>0</v>
      </c>
      <c r="AD148" s="328">
        <v>0</v>
      </c>
      <c r="AE148" s="51">
        <v>0</v>
      </c>
      <c r="AF148" s="52">
        <v>0</v>
      </c>
      <c r="AG148" s="51">
        <v>0</v>
      </c>
      <c r="AH148" s="52">
        <v>0</v>
      </c>
      <c r="AI148" s="51">
        <v>0</v>
      </c>
      <c r="AJ148" s="52">
        <v>0</v>
      </c>
      <c r="AK148" s="250">
        <v>0</v>
      </c>
      <c r="AL148" s="328">
        <v>0</v>
      </c>
      <c r="AM148" s="54">
        <v>0</v>
      </c>
      <c r="AN148" s="55">
        <v>0</v>
      </c>
      <c r="AO148" s="52">
        <v>0</v>
      </c>
      <c r="AP148" s="31" t="str">
        <f t="shared" si="34"/>
        <v/>
      </c>
      <c r="BU148" s="32"/>
      <c r="BV148" s="32"/>
      <c r="BW148" s="32"/>
      <c r="BX148" s="32"/>
      <c r="BY148" s="32"/>
      <c r="BZ148" s="32"/>
      <c r="CA148" s="300"/>
      <c r="CB148" s="234" t="str">
        <f t="shared" ref="CB148:CB181" si="35">IF(AM148+AN148+AO148&lt;&gt;$B148,"* El número de "&amp;AM$144&amp;""&amp;" no debe ser distinto del Total. ","")</f>
        <v/>
      </c>
      <c r="CC148" s="32"/>
      <c r="CD148" s="32"/>
      <c r="CE148" s="32"/>
      <c r="CF148" s="32"/>
      <c r="CG148" s="34">
        <f t="shared" ref="CG148:CG181" si="36">IF(AM148+AN148+AO148&lt;&gt;$B148,1,0)</f>
        <v>0</v>
      </c>
      <c r="CH148" s="35"/>
      <c r="CI148" s="35"/>
      <c r="DI148"/>
    </row>
    <row r="149" spans="1:117" x14ac:dyDescent="0.25">
      <c r="A149" s="161" t="s">
        <v>60</v>
      </c>
      <c r="B149" s="324">
        <f t="shared" si="32"/>
        <v>46</v>
      </c>
      <c r="C149" s="325">
        <f t="shared" si="33"/>
        <v>20</v>
      </c>
      <c r="D149" s="325">
        <f t="shared" si="33"/>
        <v>26</v>
      </c>
      <c r="E149" s="51">
        <v>0</v>
      </c>
      <c r="F149" s="52">
        <v>0</v>
      </c>
      <c r="G149" s="51">
        <v>0</v>
      </c>
      <c r="H149" s="52">
        <v>0</v>
      </c>
      <c r="I149" s="51">
        <v>0</v>
      </c>
      <c r="J149" s="52">
        <v>0</v>
      </c>
      <c r="K149" s="51">
        <v>0</v>
      </c>
      <c r="L149" s="55">
        <v>0</v>
      </c>
      <c r="M149" s="55">
        <v>0</v>
      </c>
      <c r="N149" s="328">
        <v>0</v>
      </c>
      <c r="O149" s="51">
        <v>0</v>
      </c>
      <c r="P149" s="52">
        <v>0</v>
      </c>
      <c r="Q149" s="51">
        <v>0</v>
      </c>
      <c r="R149" s="52">
        <v>0</v>
      </c>
      <c r="S149" s="51">
        <v>1</v>
      </c>
      <c r="T149" s="52">
        <v>0</v>
      </c>
      <c r="U149" s="51">
        <v>1</v>
      </c>
      <c r="V149" s="52">
        <v>0</v>
      </c>
      <c r="W149" s="51">
        <v>2</v>
      </c>
      <c r="X149" s="52">
        <v>0</v>
      </c>
      <c r="Y149" s="51">
        <v>0</v>
      </c>
      <c r="Z149" s="52">
        <v>4</v>
      </c>
      <c r="AA149" s="51">
        <v>2</v>
      </c>
      <c r="AB149" s="52">
        <v>1</v>
      </c>
      <c r="AC149" s="51">
        <v>4</v>
      </c>
      <c r="AD149" s="328">
        <v>2</v>
      </c>
      <c r="AE149" s="51">
        <v>1</v>
      </c>
      <c r="AF149" s="52">
        <v>2</v>
      </c>
      <c r="AG149" s="51">
        <v>2</v>
      </c>
      <c r="AH149" s="52">
        <v>9</v>
      </c>
      <c r="AI149" s="51">
        <v>4</v>
      </c>
      <c r="AJ149" s="52">
        <v>3</v>
      </c>
      <c r="AK149" s="250">
        <v>3</v>
      </c>
      <c r="AL149" s="328">
        <v>5</v>
      </c>
      <c r="AM149" s="54">
        <v>2</v>
      </c>
      <c r="AN149" s="55">
        <v>3</v>
      </c>
      <c r="AO149" s="52">
        <v>41</v>
      </c>
      <c r="AP149" s="31" t="str">
        <f t="shared" si="34"/>
        <v/>
      </c>
      <c r="BU149" s="32"/>
      <c r="BV149" s="32"/>
      <c r="BW149" s="32"/>
      <c r="BX149" s="32"/>
      <c r="BY149" s="32"/>
      <c r="BZ149" s="32"/>
      <c r="CA149" s="300"/>
      <c r="CB149" s="234" t="str">
        <f t="shared" si="35"/>
        <v/>
      </c>
      <c r="CC149" s="32"/>
      <c r="CD149" s="32"/>
      <c r="CE149" s="32"/>
      <c r="CF149" s="32"/>
      <c r="CG149" s="34">
        <f t="shared" si="36"/>
        <v>0</v>
      </c>
      <c r="CH149" s="35"/>
      <c r="CI149" s="35"/>
      <c r="DI149"/>
    </row>
    <row r="150" spans="1:117" x14ac:dyDescent="0.25">
      <c r="A150" s="161" t="s">
        <v>61</v>
      </c>
      <c r="B150" s="324">
        <f t="shared" si="32"/>
        <v>0</v>
      </c>
      <c r="C150" s="325">
        <f t="shared" si="33"/>
        <v>0</v>
      </c>
      <c r="D150" s="325">
        <f t="shared" si="33"/>
        <v>0</v>
      </c>
      <c r="E150" s="51">
        <v>0</v>
      </c>
      <c r="F150" s="52">
        <v>0</v>
      </c>
      <c r="G150" s="51">
        <v>0</v>
      </c>
      <c r="H150" s="52">
        <v>0</v>
      </c>
      <c r="I150" s="51">
        <v>0</v>
      </c>
      <c r="J150" s="52">
        <v>0</v>
      </c>
      <c r="K150" s="51">
        <v>0</v>
      </c>
      <c r="L150" s="55">
        <v>0</v>
      </c>
      <c r="M150" s="55">
        <v>0</v>
      </c>
      <c r="N150" s="328">
        <v>0</v>
      </c>
      <c r="O150" s="51">
        <v>0</v>
      </c>
      <c r="P150" s="52">
        <v>0</v>
      </c>
      <c r="Q150" s="51">
        <v>0</v>
      </c>
      <c r="R150" s="52">
        <v>0</v>
      </c>
      <c r="S150" s="51">
        <v>0</v>
      </c>
      <c r="T150" s="52">
        <v>0</v>
      </c>
      <c r="U150" s="51">
        <v>0</v>
      </c>
      <c r="V150" s="52">
        <v>0</v>
      </c>
      <c r="W150" s="51">
        <v>0</v>
      </c>
      <c r="X150" s="52">
        <v>0</v>
      </c>
      <c r="Y150" s="51">
        <v>0</v>
      </c>
      <c r="Z150" s="52">
        <v>0</v>
      </c>
      <c r="AA150" s="51">
        <v>0</v>
      </c>
      <c r="AB150" s="52">
        <v>0</v>
      </c>
      <c r="AC150" s="51">
        <v>0</v>
      </c>
      <c r="AD150" s="328">
        <v>0</v>
      </c>
      <c r="AE150" s="51">
        <v>0</v>
      </c>
      <c r="AF150" s="52">
        <v>0</v>
      </c>
      <c r="AG150" s="51">
        <v>0</v>
      </c>
      <c r="AH150" s="52">
        <v>0</v>
      </c>
      <c r="AI150" s="51">
        <v>0</v>
      </c>
      <c r="AJ150" s="52">
        <v>0</v>
      </c>
      <c r="AK150" s="250">
        <v>0</v>
      </c>
      <c r="AL150" s="328">
        <v>0</v>
      </c>
      <c r="AM150" s="54">
        <v>0</v>
      </c>
      <c r="AN150" s="55">
        <v>0</v>
      </c>
      <c r="AO150" s="52">
        <v>0</v>
      </c>
      <c r="AP150" s="31" t="str">
        <f t="shared" si="34"/>
        <v/>
      </c>
      <c r="BU150" s="32"/>
      <c r="BV150" s="32"/>
      <c r="BW150" s="32"/>
      <c r="BX150" s="32"/>
      <c r="BY150" s="32"/>
      <c r="BZ150" s="32"/>
      <c r="CA150" s="300"/>
      <c r="CB150" s="234" t="str">
        <f t="shared" si="35"/>
        <v/>
      </c>
      <c r="CC150" s="32"/>
      <c r="CD150" s="32"/>
      <c r="CE150" s="32"/>
      <c r="CF150" s="32"/>
      <c r="CG150" s="34">
        <f t="shared" si="36"/>
        <v>0</v>
      </c>
      <c r="CH150" s="35"/>
      <c r="CI150" s="35"/>
      <c r="DI150"/>
    </row>
    <row r="151" spans="1:117" x14ac:dyDescent="0.25">
      <c r="A151" s="161" t="s">
        <v>62</v>
      </c>
      <c r="B151" s="324">
        <f t="shared" si="32"/>
        <v>0</v>
      </c>
      <c r="C151" s="325">
        <f t="shared" si="33"/>
        <v>0</v>
      </c>
      <c r="D151" s="325">
        <f t="shared" si="33"/>
        <v>0</v>
      </c>
      <c r="E151" s="51">
        <v>0</v>
      </c>
      <c r="F151" s="52">
        <v>0</v>
      </c>
      <c r="G151" s="51">
        <v>0</v>
      </c>
      <c r="H151" s="52">
        <v>0</v>
      </c>
      <c r="I151" s="51">
        <v>0</v>
      </c>
      <c r="J151" s="52">
        <v>0</v>
      </c>
      <c r="K151" s="51">
        <v>0</v>
      </c>
      <c r="L151" s="55">
        <v>0</v>
      </c>
      <c r="M151" s="55">
        <v>0</v>
      </c>
      <c r="N151" s="328">
        <v>0</v>
      </c>
      <c r="O151" s="51">
        <v>0</v>
      </c>
      <c r="P151" s="52">
        <v>0</v>
      </c>
      <c r="Q151" s="51">
        <v>0</v>
      </c>
      <c r="R151" s="52">
        <v>0</v>
      </c>
      <c r="S151" s="51">
        <v>0</v>
      </c>
      <c r="T151" s="52">
        <v>0</v>
      </c>
      <c r="U151" s="51">
        <v>0</v>
      </c>
      <c r="V151" s="52">
        <v>0</v>
      </c>
      <c r="W151" s="51">
        <v>0</v>
      </c>
      <c r="X151" s="52">
        <v>0</v>
      </c>
      <c r="Y151" s="51">
        <v>0</v>
      </c>
      <c r="Z151" s="52">
        <v>0</v>
      </c>
      <c r="AA151" s="51">
        <v>0</v>
      </c>
      <c r="AB151" s="52">
        <v>0</v>
      </c>
      <c r="AC151" s="51">
        <v>0</v>
      </c>
      <c r="AD151" s="328">
        <v>0</v>
      </c>
      <c r="AE151" s="51">
        <v>0</v>
      </c>
      <c r="AF151" s="52">
        <v>0</v>
      </c>
      <c r="AG151" s="51">
        <v>0</v>
      </c>
      <c r="AH151" s="52">
        <v>0</v>
      </c>
      <c r="AI151" s="51">
        <v>0</v>
      </c>
      <c r="AJ151" s="52">
        <v>0</v>
      </c>
      <c r="AK151" s="250">
        <v>0</v>
      </c>
      <c r="AL151" s="328">
        <v>0</v>
      </c>
      <c r="AM151" s="54">
        <v>0</v>
      </c>
      <c r="AN151" s="55">
        <v>0</v>
      </c>
      <c r="AO151" s="52">
        <v>0</v>
      </c>
      <c r="AP151" s="31" t="str">
        <f t="shared" si="34"/>
        <v/>
      </c>
      <c r="BU151" s="32"/>
      <c r="BV151" s="32"/>
      <c r="BW151" s="32"/>
      <c r="BX151" s="32"/>
      <c r="BY151" s="32"/>
      <c r="BZ151" s="32"/>
      <c r="CA151" s="300"/>
      <c r="CB151" s="234" t="str">
        <f t="shared" si="35"/>
        <v/>
      </c>
      <c r="CC151" s="32"/>
      <c r="CD151" s="32"/>
      <c r="CE151" s="32"/>
      <c r="CF151" s="32"/>
      <c r="CG151" s="34">
        <f t="shared" si="36"/>
        <v>0</v>
      </c>
      <c r="CH151" s="35"/>
      <c r="CI151" s="35"/>
      <c r="DI151"/>
    </row>
    <row r="152" spans="1:117" x14ac:dyDescent="0.25">
      <c r="A152" s="161" t="s">
        <v>165</v>
      </c>
      <c r="B152" s="324">
        <f t="shared" si="32"/>
        <v>0</v>
      </c>
      <c r="C152" s="325">
        <f t="shared" si="33"/>
        <v>0</v>
      </c>
      <c r="D152" s="325">
        <f t="shared" si="33"/>
        <v>0</v>
      </c>
      <c r="E152" s="51">
        <v>0</v>
      </c>
      <c r="F152" s="52">
        <v>0</v>
      </c>
      <c r="G152" s="51">
        <v>0</v>
      </c>
      <c r="H152" s="52">
        <v>0</v>
      </c>
      <c r="I152" s="51">
        <v>0</v>
      </c>
      <c r="J152" s="52">
        <v>0</v>
      </c>
      <c r="K152" s="51">
        <v>0</v>
      </c>
      <c r="L152" s="55">
        <v>0</v>
      </c>
      <c r="M152" s="55">
        <v>0</v>
      </c>
      <c r="N152" s="328">
        <v>0</v>
      </c>
      <c r="O152" s="51">
        <v>0</v>
      </c>
      <c r="P152" s="52">
        <v>0</v>
      </c>
      <c r="Q152" s="51">
        <v>0</v>
      </c>
      <c r="R152" s="52">
        <v>0</v>
      </c>
      <c r="S152" s="51">
        <v>0</v>
      </c>
      <c r="T152" s="52">
        <v>0</v>
      </c>
      <c r="U152" s="51">
        <v>0</v>
      </c>
      <c r="V152" s="52">
        <v>0</v>
      </c>
      <c r="W152" s="51">
        <v>0</v>
      </c>
      <c r="X152" s="52">
        <v>0</v>
      </c>
      <c r="Y152" s="51">
        <v>0</v>
      </c>
      <c r="Z152" s="52">
        <v>0</v>
      </c>
      <c r="AA152" s="51">
        <v>0</v>
      </c>
      <c r="AB152" s="52">
        <v>0</v>
      </c>
      <c r="AC152" s="51">
        <v>0</v>
      </c>
      <c r="AD152" s="328">
        <v>0</v>
      </c>
      <c r="AE152" s="51">
        <v>0</v>
      </c>
      <c r="AF152" s="52">
        <v>0</v>
      </c>
      <c r="AG152" s="51">
        <v>0</v>
      </c>
      <c r="AH152" s="52">
        <v>0</v>
      </c>
      <c r="AI152" s="51">
        <v>0</v>
      </c>
      <c r="AJ152" s="52">
        <v>0</v>
      </c>
      <c r="AK152" s="250">
        <v>0</v>
      </c>
      <c r="AL152" s="328">
        <v>0</v>
      </c>
      <c r="AM152" s="54">
        <v>0</v>
      </c>
      <c r="AN152" s="55">
        <v>0</v>
      </c>
      <c r="AO152" s="52">
        <v>0</v>
      </c>
      <c r="AP152" s="31" t="str">
        <f t="shared" si="34"/>
        <v/>
      </c>
      <c r="BU152" s="32"/>
      <c r="BV152" s="32"/>
      <c r="BW152" s="32"/>
      <c r="BX152" s="32"/>
      <c r="BY152" s="32"/>
      <c r="BZ152" s="32"/>
      <c r="CA152" s="300"/>
      <c r="CB152" s="234" t="str">
        <f t="shared" si="35"/>
        <v/>
      </c>
      <c r="CC152" s="32"/>
      <c r="CD152" s="32"/>
      <c r="CE152" s="32"/>
      <c r="CF152" s="32"/>
      <c r="CG152" s="34">
        <f t="shared" si="36"/>
        <v>0</v>
      </c>
      <c r="CH152" s="35"/>
      <c r="CI152" s="35"/>
      <c r="DI152"/>
    </row>
    <row r="153" spans="1:117" x14ac:dyDescent="0.25">
      <c r="A153" s="161" t="s">
        <v>166</v>
      </c>
      <c r="B153" s="324">
        <f t="shared" si="32"/>
        <v>0</v>
      </c>
      <c r="C153" s="325">
        <f t="shared" si="33"/>
        <v>0</v>
      </c>
      <c r="D153" s="325">
        <f t="shared" si="33"/>
        <v>0</v>
      </c>
      <c r="E153" s="51">
        <v>0</v>
      </c>
      <c r="F153" s="52">
        <v>0</v>
      </c>
      <c r="G153" s="51">
        <v>0</v>
      </c>
      <c r="H153" s="52">
        <v>0</v>
      </c>
      <c r="I153" s="51">
        <v>0</v>
      </c>
      <c r="J153" s="52">
        <v>0</v>
      </c>
      <c r="K153" s="51">
        <v>0</v>
      </c>
      <c r="L153" s="55">
        <v>0</v>
      </c>
      <c r="M153" s="55">
        <v>0</v>
      </c>
      <c r="N153" s="328">
        <v>0</v>
      </c>
      <c r="O153" s="51">
        <v>0</v>
      </c>
      <c r="P153" s="52">
        <v>0</v>
      </c>
      <c r="Q153" s="51">
        <v>0</v>
      </c>
      <c r="R153" s="52">
        <v>0</v>
      </c>
      <c r="S153" s="51">
        <v>0</v>
      </c>
      <c r="T153" s="52">
        <v>0</v>
      </c>
      <c r="U153" s="51">
        <v>0</v>
      </c>
      <c r="V153" s="52">
        <v>0</v>
      </c>
      <c r="W153" s="51">
        <v>0</v>
      </c>
      <c r="X153" s="52">
        <v>0</v>
      </c>
      <c r="Y153" s="51">
        <v>0</v>
      </c>
      <c r="Z153" s="52">
        <v>0</v>
      </c>
      <c r="AA153" s="51">
        <v>0</v>
      </c>
      <c r="AB153" s="52">
        <v>0</v>
      </c>
      <c r="AC153" s="51">
        <v>0</v>
      </c>
      <c r="AD153" s="328">
        <v>0</v>
      </c>
      <c r="AE153" s="51">
        <v>0</v>
      </c>
      <c r="AF153" s="52">
        <v>0</v>
      </c>
      <c r="AG153" s="51">
        <v>0</v>
      </c>
      <c r="AH153" s="52">
        <v>0</v>
      </c>
      <c r="AI153" s="51">
        <v>0</v>
      </c>
      <c r="AJ153" s="52">
        <v>0</v>
      </c>
      <c r="AK153" s="250">
        <v>0</v>
      </c>
      <c r="AL153" s="328">
        <v>0</v>
      </c>
      <c r="AM153" s="54">
        <v>0</v>
      </c>
      <c r="AN153" s="55">
        <v>0</v>
      </c>
      <c r="AO153" s="52">
        <v>0</v>
      </c>
      <c r="AP153" s="31" t="str">
        <f t="shared" si="34"/>
        <v/>
      </c>
      <c r="BU153" s="32"/>
      <c r="BV153" s="32"/>
      <c r="BW153" s="32"/>
      <c r="BX153" s="32"/>
      <c r="BY153" s="32"/>
      <c r="BZ153" s="32"/>
      <c r="CA153" s="300"/>
      <c r="CB153" s="234" t="str">
        <f t="shared" si="35"/>
        <v/>
      </c>
      <c r="CC153" s="32"/>
      <c r="CD153" s="32"/>
      <c r="CE153" s="32"/>
      <c r="CF153" s="32"/>
      <c r="CG153" s="34">
        <f t="shared" si="36"/>
        <v>0</v>
      </c>
      <c r="CH153" s="35"/>
      <c r="CI153" s="35"/>
      <c r="DI153"/>
    </row>
    <row r="154" spans="1:117" x14ac:dyDescent="0.25">
      <c r="A154" s="161" t="s">
        <v>66</v>
      </c>
      <c r="B154" s="324">
        <f t="shared" si="32"/>
        <v>0</v>
      </c>
      <c r="C154" s="325">
        <f t="shared" si="33"/>
        <v>0</v>
      </c>
      <c r="D154" s="325">
        <f t="shared" si="33"/>
        <v>0</v>
      </c>
      <c r="E154" s="51">
        <v>0</v>
      </c>
      <c r="F154" s="52">
        <v>0</v>
      </c>
      <c r="G154" s="51">
        <v>0</v>
      </c>
      <c r="H154" s="52">
        <v>0</v>
      </c>
      <c r="I154" s="51">
        <v>0</v>
      </c>
      <c r="J154" s="52">
        <v>0</v>
      </c>
      <c r="K154" s="51">
        <v>0</v>
      </c>
      <c r="L154" s="55">
        <v>0</v>
      </c>
      <c r="M154" s="55">
        <v>0</v>
      </c>
      <c r="N154" s="328">
        <v>0</v>
      </c>
      <c r="O154" s="51">
        <v>0</v>
      </c>
      <c r="P154" s="52">
        <v>0</v>
      </c>
      <c r="Q154" s="51">
        <v>0</v>
      </c>
      <c r="R154" s="52">
        <v>0</v>
      </c>
      <c r="S154" s="51">
        <v>0</v>
      </c>
      <c r="T154" s="52">
        <v>0</v>
      </c>
      <c r="U154" s="51">
        <v>0</v>
      </c>
      <c r="V154" s="52">
        <v>0</v>
      </c>
      <c r="W154" s="51">
        <v>0</v>
      </c>
      <c r="X154" s="52">
        <v>0</v>
      </c>
      <c r="Y154" s="51">
        <v>0</v>
      </c>
      <c r="Z154" s="52">
        <v>0</v>
      </c>
      <c r="AA154" s="51">
        <v>0</v>
      </c>
      <c r="AB154" s="52">
        <v>0</v>
      </c>
      <c r="AC154" s="51">
        <v>0</v>
      </c>
      <c r="AD154" s="328">
        <v>0</v>
      </c>
      <c r="AE154" s="51">
        <v>0</v>
      </c>
      <c r="AF154" s="52">
        <v>0</v>
      </c>
      <c r="AG154" s="51">
        <v>0</v>
      </c>
      <c r="AH154" s="52">
        <v>0</v>
      </c>
      <c r="AI154" s="51">
        <v>0</v>
      </c>
      <c r="AJ154" s="52">
        <v>0</v>
      </c>
      <c r="AK154" s="250">
        <v>0</v>
      </c>
      <c r="AL154" s="328">
        <v>0</v>
      </c>
      <c r="AM154" s="54">
        <v>0</v>
      </c>
      <c r="AN154" s="55">
        <v>0</v>
      </c>
      <c r="AO154" s="52">
        <v>0</v>
      </c>
      <c r="AP154" s="31" t="str">
        <f t="shared" si="34"/>
        <v/>
      </c>
      <c r="BU154" s="32"/>
      <c r="BV154" s="32"/>
      <c r="BW154" s="32"/>
      <c r="BX154" s="32"/>
      <c r="BY154" s="32"/>
      <c r="BZ154" s="32"/>
      <c r="CA154" s="300"/>
      <c r="CB154" s="234" t="str">
        <f t="shared" si="35"/>
        <v/>
      </c>
      <c r="CC154" s="32"/>
      <c r="CD154" s="32"/>
      <c r="CE154" s="32"/>
      <c r="CF154" s="32"/>
      <c r="CG154" s="34">
        <f t="shared" si="36"/>
        <v>0</v>
      </c>
      <c r="CH154" s="35"/>
      <c r="CI154" s="35"/>
      <c r="DI154"/>
    </row>
    <row r="155" spans="1:117" x14ac:dyDescent="0.25">
      <c r="A155" s="161" t="s">
        <v>167</v>
      </c>
      <c r="B155" s="324">
        <f t="shared" si="32"/>
        <v>2</v>
      </c>
      <c r="C155" s="325">
        <f t="shared" si="33"/>
        <v>1</v>
      </c>
      <c r="D155" s="325">
        <f t="shared" si="33"/>
        <v>1</v>
      </c>
      <c r="E155" s="51">
        <v>0</v>
      </c>
      <c r="F155" s="52">
        <v>0</v>
      </c>
      <c r="G155" s="51">
        <v>0</v>
      </c>
      <c r="H155" s="52">
        <v>0</v>
      </c>
      <c r="I155" s="51">
        <v>0</v>
      </c>
      <c r="J155" s="52">
        <v>0</v>
      </c>
      <c r="K155" s="51">
        <v>0</v>
      </c>
      <c r="L155" s="55">
        <v>0</v>
      </c>
      <c r="M155" s="55">
        <v>0</v>
      </c>
      <c r="N155" s="328">
        <v>0</v>
      </c>
      <c r="O155" s="51">
        <v>0</v>
      </c>
      <c r="P155" s="52">
        <v>0</v>
      </c>
      <c r="Q155" s="51">
        <v>0</v>
      </c>
      <c r="R155" s="52">
        <v>0</v>
      </c>
      <c r="S155" s="51">
        <v>0</v>
      </c>
      <c r="T155" s="52">
        <v>0</v>
      </c>
      <c r="U155" s="51">
        <v>0</v>
      </c>
      <c r="V155" s="52">
        <v>0</v>
      </c>
      <c r="W155" s="51">
        <v>0</v>
      </c>
      <c r="X155" s="52">
        <v>0</v>
      </c>
      <c r="Y155" s="51">
        <v>1</v>
      </c>
      <c r="Z155" s="52">
        <v>0</v>
      </c>
      <c r="AA155" s="51">
        <v>0</v>
      </c>
      <c r="AB155" s="52">
        <v>0</v>
      </c>
      <c r="AC155" s="51">
        <v>0</v>
      </c>
      <c r="AD155" s="328">
        <v>0</v>
      </c>
      <c r="AE155" s="51">
        <v>0</v>
      </c>
      <c r="AF155" s="52">
        <v>0</v>
      </c>
      <c r="AG155" s="51">
        <v>0</v>
      </c>
      <c r="AH155" s="52">
        <v>0</v>
      </c>
      <c r="AI155" s="51">
        <v>0</v>
      </c>
      <c r="AJ155" s="52">
        <v>1</v>
      </c>
      <c r="AK155" s="250">
        <v>0</v>
      </c>
      <c r="AL155" s="328">
        <v>0</v>
      </c>
      <c r="AM155" s="54">
        <v>0</v>
      </c>
      <c r="AN155" s="55">
        <v>1</v>
      </c>
      <c r="AO155" s="52">
        <v>1</v>
      </c>
      <c r="AP155" s="31" t="str">
        <f t="shared" si="34"/>
        <v/>
      </c>
      <c r="BU155" s="32"/>
      <c r="BV155" s="32"/>
      <c r="BW155" s="32"/>
      <c r="BX155" s="32"/>
      <c r="BY155" s="32"/>
      <c r="BZ155" s="32"/>
      <c r="CA155" s="300"/>
      <c r="CB155" s="234" t="str">
        <f t="shared" si="35"/>
        <v/>
      </c>
      <c r="CC155" s="32"/>
      <c r="CD155" s="32"/>
      <c r="CE155" s="32"/>
      <c r="CF155" s="32"/>
      <c r="CG155" s="34">
        <f t="shared" si="36"/>
        <v>0</v>
      </c>
      <c r="CH155" s="35"/>
      <c r="CI155" s="35"/>
      <c r="DI155"/>
    </row>
    <row r="156" spans="1:117" x14ac:dyDescent="0.25">
      <c r="A156" s="161" t="s">
        <v>168</v>
      </c>
      <c r="B156" s="324">
        <f t="shared" si="32"/>
        <v>1</v>
      </c>
      <c r="C156" s="325">
        <f t="shared" si="33"/>
        <v>1</v>
      </c>
      <c r="D156" s="325">
        <f t="shared" si="33"/>
        <v>0</v>
      </c>
      <c r="E156" s="51">
        <v>1</v>
      </c>
      <c r="F156" s="52">
        <v>0</v>
      </c>
      <c r="G156" s="51">
        <v>0</v>
      </c>
      <c r="H156" s="52">
        <v>0</v>
      </c>
      <c r="I156" s="51">
        <v>0</v>
      </c>
      <c r="J156" s="52">
        <v>0</v>
      </c>
      <c r="K156" s="51">
        <v>0</v>
      </c>
      <c r="L156" s="55">
        <v>0</v>
      </c>
      <c r="M156" s="55">
        <v>0</v>
      </c>
      <c r="N156" s="328">
        <v>0</v>
      </c>
      <c r="O156" s="51">
        <v>0</v>
      </c>
      <c r="P156" s="52">
        <v>0</v>
      </c>
      <c r="Q156" s="51">
        <v>0</v>
      </c>
      <c r="R156" s="52">
        <v>0</v>
      </c>
      <c r="S156" s="51">
        <v>0</v>
      </c>
      <c r="T156" s="52">
        <v>0</v>
      </c>
      <c r="U156" s="51">
        <v>0</v>
      </c>
      <c r="V156" s="52">
        <v>0</v>
      </c>
      <c r="W156" s="51">
        <v>0</v>
      </c>
      <c r="X156" s="52">
        <v>0</v>
      </c>
      <c r="Y156" s="51">
        <v>0</v>
      </c>
      <c r="Z156" s="52">
        <v>0</v>
      </c>
      <c r="AA156" s="51">
        <v>0</v>
      </c>
      <c r="AB156" s="52">
        <v>0</v>
      </c>
      <c r="AC156" s="51">
        <v>0</v>
      </c>
      <c r="AD156" s="328">
        <v>0</v>
      </c>
      <c r="AE156" s="51">
        <v>0</v>
      </c>
      <c r="AF156" s="52">
        <v>0</v>
      </c>
      <c r="AG156" s="51">
        <v>0</v>
      </c>
      <c r="AH156" s="52">
        <v>0</v>
      </c>
      <c r="AI156" s="51">
        <v>0</v>
      </c>
      <c r="AJ156" s="52">
        <v>0</v>
      </c>
      <c r="AK156" s="250">
        <v>0</v>
      </c>
      <c r="AL156" s="328">
        <v>0</v>
      </c>
      <c r="AM156" s="54">
        <v>0</v>
      </c>
      <c r="AN156" s="55">
        <v>0</v>
      </c>
      <c r="AO156" s="52">
        <v>1</v>
      </c>
      <c r="AP156" s="31" t="str">
        <f t="shared" si="34"/>
        <v/>
      </c>
      <c r="BU156" s="32"/>
      <c r="BV156" s="32"/>
      <c r="BW156" s="32"/>
      <c r="BX156" s="32"/>
      <c r="BY156" s="32"/>
      <c r="BZ156" s="32"/>
      <c r="CA156" s="300"/>
      <c r="CB156" s="234" t="str">
        <f t="shared" si="35"/>
        <v/>
      </c>
      <c r="CC156" s="32"/>
      <c r="CD156" s="32"/>
      <c r="CE156" s="32"/>
      <c r="CF156" s="32"/>
      <c r="CG156" s="34">
        <f t="shared" si="36"/>
        <v>0</v>
      </c>
      <c r="CH156" s="35"/>
      <c r="CI156" s="35"/>
      <c r="DI156"/>
    </row>
    <row r="157" spans="1:117" x14ac:dyDescent="0.25">
      <c r="A157" s="161" t="s">
        <v>169</v>
      </c>
      <c r="B157" s="324">
        <f t="shared" si="32"/>
        <v>0</v>
      </c>
      <c r="C157" s="325">
        <f t="shared" si="33"/>
        <v>0</v>
      </c>
      <c r="D157" s="325">
        <f t="shared" si="33"/>
        <v>0</v>
      </c>
      <c r="E157" s="51">
        <v>0</v>
      </c>
      <c r="F157" s="52">
        <v>0</v>
      </c>
      <c r="G157" s="51">
        <v>0</v>
      </c>
      <c r="H157" s="52">
        <v>0</v>
      </c>
      <c r="I157" s="51">
        <v>0</v>
      </c>
      <c r="J157" s="52">
        <v>0</v>
      </c>
      <c r="K157" s="51">
        <v>0</v>
      </c>
      <c r="L157" s="55">
        <v>0</v>
      </c>
      <c r="M157" s="55">
        <v>0</v>
      </c>
      <c r="N157" s="328">
        <v>0</v>
      </c>
      <c r="O157" s="51">
        <v>0</v>
      </c>
      <c r="P157" s="52">
        <v>0</v>
      </c>
      <c r="Q157" s="51">
        <v>0</v>
      </c>
      <c r="R157" s="52">
        <v>0</v>
      </c>
      <c r="S157" s="51">
        <v>0</v>
      </c>
      <c r="T157" s="52">
        <v>0</v>
      </c>
      <c r="U157" s="51">
        <v>0</v>
      </c>
      <c r="V157" s="52">
        <v>0</v>
      </c>
      <c r="W157" s="51">
        <v>0</v>
      </c>
      <c r="X157" s="52">
        <v>0</v>
      </c>
      <c r="Y157" s="51">
        <v>0</v>
      </c>
      <c r="Z157" s="52">
        <v>0</v>
      </c>
      <c r="AA157" s="51">
        <v>0</v>
      </c>
      <c r="AB157" s="52">
        <v>0</v>
      </c>
      <c r="AC157" s="51">
        <v>0</v>
      </c>
      <c r="AD157" s="328">
        <v>0</v>
      </c>
      <c r="AE157" s="51">
        <v>0</v>
      </c>
      <c r="AF157" s="52">
        <v>0</v>
      </c>
      <c r="AG157" s="51">
        <v>0</v>
      </c>
      <c r="AH157" s="52">
        <v>0</v>
      </c>
      <c r="AI157" s="51">
        <v>0</v>
      </c>
      <c r="AJ157" s="52">
        <v>0</v>
      </c>
      <c r="AK157" s="250">
        <v>0</v>
      </c>
      <c r="AL157" s="328">
        <v>0</v>
      </c>
      <c r="AM157" s="54">
        <v>0</v>
      </c>
      <c r="AN157" s="55">
        <v>0</v>
      </c>
      <c r="AO157" s="52">
        <v>0</v>
      </c>
      <c r="AP157" s="31" t="str">
        <f t="shared" si="34"/>
        <v/>
      </c>
      <c r="BU157" s="32"/>
      <c r="BV157" s="32"/>
      <c r="BW157" s="32"/>
      <c r="BX157" s="32"/>
      <c r="BY157" s="32"/>
      <c r="BZ157" s="32"/>
      <c r="CA157" s="300"/>
      <c r="CB157" s="234" t="str">
        <f t="shared" si="35"/>
        <v/>
      </c>
      <c r="CC157" s="32"/>
      <c r="CD157" s="32"/>
      <c r="CE157" s="32"/>
      <c r="CF157" s="32"/>
      <c r="CG157" s="34">
        <f t="shared" si="36"/>
        <v>0</v>
      </c>
      <c r="CH157" s="35"/>
      <c r="CI157" s="35"/>
      <c r="DI157"/>
    </row>
    <row r="158" spans="1:117" x14ac:dyDescent="0.25">
      <c r="A158" s="161" t="s">
        <v>170</v>
      </c>
      <c r="B158" s="324">
        <f t="shared" si="32"/>
        <v>6</v>
      </c>
      <c r="C158" s="325">
        <f t="shared" si="33"/>
        <v>5</v>
      </c>
      <c r="D158" s="325">
        <f t="shared" si="33"/>
        <v>1</v>
      </c>
      <c r="E158" s="51">
        <v>5</v>
      </c>
      <c r="F158" s="52">
        <v>1</v>
      </c>
      <c r="G158" s="51">
        <v>0</v>
      </c>
      <c r="H158" s="52">
        <v>0</v>
      </c>
      <c r="I158" s="51">
        <v>0</v>
      </c>
      <c r="J158" s="52">
        <v>0</v>
      </c>
      <c r="K158" s="51">
        <v>0</v>
      </c>
      <c r="L158" s="55">
        <v>0</v>
      </c>
      <c r="M158" s="55">
        <v>0</v>
      </c>
      <c r="N158" s="328">
        <v>0</v>
      </c>
      <c r="O158" s="51">
        <v>0</v>
      </c>
      <c r="P158" s="52">
        <v>0</v>
      </c>
      <c r="Q158" s="51">
        <v>0</v>
      </c>
      <c r="R158" s="52">
        <v>0</v>
      </c>
      <c r="S158" s="51">
        <v>0</v>
      </c>
      <c r="T158" s="52">
        <v>0</v>
      </c>
      <c r="U158" s="51">
        <v>0</v>
      </c>
      <c r="V158" s="52">
        <v>0</v>
      </c>
      <c r="W158" s="51">
        <v>0</v>
      </c>
      <c r="X158" s="52">
        <v>0</v>
      </c>
      <c r="Y158" s="51">
        <v>0</v>
      </c>
      <c r="Z158" s="52">
        <v>0</v>
      </c>
      <c r="AA158" s="51">
        <v>0</v>
      </c>
      <c r="AB158" s="52">
        <v>0</v>
      </c>
      <c r="AC158" s="51">
        <v>0</v>
      </c>
      <c r="AD158" s="328">
        <v>0</v>
      </c>
      <c r="AE158" s="51">
        <v>0</v>
      </c>
      <c r="AF158" s="52">
        <v>0</v>
      </c>
      <c r="AG158" s="51">
        <v>0</v>
      </c>
      <c r="AH158" s="52">
        <v>0</v>
      </c>
      <c r="AI158" s="51">
        <v>0</v>
      </c>
      <c r="AJ158" s="52">
        <v>0</v>
      </c>
      <c r="AK158" s="250">
        <v>0</v>
      </c>
      <c r="AL158" s="328">
        <v>0</v>
      </c>
      <c r="AM158" s="54">
        <v>0</v>
      </c>
      <c r="AN158" s="55">
        <v>0</v>
      </c>
      <c r="AO158" s="52">
        <v>6</v>
      </c>
      <c r="AP158" s="31" t="str">
        <f t="shared" si="34"/>
        <v/>
      </c>
      <c r="BU158" s="32"/>
      <c r="BV158" s="32"/>
      <c r="BW158" s="32"/>
      <c r="BX158" s="32"/>
      <c r="BY158" s="32"/>
      <c r="BZ158" s="32"/>
      <c r="CA158" s="300"/>
      <c r="CB158" s="234" t="str">
        <f t="shared" si="35"/>
        <v/>
      </c>
      <c r="CC158" s="32"/>
      <c r="CD158" s="32"/>
      <c r="CE158" s="32"/>
      <c r="CF158" s="32"/>
      <c r="CG158" s="34">
        <f t="shared" si="36"/>
        <v>0</v>
      </c>
      <c r="CH158" s="35"/>
      <c r="CI158" s="35"/>
      <c r="DI158"/>
    </row>
    <row r="159" spans="1:117" x14ac:dyDescent="0.25">
      <c r="A159" s="161" t="s">
        <v>171</v>
      </c>
      <c r="B159" s="324">
        <f t="shared" si="32"/>
        <v>1</v>
      </c>
      <c r="C159" s="325">
        <f t="shared" si="33"/>
        <v>1</v>
      </c>
      <c r="D159" s="325">
        <f t="shared" si="33"/>
        <v>0</v>
      </c>
      <c r="E159" s="51">
        <v>0</v>
      </c>
      <c r="F159" s="52">
        <v>0</v>
      </c>
      <c r="G159" s="51">
        <v>0</v>
      </c>
      <c r="H159" s="52">
        <v>0</v>
      </c>
      <c r="I159" s="51">
        <v>0</v>
      </c>
      <c r="J159" s="52">
        <v>0</v>
      </c>
      <c r="K159" s="51">
        <v>0</v>
      </c>
      <c r="L159" s="55">
        <v>0</v>
      </c>
      <c r="M159" s="55">
        <v>0</v>
      </c>
      <c r="N159" s="328">
        <v>0</v>
      </c>
      <c r="O159" s="51">
        <v>0</v>
      </c>
      <c r="P159" s="52">
        <v>0</v>
      </c>
      <c r="Q159" s="51">
        <v>0</v>
      </c>
      <c r="R159" s="52">
        <v>0</v>
      </c>
      <c r="S159" s="51">
        <v>0</v>
      </c>
      <c r="T159" s="52">
        <v>0</v>
      </c>
      <c r="U159" s="51">
        <v>0</v>
      </c>
      <c r="V159" s="52">
        <v>0</v>
      </c>
      <c r="W159" s="51">
        <v>0</v>
      </c>
      <c r="X159" s="52">
        <v>0</v>
      </c>
      <c r="Y159" s="51">
        <v>0</v>
      </c>
      <c r="Z159" s="52">
        <v>0</v>
      </c>
      <c r="AA159" s="51">
        <v>0</v>
      </c>
      <c r="AB159" s="52">
        <v>0</v>
      </c>
      <c r="AC159" s="51">
        <v>0</v>
      </c>
      <c r="AD159" s="328">
        <v>0</v>
      </c>
      <c r="AE159" s="51">
        <v>1</v>
      </c>
      <c r="AF159" s="52">
        <v>0</v>
      </c>
      <c r="AG159" s="51">
        <v>0</v>
      </c>
      <c r="AH159" s="52">
        <v>0</v>
      </c>
      <c r="AI159" s="51">
        <v>0</v>
      </c>
      <c r="AJ159" s="52">
        <v>0</v>
      </c>
      <c r="AK159" s="250">
        <v>0</v>
      </c>
      <c r="AL159" s="328">
        <v>0</v>
      </c>
      <c r="AM159" s="54">
        <v>0</v>
      </c>
      <c r="AN159" s="55">
        <v>0</v>
      </c>
      <c r="AO159" s="52">
        <v>1</v>
      </c>
      <c r="AP159" s="31" t="str">
        <f t="shared" si="34"/>
        <v/>
      </c>
      <c r="BU159" s="32"/>
      <c r="BV159" s="32"/>
      <c r="BW159" s="32"/>
      <c r="BX159" s="32"/>
      <c r="BY159" s="32"/>
      <c r="BZ159" s="32"/>
      <c r="CA159" s="300"/>
      <c r="CB159" s="234" t="str">
        <f t="shared" si="35"/>
        <v/>
      </c>
      <c r="CC159" s="32"/>
      <c r="CD159" s="32"/>
      <c r="CE159" s="32"/>
      <c r="CF159" s="32"/>
      <c r="CG159" s="34">
        <f t="shared" si="36"/>
        <v>0</v>
      </c>
      <c r="CH159" s="35"/>
      <c r="CI159" s="35"/>
      <c r="DI159"/>
    </row>
    <row r="160" spans="1:117" x14ac:dyDescent="0.25">
      <c r="A160" s="161" t="s">
        <v>70</v>
      </c>
      <c r="B160" s="324">
        <f t="shared" si="32"/>
        <v>0</v>
      </c>
      <c r="C160" s="325">
        <f t="shared" si="33"/>
        <v>0</v>
      </c>
      <c r="D160" s="325">
        <f t="shared" si="33"/>
        <v>0</v>
      </c>
      <c r="E160" s="51">
        <v>0</v>
      </c>
      <c r="F160" s="52">
        <v>0</v>
      </c>
      <c r="G160" s="51">
        <v>0</v>
      </c>
      <c r="H160" s="52">
        <v>0</v>
      </c>
      <c r="I160" s="51">
        <v>0</v>
      </c>
      <c r="J160" s="52">
        <v>0</v>
      </c>
      <c r="K160" s="51">
        <v>0</v>
      </c>
      <c r="L160" s="55">
        <v>0</v>
      </c>
      <c r="M160" s="55">
        <v>0</v>
      </c>
      <c r="N160" s="328">
        <v>0</v>
      </c>
      <c r="O160" s="51">
        <v>0</v>
      </c>
      <c r="P160" s="52">
        <v>0</v>
      </c>
      <c r="Q160" s="51">
        <v>0</v>
      </c>
      <c r="R160" s="52">
        <v>0</v>
      </c>
      <c r="S160" s="51">
        <v>0</v>
      </c>
      <c r="T160" s="52">
        <v>0</v>
      </c>
      <c r="U160" s="51">
        <v>0</v>
      </c>
      <c r="V160" s="52">
        <v>0</v>
      </c>
      <c r="W160" s="51">
        <v>0</v>
      </c>
      <c r="X160" s="52">
        <v>0</v>
      </c>
      <c r="Y160" s="51">
        <v>0</v>
      </c>
      <c r="Z160" s="52">
        <v>0</v>
      </c>
      <c r="AA160" s="51">
        <v>0</v>
      </c>
      <c r="AB160" s="52">
        <v>0</v>
      </c>
      <c r="AC160" s="51">
        <v>0</v>
      </c>
      <c r="AD160" s="328">
        <v>0</v>
      </c>
      <c r="AE160" s="51">
        <v>0</v>
      </c>
      <c r="AF160" s="52">
        <v>0</v>
      </c>
      <c r="AG160" s="51">
        <v>0</v>
      </c>
      <c r="AH160" s="52">
        <v>0</v>
      </c>
      <c r="AI160" s="51">
        <v>0</v>
      </c>
      <c r="AJ160" s="52">
        <v>0</v>
      </c>
      <c r="AK160" s="250">
        <v>0</v>
      </c>
      <c r="AL160" s="328">
        <v>0</v>
      </c>
      <c r="AM160" s="54">
        <v>0</v>
      </c>
      <c r="AN160" s="55">
        <v>0</v>
      </c>
      <c r="AO160" s="52">
        <v>0</v>
      </c>
      <c r="AP160" s="31" t="str">
        <f t="shared" si="34"/>
        <v/>
      </c>
      <c r="BU160" s="32"/>
      <c r="BV160" s="32"/>
      <c r="BW160" s="32"/>
      <c r="BX160" s="32"/>
      <c r="BY160" s="32"/>
      <c r="BZ160" s="32"/>
      <c r="CA160" s="300"/>
      <c r="CB160" s="234" t="str">
        <f t="shared" si="35"/>
        <v/>
      </c>
      <c r="CC160" s="32"/>
      <c r="CD160" s="32"/>
      <c r="CE160" s="32"/>
      <c r="CF160" s="32"/>
      <c r="CG160" s="34">
        <f t="shared" si="36"/>
        <v>0</v>
      </c>
      <c r="CH160" s="35"/>
      <c r="CI160" s="35"/>
      <c r="DI160"/>
    </row>
    <row r="161" spans="1:113" x14ac:dyDescent="0.25">
      <c r="A161" s="161" t="s">
        <v>172</v>
      </c>
      <c r="B161" s="324">
        <f t="shared" si="32"/>
        <v>51</v>
      </c>
      <c r="C161" s="325">
        <f t="shared" si="33"/>
        <v>20</v>
      </c>
      <c r="D161" s="325">
        <f t="shared" si="33"/>
        <v>31</v>
      </c>
      <c r="E161" s="51">
        <v>5</v>
      </c>
      <c r="F161" s="52">
        <v>4</v>
      </c>
      <c r="G161" s="51">
        <v>1</v>
      </c>
      <c r="H161" s="52">
        <v>0</v>
      </c>
      <c r="I161" s="51">
        <v>1</v>
      </c>
      <c r="J161" s="52">
        <v>1</v>
      </c>
      <c r="K161" s="51">
        <v>0</v>
      </c>
      <c r="L161" s="55">
        <v>1</v>
      </c>
      <c r="M161" s="55">
        <v>0</v>
      </c>
      <c r="N161" s="328">
        <v>0</v>
      </c>
      <c r="O161" s="51">
        <v>0</v>
      </c>
      <c r="P161" s="52">
        <v>0</v>
      </c>
      <c r="Q161" s="51">
        <v>0</v>
      </c>
      <c r="R161" s="52">
        <v>0</v>
      </c>
      <c r="S161" s="51">
        <v>1</v>
      </c>
      <c r="T161" s="52">
        <v>1</v>
      </c>
      <c r="U161" s="51">
        <v>1</v>
      </c>
      <c r="V161" s="52">
        <v>1</v>
      </c>
      <c r="W161" s="51">
        <v>0</v>
      </c>
      <c r="X161" s="52">
        <v>1</v>
      </c>
      <c r="Y161" s="51">
        <v>0</v>
      </c>
      <c r="Z161" s="52">
        <v>0</v>
      </c>
      <c r="AA161" s="51">
        <v>1</v>
      </c>
      <c r="AB161" s="52">
        <v>3</v>
      </c>
      <c r="AC161" s="51">
        <v>0</v>
      </c>
      <c r="AD161" s="328">
        <v>3</v>
      </c>
      <c r="AE161" s="51">
        <v>2</v>
      </c>
      <c r="AF161" s="52">
        <v>4</v>
      </c>
      <c r="AG161" s="51">
        <v>1</v>
      </c>
      <c r="AH161" s="52">
        <v>5</v>
      </c>
      <c r="AI161" s="51">
        <v>1</v>
      </c>
      <c r="AJ161" s="52">
        <v>2</v>
      </c>
      <c r="AK161" s="250">
        <v>6</v>
      </c>
      <c r="AL161" s="328">
        <v>5</v>
      </c>
      <c r="AM161" s="54">
        <v>4</v>
      </c>
      <c r="AN161" s="55">
        <v>20</v>
      </c>
      <c r="AO161" s="52">
        <v>27</v>
      </c>
      <c r="AP161" s="31" t="str">
        <f t="shared" si="34"/>
        <v/>
      </c>
      <c r="BU161" s="32"/>
      <c r="BV161" s="32"/>
      <c r="BW161" s="32"/>
      <c r="BX161" s="32"/>
      <c r="BY161" s="32"/>
      <c r="BZ161" s="32"/>
      <c r="CA161" s="300"/>
      <c r="CB161" s="234" t="str">
        <f t="shared" si="35"/>
        <v/>
      </c>
      <c r="CC161" s="32"/>
      <c r="CD161" s="32"/>
      <c r="CE161" s="32"/>
      <c r="CF161" s="32"/>
      <c r="CG161" s="34">
        <f t="shared" si="36"/>
        <v>0</v>
      </c>
      <c r="CH161" s="35"/>
      <c r="CI161" s="35"/>
      <c r="DI161"/>
    </row>
    <row r="162" spans="1:113" x14ac:dyDescent="0.25">
      <c r="A162" s="161" t="s">
        <v>173</v>
      </c>
      <c r="B162" s="324">
        <f t="shared" si="32"/>
        <v>9</v>
      </c>
      <c r="C162" s="325">
        <f t="shared" si="33"/>
        <v>3</v>
      </c>
      <c r="D162" s="325">
        <f t="shared" si="33"/>
        <v>6</v>
      </c>
      <c r="E162" s="51">
        <v>0</v>
      </c>
      <c r="F162" s="52">
        <v>0</v>
      </c>
      <c r="G162" s="51">
        <v>0</v>
      </c>
      <c r="H162" s="52">
        <v>0</v>
      </c>
      <c r="I162" s="51">
        <v>0</v>
      </c>
      <c r="J162" s="52">
        <v>0</v>
      </c>
      <c r="K162" s="51">
        <v>0</v>
      </c>
      <c r="L162" s="55">
        <v>0</v>
      </c>
      <c r="M162" s="55">
        <v>0</v>
      </c>
      <c r="N162" s="328">
        <v>0</v>
      </c>
      <c r="O162" s="51">
        <v>0</v>
      </c>
      <c r="P162" s="52">
        <v>0</v>
      </c>
      <c r="Q162" s="51">
        <v>0</v>
      </c>
      <c r="R162" s="52">
        <v>0</v>
      </c>
      <c r="S162" s="51">
        <v>0</v>
      </c>
      <c r="T162" s="52">
        <v>0</v>
      </c>
      <c r="U162" s="51">
        <v>0</v>
      </c>
      <c r="V162" s="52">
        <v>0</v>
      </c>
      <c r="W162" s="51">
        <v>0</v>
      </c>
      <c r="X162" s="52">
        <v>0</v>
      </c>
      <c r="Y162" s="51">
        <v>0</v>
      </c>
      <c r="Z162" s="52">
        <v>1</v>
      </c>
      <c r="AA162" s="51">
        <v>1</v>
      </c>
      <c r="AB162" s="52">
        <v>1</v>
      </c>
      <c r="AC162" s="51">
        <v>0</v>
      </c>
      <c r="AD162" s="328">
        <v>0</v>
      </c>
      <c r="AE162" s="51">
        <v>0</v>
      </c>
      <c r="AF162" s="52">
        <v>1</v>
      </c>
      <c r="AG162" s="51">
        <v>0</v>
      </c>
      <c r="AH162" s="52">
        <v>1</v>
      </c>
      <c r="AI162" s="51">
        <v>1</v>
      </c>
      <c r="AJ162" s="52">
        <v>1</v>
      </c>
      <c r="AK162" s="250">
        <v>1</v>
      </c>
      <c r="AL162" s="328">
        <v>1</v>
      </c>
      <c r="AM162" s="54">
        <v>0</v>
      </c>
      <c r="AN162" s="55">
        <v>4</v>
      </c>
      <c r="AO162" s="52">
        <v>5</v>
      </c>
      <c r="AP162" s="31" t="str">
        <f t="shared" si="34"/>
        <v/>
      </c>
      <c r="BU162" s="32"/>
      <c r="BV162" s="32"/>
      <c r="BW162" s="32"/>
      <c r="BX162" s="32"/>
      <c r="BY162" s="32"/>
      <c r="BZ162" s="32"/>
      <c r="CA162" s="300"/>
      <c r="CB162" s="234" t="str">
        <f t="shared" si="35"/>
        <v/>
      </c>
      <c r="CC162" s="32"/>
      <c r="CD162" s="32"/>
      <c r="CE162" s="32"/>
      <c r="CF162" s="32"/>
      <c r="CG162" s="34">
        <f t="shared" si="36"/>
        <v>0</v>
      </c>
      <c r="CH162" s="35"/>
      <c r="CI162" s="35"/>
      <c r="DI162"/>
    </row>
    <row r="163" spans="1:113" x14ac:dyDescent="0.25">
      <c r="A163" s="161" t="s">
        <v>174</v>
      </c>
      <c r="B163" s="324">
        <f t="shared" si="32"/>
        <v>0</v>
      </c>
      <c r="C163" s="325">
        <f t="shared" si="33"/>
        <v>0</v>
      </c>
      <c r="D163" s="325">
        <f t="shared" si="33"/>
        <v>0</v>
      </c>
      <c r="E163" s="51">
        <v>0</v>
      </c>
      <c r="F163" s="52">
        <v>0</v>
      </c>
      <c r="G163" s="51">
        <v>0</v>
      </c>
      <c r="H163" s="52">
        <v>0</v>
      </c>
      <c r="I163" s="51">
        <v>0</v>
      </c>
      <c r="J163" s="52">
        <v>0</v>
      </c>
      <c r="K163" s="51">
        <v>0</v>
      </c>
      <c r="L163" s="55">
        <v>0</v>
      </c>
      <c r="M163" s="55">
        <v>0</v>
      </c>
      <c r="N163" s="328">
        <v>0</v>
      </c>
      <c r="O163" s="51">
        <v>0</v>
      </c>
      <c r="P163" s="52">
        <v>0</v>
      </c>
      <c r="Q163" s="51">
        <v>0</v>
      </c>
      <c r="R163" s="52">
        <v>0</v>
      </c>
      <c r="S163" s="51">
        <v>0</v>
      </c>
      <c r="T163" s="52">
        <v>0</v>
      </c>
      <c r="U163" s="51">
        <v>0</v>
      </c>
      <c r="V163" s="52">
        <v>0</v>
      </c>
      <c r="W163" s="51">
        <v>0</v>
      </c>
      <c r="X163" s="52">
        <v>0</v>
      </c>
      <c r="Y163" s="51">
        <v>0</v>
      </c>
      <c r="Z163" s="52">
        <v>0</v>
      </c>
      <c r="AA163" s="51">
        <v>0</v>
      </c>
      <c r="AB163" s="52">
        <v>0</v>
      </c>
      <c r="AC163" s="51">
        <v>0</v>
      </c>
      <c r="AD163" s="328">
        <v>0</v>
      </c>
      <c r="AE163" s="51">
        <v>0</v>
      </c>
      <c r="AF163" s="52">
        <v>0</v>
      </c>
      <c r="AG163" s="51">
        <v>0</v>
      </c>
      <c r="AH163" s="52">
        <v>0</v>
      </c>
      <c r="AI163" s="51">
        <v>0</v>
      </c>
      <c r="AJ163" s="52">
        <v>0</v>
      </c>
      <c r="AK163" s="250">
        <v>0</v>
      </c>
      <c r="AL163" s="328">
        <v>0</v>
      </c>
      <c r="AM163" s="54">
        <v>0</v>
      </c>
      <c r="AN163" s="55">
        <v>0</v>
      </c>
      <c r="AO163" s="52">
        <v>0</v>
      </c>
      <c r="AP163" s="31" t="str">
        <f t="shared" si="34"/>
        <v/>
      </c>
      <c r="BU163" s="32"/>
      <c r="BV163" s="32"/>
      <c r="BW163" s="32"/>
      <c r="BX163" s="32"/>
      <c r="BY163" s="32"/>
      <c r="BZ163" s="32"/>
      <c r="CA163" s="300"/>
      <c r="CB163" s="234" t="str">
        <f t="shared" si="35"/>
        <v/>
      </c>
      <c r="CC163" s="32"/>
      <c r="CD163" s="32"/>
      <c r="CE163" s="32"/>
      <c r="CF163" s="32"/>
      <c r="CG163" s="34">
        <f t="shared" si="36"/>
        <v>0</v>
      </c>
      <c r="CH163" s="35"/>
      <c r="CI163" s="35"/>
      <c r="DI163"/>
    </row>
    <row r="164" spans="1:113" x14ac:dyDescent="0.25">
      <c r="A164" s="161" t="s">
        <v>58</v>
      </c>
      <c r="B164" s="324">
        <f t="shared" si="32"/>
        <v>0</v>
      </c>
      <c r="C164" s="325">
        <f t="shared" si="33"/>
        <v>0</v>
      </c>
      <c r="D164" s="325">
        <f t="shared" si="33"/>
        <v>0</v>
      </c>
      <c r="E164" s="51">
        <v>0</v>
      </c>
      <c r="F164" s="52">
        <v>0</v>
      </c>
      <c r="G164" s="51">
        <v>0</v>
      </c>
      <c r="H164" s="52">
        <v>0</v>
      </c>
      <c r="I164" s="51">
        <v>0</v>
      </c>
      <c r="J164" s="52">
        <v>0</v>
      </c>
      <c r="K164" s="51">
        <v>0</v>
      </c>
      <c r="L164" s="55">
        <v>0</v>
      </c>
      <c r="M164" s="55">
        <v>0</v>
      </c>
      <c r="N164" s="328">
        <v>0</v>
      </c>
      <c r="O164" s="51">
        <v>0</v>
      </c>
      <c r="P164" s="52">
        <v>0</v>
      </c>
      <c r="Q164" s="51">
        <v>0</v>
      </c>
      <c r="R164" s="52">
        <v>0</v>
      </c>
      <c r="S164" s="51">
        <v>0</v>
      </c>
      <c r="T164" s="52">
        <v>0</v>
      </c>
      <c r="U164" s="51">
        <v>0</v>
      </c>
      <c r="V164" s="52">
        <v>0</v>
      </c>
      <c r="W164" s="51">
        <v>0</v>
      </c>
      <c r="X164" s="52">
        <v>0</v>
      </c>
      <c r="Y164" s="51">
        <v>0</v>
      </c>
      <c r="Z164" s="52">
        <v>0</v>
      </c>
      <c r="AA164" s="51">
        <v>0</v>
      </c>
      <c r="AB164" s="52">
        <v>0</v>
      </c>
      <c r="AC164" s="51">
        <v>0</v>
      </c>
      <c r="AD164" s="328">
        <v>0</v>
      </c>
      <c r="AE164" s="51">
        <v>0</v>
      </c>
      <c r="AF164" s="52">
        <v>0</v>
      </c>
      <c r="AG164" s="51">
        <v>0</v>
      </c>
      <c r="AH164" s="52">
        <v>0</v>
      </c>
      <c r="AI164" s="51">
        <v>0</v>
      </c>
      <c r="AJ164" s="52">
        <v>0</v>
      </c>
      <c r="AK164" s="250">
        <v>0</v>
      </c>
      <c r="AL164" s="328">
        <v>0</v>
      </c>
      <c r="AM164" s="54">
        <v>0</v>
      </c>
      <c r="AN164" s="55">
        <v>0</v>
      </c>
      <c r="AO164" s="52">
        <v>0</v>
      </c>
      <c r="AP164" s="31" t="str">
        <f t="shared" si="34"/>
        <v/>
      </c>
      <c r="BU164" s="32"/>
      <c r="BV164" s="32"/>
      <c r="BW164" s="32"/>
      <c r="BX164" s="32"/>
      <c r="BY164" s="32"/>
      <c r="BZ164" s="32"/>
      <c r="CA164" s="300"/>
      <c r="CB164" s="234" t="str">
        <f t="shared" si="35"/>
        <v/>
      </c>
      <c r="CC164" s="32"/>
      <c r="CD164" s="32"/>
      <c r="CE164" s="32"/>
      <c r="CF164" s="32"/>
      <c r="CG164" s="34">
        <f t="shared" si="36"/>
        <v>0</v>
      </c>
      <c r="CH164" s="35"/>
      <c r="CI164" s="35"/>
      <c r="DI164"/>
    </row>
    <row r="165" spans="1:113" x14ac:dyDescent="0.25">
      <c r="A165" s="161" t="s">
        <v>175</v>
      </c>
      <c r="B165" s="324">
        <f t="shared" si="32"/>
        <v>0</v>
      </c>
      <c r="C165" s="325">
        <f t="shared" si="33"/>
        <v>0</v>
      </c>
      <c r="D165" s="325">
        <f t="shared" si="33"/>
        <v>0</v>
      </c>
      <c r="E165" s="51">
        <v>0</v>
      </c>
      <c r="F165" s="52">
        <v>0</v>
      </c>
      <c r="G165" s="51">
        <v>0</v>
      </c>
      <c r="H165" s="52">
        <v>0</v>
      </c>
      <c r="I165" s="51">
        <v>0</v>
      </c>
      <c r="J165" s="52">
        <v>0</v>
      </c>
      <c r="K165" s="51">
        <v>0</v>
      </c>
      <c r="L165" s="55">
        <v>0</v>
      </c>
      <c r="M165" s="55">
        <v>0</v>
      </c>
      <c r="N165" s="328">
        <v>0</v>
      </c>
      <c r="O165" s="51">
        <v>0</v>
      </c>
      <c r="P165" s="52">
        <v>0</v>
      </c>
      <c r="Q165" s="51">
        <v>0</v>
      </c>
      <c r="R165" s="52">
        <v>0</v>
      </c>
      <c r="S165" s="51">
        <v>0</v>
      </c>
      <c r="T165" s="52">
        <v>0</v>
      </c>
      <c r="U165" s="51">
        <v>0</v>
      </c>
      <c r="V165" s="52">
        <v>0</v>
      </c>
      <c r="W165" s="51">
        <v>0</v>
      </c>
      <c r="X165" s="52">
        <v>0</v>
      </c>
      <c r="Y165" s="51">
        <v>0</v>
      </c>
      <c r="Z165" s="52">
        <v>0</v>
      </c>
      <c r="AA165" s="51">
        <v>0</v>
      </c>
      <c r="AB165" s="52">
        <v>0</v>
      </c>
      <c r="AC165" s="51">
        <v>0</v>
      </c>
      <c r="AD165" s="328">
        <v>0</v>
      </c>
      <c r="AE165" s="51">
        <v>0</v>
      </c>
      <c r="AF165" s="52">
        <v>0</v>
      </c>
      <c r="AG165" s="51">
        <v>0</v>
      </c>
      <c r="AH165" s="52">
        <v>0</v>
      </c>
      <c r="AI165" s="51">
        <v>0</v>
      </c>
      <c r="AJ165" s="52">
        <v>0</v>
      </c>
      <c r="AK165" s="250">
        <v>0</v>
      </c>
      <c r="AL165" s="328">
        <v>0</v>
      </c>
      <c r="AM165" s="54">
        <v>0</v>
      </c>
      <c r="AN165" s="55">
        <v>0</v>
      </c>
      <c r="AO165" s="52">
        <v>0</v>
      </c>
      <c r="AP165" s="31" t="str">
        <f t="shared" si="34"/>
        <v/>
      </c>
      <c r="BU165" s="32"/>
      <c r="BV165" s="32"/>
      <c r="BW165" s="32"/>
      <c r="BX165" s="32"/>
      <c r="BY165" s="32"/>
      <c r="BZ165" s="32"/>
      <c r="CA165" s="300"/>
      <c r="CB165" s="234" t="str">
        <f t="shared" si="35"/>
        <v/>
      </c>
      <c r="CC165" s="32"/>
      <c r="CD165" s="32"/>
      <c r="CE165" s="32"/>
      <c r="CF165" s="32"/>
      <c r="CG165" s="34">
        <f t="shared" si="36"/>
        <v>0</v>
      </c>
      <c r="CH165" s="35"/>
      <c r="CI165" s="35"/>
      <c r="DI165"/>
    </row>
    <row r="166" spans="1:113" x14ac:dyDescent="0.25">
      <c r="A166" s="161" t="s">
        <v>176</v>
      </c>
      <c r="B166" s="324">
        <f t="shared" si="32"/>
        <v>69</v>
      </c>
      <c r="C166" s="325">
        <f t="shared" si="33"/>
        <v>31</v>
      </c>
      <c r="D166" s="325">
        <f t="shared" si="33"/>
        <v>38</v>
      </c>
      <c r="E166" s="51">
        <v>0</v>
      </c>
      <c r="F166" s="52">
        <v>0</v>
      </c>
      <c r="G166" s="51">
        <v>1</v>
      </c>
      <c r="H166" s="52">
        <v>1</v>
      </c>
      <c r="I166" s="51">
        <v>4</v>
      </c>
      <c r="J166" s="52">
        <v>3</v>
      </c>
      <c r="K166" s="51">
        <v>6</v>
      </c>
      <c r="L166" s="55">
        <v>2</v>
      </c>
      <c r="M166" s="55">
        <v>3</v>
      </c>
      <c r="N166" s="328">
        <v>2</v>
      </c>
      <c r="O166" s="51">
        <v>0</v>
      </c>
      <c r="P166" s="52">
        <v>1</v>
      </c>
      <c r="Q166" s="51">
        <v>0</v>
      </c>
      <c r="R166" s="52">
        <v>0</v>
      </c>
      <c r="S166" s="51">
        <v>2</v>
      </c>
      <c r="T166" s="52">
        <v>2</v>
      </c>
      <c r="U166" s="51">
        <v>0</v>
      </c>
      <c r="V166" s="52">
        <v>2</v>
      </c>
      <c r="W166" s="51">
        <v>1</v>
      </c>
      <c r="X166" s="52">
        <v>2</v>
      </c>
      <c r="Y166" s="51">
        <v>2</v>
      </c>
      <c r="Z166" s="52">
        <v>2</v>
      </c>
      <c r="AA166" s="51">
        <v>3</v>
      </c>
      <c r="AB166" s="52">
        <v>4</v>
      </c>
      <c r="AC166" s="51">
        <v>3</v>
      </c>
      <c r="AD166" s="328">
        <v>3</v>
      </c>
      <c r="AE166" s="51">
        <v>2</v>
      </c>
      <c r="AF166" s="52">
        <v>2</v>
      </c>
      <c r="AG166" s="51">
        <v>3</v>
      </c>
      <c r="AH166" s="52">
        <v>3</v>
      </c>
      <c r="AI166" s="51">
        <v>1</v>
      </c>
      <c r="AJ166" s="52">
        <v>4</v>
      </c>
      <c r="AK166" s="250">
        <v>0</v>
      </c>
      <c r="AL166" s="328">
        <v>5</v>
      </c>
      <c r="AM166" s="54">
        <v>63</v>
      </c>
      <c r="AN166" s="55">
        <v>0</v>
      </c>
      <c r="AO166" s="52">
        <v>6</v>
      </c>
      <c r="AP166" s="31" t="str">
        <f t="shared" si="34"/>
        <v/>
      </c>
      <c r="BU166" s="32"/>
      <c r="BV166" s="32"/>
      <c r="BW166" s="32"/>
      <c r="BX166" s="32"/>
      <c r="BY166" s="32"/>
      <c r="BZ166" s="32"/>
      <c r="CA166" s="300"/>
      <c r="CB166" s="234" t="str">
        <f t="shared" si="35"/>
        <v/>
      </c>
      <c r="CC166" s="32"/>
      <c r="CD166" s="32"/>
      <c r="CE166" s="32"/>
      <c r="CF166" s="32"/>
      <c r="CG166" s="34">
        <f t="shared" si="36"/>
        <v>0</v>
      </c>
      <c r="CH166" s="35"/>
      <c r="CI166" s="35"/>
      <c r="DI166"/>
    </row>
    <row r="167" spans="1:113" x14ac:dyDescent="0.25">
      <c r="A167" s="161" t="s">
        <v>177</v>
      </c>
      <c r="B167" s="324">
        <f t="shared" si="32"/>
        <v>8</v>
      </c>
      <c r="C167" s="325">
        <f t="shared" si="33"/>
        <v>4</v>
      </c>
      <c r="D167" s="325">
        <f t="shared" si="33"/>
        <v>4</v>
      </c>
      <c r="E167" s="51">
        <v>0</v>
      </c>
      <c r="F167" s="52">
        <v>0</v>
      </c>
      <c r="G167" s="51">
        <v>1</v>
      </c>
      <c r="H167" s="52">
        <v>0</v>
      </c>
      <c r="I167" s="51">
        <v>0</v>
      </c>
      <c r="J167" s="52">
        <v>0</v>
      </c>
      <c r="K167" s="51">
        <v>0</v>
      </c>
      <c r="L167" s="55">
        <v>0</v>
      </c>
      <c r="M167" s="55">
        <v>0</v>
      </c>
      <c r="N167" s="328">
        <v>0</v>
      </c>
      <c r="O167" s="51">
        <v>0</v>
      </c>
      <c r="P167" s="52">
        <v>0</v>
      </c>
      <c r="Q167" s="51">
        <v>0</v>
      </c>
      <c r="R167" s="52">
        <v>0</v>
      </c>
      <c r="S167" s="51">
        <v>0</v>
      </c>
      <c r="T167" s="52">
        <v>0</v>
      </c>
      <c r="U167" s="51">
        <v>0</v>
      </c>
      <c r="V167" s="52">
        <v>0</v>
      </c>
      <c r="W167" s="51">
        <v>1</v>
      </c>
      <c r="X167" s="52">
        <v>0</v>
      </c>
      <c r="Y167" s="51">
        <v>0</v>
      </c>
      <c r="Z167" s="52">
        <v>0</v>
      </c>
      <c r="AA167" s="51">
        <v>0</v>
      </c>
      <c r="AB167" s="52">
        <v>1</v>
      </c>
      <c r="AC167" s="51">
        <v>0</v>
      </c>
      <c r="AD167" s="328">
        <v>0</v>
      </c>
      <c r="AE167" s="51">
        <v>1</v>
      </c>
      <c r="AF167" s="52">
        <v>1</v>
      </c>
      <c r="AG167" s="51">
        <v>0</v>
      </c>
      <c r="AH167" s="52">
        <v>0</v>
      </c>
      <c r="AI167" s="51">
        <v>1</v>
      </c>
      <c r="AJ167" s="52">
        <v>1</v>
      </c>
      <c r="AK167" s="250">
        <v>0</v>
      </c>
      <c r="AL167" s="328">
        <v>1</v>
      </c>
      <c r="AM167" s="54">
        <v>0</v>
      </c>
      <c r="AN167" s="55">
        <v>2</v>
      </c>
      <c r="AO167" s="52">
        <v>6</v>
      </c>
      <c r="AP167" s="31" t="str">
        <f t="shared" si="34"/>
        <v/>
      </c>
      <c r="BU167" s="32"/>
      <c r="BV167" s="32"/>
      <c r="BW167" s="32"/>
      <c r="BX167" s="32"/>
      <c r="BY167" s="32"/>
      <c r="BZ167" s="32"/>
      <c r="CA167" s="300"/>
      <c r="CB167" s="234" t="str">
        <f t="shared" si="35"/>
        <v/>
      </c>
      <c r="CC167" s="32"/>
      <c r="CD167" s="32"/>
      <c r="CE167" s="32"/>
      <c r="CF167" s="32"/>
      <c r="CG167" s="34">
        <f t="shared" si="36"/>
        <v>0</v>
      </c>
      <c r="CH167" s="35"/>
      <c r="CI167" s="35"/>
      <c r="DI167"/>
    </row>
    <row r="168" spans="1:113" x14ac:dyDescent="0.25">
      <c r="A168" s="161" t="s">
        <v>178</v>
      </c>
      <c r="B168" s="324">
        <f t="shared" si="32"/>
        <v>12</v>
      </c>
      <c r="C168" s="325">
        <f t="shared" si="33"/>
        <v>4</v>
      </c>
      <c r="D168" s="325">
        <f t="shared" si="33"/>
        <v>8</v>
      </c>
      <c r="E168" s="51">
        <v>0</v>
      </c>
      <c r="F168" s="52">
        <v>0</v>
      </c>
      <c r="G168" s="51">
        <v>0</v>
      </c>
      <c r="H168" s="52">
        <v>0</v>
      </c>
      <c r="I168" s="51">
        <v>0</v>
      </c>
      <c r="J168" s="52">
        <v>0</v>
      </c>
      <c r="K168" s="51">
        <v>0</v>
      </c>
      <c r="L168" s="55">
        <v>0</v>
      </c>
      <c r="M168" s="55">
        <v>0</v>
      </c>
      <c r="N168" s="328">
        <v>0</v>
      </c>
      <c r="O168" s="51">
        <v>0</v>
      </c>
      <c r="P168" s="52">
        <v>0</v>
      </c>
      <c r="Q168" s="51">
        <v>0</v>
      </c>
      <c r="R168" s="52">
        <v>0</v>
      </c>
      <c r="S168" s="51">
        <v>0</v>
      </c>
      <c r="T168" s="52">
        <v>0</v>
      </c>
      <c r="U168" s="51">
        <v>0</v>
      </c>
      <c r="V168" s="52">
        <v>2</v>
      </c>
      <c r="W168" s="51">
        <v>0</v>
      </c>
      <c r="X168" s="52">
        <v>0</v>
      </c>
      <c r="Y168" s="51">
        <v>0</v>
      </c>
      <c r="Z168" s="52">
        <v>0</v>
      </c>
      <c r="AA168" s="51">
        <v>0</v>
      </c>
      <c r="AB168" s="52">
        <v>0</v>
      </c>
      <c r="AC168" s="51">
        <v>0</v>
      </c>
      <c r="AD168" s="328">
        <v>0</v>
      </c>
      <c r="AE168" s="51">
        <v>0</v>
      </c>
      <c r="AF168" s="52">
        <v>1</v>
      </c>
      <c r="AG168" s="51">
        <v>0</v>
      </c>
      <c r="AH168" s="52">
        <v>1</v>
      </c>
      <c r="AI168" s="51">
        <v>1</v>
      </c>
      <c r="AJ168" s="52">
        <v>3</v>
      </c>
      <c r="AK168" s="250">
        <v>3</v>
      </c>
      <c r="AL168" s="328">
        <v>1</v>
      </c>
      <c r="AM168" s="54">
        <v>9</v>
      </c>
      <c r="AN168" s="55">
        <v>0</v>
      </c>
      <c r="AO168" s="52">
        <v>3</v>
      </c>
      <c r="AP168" s="31" t="str">
        <f t="shared" si="34"/>
        <v/>
      </c>
      <c r="BU168" s="32"/>
      <c r="BV168" s="32"/>
      <c r="BW168" s="32"/>
      <c r="BX168" s="32"/>
      <c r="BY168" s="32"/>
      <c r="BZ168" s="32"/>
      <c r="CA168" s="300"/>
      <c r="CB168" s="234" t="str">
        <f t="shared" si="35"/>
        <v/>
      </c>
      <c r="CC168" s="32"/>
      <c r="CD168" s="32"/>
      <c r="CE168" s="32"/>
      <c r="CF168" s="32"/>
      <c r="CG168" s="34">
        <f t="shared" si="36"/>
        <v>0</v>
      </c>
      <c r="CH168" s="35"/>
      <c r="CI168" s="35"/>
      <c r="DI168"/>
    </row>
    <row r="169" spans="1:113" x14ac:dyDescent="0.25">
      <c r="A169" s="161" t="s">
        <v>179</v>
      </c>
      <c r="B169" s="324">
        <f t="shared" si="32"/>
        <v>0</v>
      </c>
      <c r="C169" s="325">
        <f t="shared" si="33"/>
        <v>0</v>
      </c>
      <c r="D169" s="325">
        <f t="shared" si="33"/>
        <v>0</v>
      </c>
      <c r="E169" s="51">
        <v>0</v>
      </c>
      <c r="F169" s="52">
        <v>0</v>
      </c>
      <c r="G169" s="51">
        <v>0</v>
      </c>
      <c r="H169" s="52">
        <v>0</v>
      </c>
      <c r="I169" s="51">
        <v>0</v>
      </c>
      <c r="J169" s="52">
        <v>0</v>
      </c>
      <c r="K169" s="51">
        <v>0</v>
      </c>
      <c r="L169" s="55">
        <v>0</v>
      </c>
      <c r="M169" s="55">
        <v>0</v>
      </c>
      <c r="N169" s="328">
        <v>0</v>
      </c>
      <c r="O169" s="51">
        <v>0</v>
      </c>
      <c r="P169" s="52">
        <v>0</v>
      </c>
      <c r="Q169" s="51">
        <v>0</v>
      </c>
      <c r="R169" s="52">
        <v>0</v>
      </c>
      <c r="S169" s="51">
        <v>0</v>
      </c>
      <c r="T169" s="52">
        <v>0</v>
      </c>
      <c r="U169" s="51">
        <v>0</v>
      </c>
      <c r="V169" s="52">
        <v>0</v>
      </c>
      <c r="W169" s="51">
        <v>0</v>
      </c>
      <c r="X169" s="52">
        <v>0</v>
      </c>
      <c r="Y169" s="51">
        <v>0</v>
      </c>
      <c r="Z169" s="52">
        <v>0</v>
      </c>
      <c r="AA169" s="51">
        <v>0</v>
      </c>
      <c r="AB169" s="52">
        <v>0</v>
      </c>
      <c r="AC169" s="51">
        <v>0</v>
      </c>
      <c r="AD169" s="328">
        <v>0</v>
      </c>
      <c r="AE169" s="51">
        <v>0</v>
      </c>
      <c r="AF169" s="52">
        <v>0</v>
      </c>
      <c r="AG169" s="51">
        <v>0</v>
      </c>
      <c r="AH169" s="52">
        <v>0</v>
      </c>
      <c r="AI169" s="51">
        <v>0</v>
      </c>
      <c r="AJ169" s="52">
        <v>0</v>
      </c>
      <c r="AK169" s="250">
        <v>0</v>
      </c>
      <c r="AL169" s="328">
        <v>0</v>
      </c>
      <c r="AM169" s="54">
        <v>0</v>
      </c>
      <c r="AN169" s="55">
        <v>0</v>
      </c>
      <c r="AO169" s="52">
        <v>0</v>
      </c>
      <c r="AP169" s="31" t="str">
        <f t="shared" si="34"/>
        <v/>
      </c>
      <c r="BU169" s="32"/>
      <c r="BV169" s="32"/>
      <c r="BW169" s="32"/>
      <c r="BX169" s="32"/>
      <c r="BY169" s="32"/>
      <c r="BZ169" s="32"/>
      <c r="CA169" s="300"/>
      <c r="CB169" s="234" t="str">
        <f t="shared" si="35"/>
        <v/>
      </c>
      <c r="CC169" s="32"/>
      <c r="CD169" s="32"/>
      <c r="CE169" s="32"/>
      <c r="CF169" s="32"/>
      <c r="CG169" s="34">
        <f t="shared" si="36"/>
        <v>0</v>
      </c>
      <c r="CH169" s="35"/>
      <c r="CI169" s="35"/>
      <c r="DI169"/>
    </row>
    <row r="170" spans="1:113" x14ac:dyDescent="0.25">
      <c r="A170" s="161" t="s">
        <v>68</v>
      </c>
      <c r="B170" s="324">
        <f t="shared" si="32"/>
        <v>4</v>
      </c>
      <c r="C170" s="325">
        <f t="shared" si="33"/>
        <v>3</v>
      </c>
      <c r="D170" s="325">
        <f t="shared" si="33"/>
        <v>1</v>
      </c>
      <c r="E170" s="51">
        <v>0</v>
      </c>
      <c r="F170" s="52">
        <v>0</v>
      </c>
      <c r="G170" s="51">
        <v>0</v>
      </c>
      <c r="H170" s="52">
        <v>0</v>
      </c>
      <c r="I170" s="51">
        <v>0</v>
      </c>
      <c r="J170" s="52">
        <v>0</v>
      </c>
      <c r="K170" s="51">
        <v>0</v>
      </c>
      <c r="L170" s="55">
        <v>0</v>
      </c>
      <c r="M170" s="55">
        <v>0</v>
      </c>
      <c r="N170" s="328">
        <v>0</v>
      </c>
      <c r="O170" s="51">
        <v>0</v>
      </c>
      <c r="P170" s="52">
        <v>0</v>
      </c>
      <c r="Q170" s="51">
        <v>0</v>
      </c>
      <c r="R170" s="52">
        <v>0</v>
      </c>
      <c r="S170" s="51">
        <v>0</v>
      </c>
      <c r="T170" s="52">
        <v>0</v>
      </c>
      <c r="U170" s="51">
        <v>0</v>
      </c>
      <c r="V170" s="52">
        <v>0</v>
      </c>
      <c r="W170" s="51">
        <v>0</v>
      </c>
      <c r="X170" s="52">
        <v>0</v>
      </c>
      <c r="Y170" s="51">
        <v>0</v>
      </c>
      <c r="Z170" s="52">
        <v>0</v>
      </c>
      <c r="AA170" s="51">
        <v>0</v>
      </c>
      <c r="AB170" s="52">
        <v>0</v>
      </c>
      <c r="AC170" s="51">
        <v>2</v>
      </c>
      <c r="AD170" s="328">
        <v>0</v>
      </c>
      <c r="AE170" s="51">
        <v>1</v>
      </c>
      <c r="AF170" s="52">
        <v>0</v>
      </c>
      <c r="AG170" s="51">
        <v>0</v>
      </c>
      <c r="AH170" s="52">
        <v>0</v>
      </c>
      <c r="AI170" s="51">
        <v>0</v>
      </c>
      <c r="AJ170" s="52">
        <v>0</v>
      </c>
      <c r="AK170" s="250">
        <v>0</v>
      </c>
      <c r="AL170" s="328">
        <v>1</v>
      </c>
      <c r="AM170" s="54">
        <v>3</v>
      </c>
      <c r="AN170" s="55">
        <v>0</v>
      </c>
      <c r="AO170" s="52">
        <v>1</v>
      </c>
      <c r="AP170" s="31" t="str">
        <f t="shared" si="34"/>
        <v/>
      </c>
      <c r="BU170" s="32"/>
      <c r="BV170" s="32"/>
      <c r="BW170" s="32"/>
      <c r="BX170" s="32"/>
      <c r="BY170" s="32"/>
      <c r="BZ170" s="32"/>
      <c r="CA170" s="300"/>
      <c r="CB170" s="234" t="str">
        <f t="shared" si="35"/>
        <v/>
      </c>
      <c r="CC170" s="32"/>
      <c r="CD170" s="32"/>
      <c r="CE170" s="32"/>
      <c r="CF170" s="32"/>
      <c r="CG170" s="34">
        <f t="shared" si="36"/>
        <v>0</v>
      </c>
      <c r="CH170" s="35"/>
      <c r="CI170" s="35"/>
      <c r="DI170"/>
    </row>
    <row r="171" spans="1:113" x14ac:dyDescent="0.25">
      <c r="A171" s="161" t="s">
        <v>69</v>
      </c>
      <c r="B171" s="324">
        <f t="shared" si="32"/>
        <v>2</v>
      </c>
      <c r="C171" s="325">
        <f t="shared" si="33"/>
        <v>1</v>
      </c>
      <c r="D171" s="325">
        <f t="shared" si="33"/>
        <v>1</v>
      </c>
      <c r="E171" s="51">
        <v>0</v>
      </c>
      <c r="F171" s="52">
        <v>0</v>
      </c>
      <c r="G171" s="51">
        <v>0</v>
      </c>
      <c r="H171" s="52">
        <v>0</v>
      </c>
      <c r="I171" s="51">
        <v>0</v>
      </c>
      <c r="J171" s="52">
        <v>0</v>
      </c>
      <c r="K171" s="51">
        <v>0</v>
      </c>
      <c r="L171" s="55">
        <v>0</v>
      </c>
      <c r="M171" s="55">
        <v>0</v>
      </c>
      <c r="N171" s="328">
        <v>0</v>
      </c>
      <c r="O171" s="51">
        <v>0</v>
      </c>
      <c r="P171" s="52">
        <v>0</v>
      </c>
      <c r="Q171" s="51">
        <v>0</v>
      </c>
      <c r="R171" s="52">
        <v>0</v>
      </c>
      <c r="S171" s="51">
        <v>0</v>
      </c>
      <c r="T171" s="52">
        <v>0</v>
      </c>
      <c r="U171" s="51">
        <v>0</v>
      </c>
      <c r="V171" s="52">
        <v>0</v>
      </c>
      <c r="W171" s="51">
        <v>0</v>
      </c>
      <c r="X171" s="52">
        <v>0</v>
      </c>
      <c r="Y171" s="51">
        <v>0</v>
      </c>
      <c r="Z171" s="52">
        <v>0</v>
      </c>
      <c r="AA171" s="51">
        <v>0</v>
      </c>
      <c r="AB171" s="52">
        <v>0</v>
      </c>
      <c r="AC171" s="51">
        <v>0</v>
      </c>
      <c r="AD171" s="328">
        <v>0</v>
      </c>
      <c r="AE171" s="51">
        <v>0</v>
      </c>
      <c r="AF171" s="52">
        <v>1</v>
      </c>
      <c r="AG171" s="51">
        <v>0</v>
      </c>
      <c r="AH171" s="52">
        <v>0</v>
      </c>
      <c r="AI171" s="51">
        <v>1</v>
      </c>
      <c r="AJ171" s="52">
        <v>0</v>
      </c>
      <c r="AK171" s="250">
        <v>0</v>
      </c>
      <c r="AL171" s="328">
        <v>0</v>
      </c>
      <c r="AM171" s="54">
        <v>0</v>
      </c>
      <c r="AN171" s="55">
        <v>0</v>
      </c>
      <c r="AO171" s="52">
        <v>2</v>
      </c>
      <c r="AP171" s="31" t="str">
        <f t="shared" si="34"/>
        <v/>
      </c>
      <c r="BU171" s="32"/>
      <c r="BV171" s="32"/>
      <c r="BW171" s="32"/>
      <c r="BX171" s="32"/>
      <c r="BY171" s="32"/>
      <c r="BZ171" s="32"/>
      <c r="CA171" s="300"/>
      <c r="CB171" s="234" t="str">
        <f t="shared" si="35"/>
        <v/>
      </c>
      <c r="CC171" s="32"/>
      <c r="CD171" s="32"/>
      <c r="CE171" s="32"/>
      <c r="CF171" s="32"/>
      <c r="CG171" s="34">
        <f t="shared" si="36"/>
        <v>0</v>
      </c>
      <c r="CH171" s="35"/>
      <c r="CI171" s="35"/>
      <c r="DI171"/>
    </row>
    <row r="172" spans="1:113" x14ac:dyDescent="0.25">
      <c r="A172" s="161" t="s">
        <v>180</v>
      </c>
      <c r="B172" s="324">
        <f t="shared" si="32"/>
        <v>0</v>
      </c>
      <c r="C172" s="325">
        <f t="shared" si="33"/>
        <v>0</v>
      </c>
      <c r="D172" s="325">
        <f t="shared" si="33"/>
        <v>0</v>
      </c>
      <c r="E172" s="51">
        <v>0</v>
      </c>
      <c r="F172" s="52">
        <v>0</v>
      </c>
      <c r="G172" s="51">
        <v>0</v>
      </c>
      <c r="H172" s="52">
        <v>0</v>
      </c>
      <c r="I172" s="51">
        <v>0</v>
      </c>
      <c r="J172" s="52">
        <v>0</v>
      </c>
      <c r="K172" s="51">
        <v>0</v>
      </c>
      <c r="L172" s="55">
        <v>0</v>
      </c>
      <c r="M172" s="55">
        <v>0</v>
      </c>
      <c r="N172" s="328">
        <v>0</v>
      </c>
      <c r="O172" s="51">
        <v>0</v>
      </c>
      <c r="P172" s="52">
        <v>0</v>
      </c>
      <c r="Q172" s="51">
        <v>0</v>
      </c>
      <c r="R172" s="52">
        <v>0</v>
      </c>
      <c r="S172" s="51">
        <v>0</v>
      </c>
      <c r="T172" s="52">
        <v>0</v>
      </c>
      <c r="U172" s="51">
        <v>0</v>
      </c>
      <c r="V172" s="52">
        <v>0</v>
      </c>
      <c r="W172" s="51">
        <v>0</v>
      </c>
      <c r="X172" s="52">
        <v>0</v>
      </c>
      <c r="Y172" s="51">
        <v>0</v>
      </c>
      <c r="Z172" s="52">
        <v>0</v>
      </c>
      <c r="AA172" s="51">
        <v>0</v>
      </c>
      <c r="AB172" s="52">
        <v>0</v>
      </c>
      <c r="AC172" s="51">
        <v>0</v>
      </c>
      <c r="AD172" s="328">
        <v>0</v>
      </c>
      <c r="AE172" s="51">
        <v>0</v>
      </c>
      <c r="AF172" s="52">
        <v>0</v>
      </c>
      <c r="AG172" s="51">
        <v>0</v>
      </c>
      <c r="AH172" s="52">
        <v>0</v>
      </c>
      <c r="AI172" s="51">
        <v>0</v>
      </c>
      <c r="AJ172" s="52">
        <v>0</v>
      </c>
      <c r="AK172" s="250">
        <v>0</v>
      </c>
      <c r="AL172" s="328">
        <v>0</v>
      </c>
      <c r="AM172" s="54">
        <v>0</v>
      </c>
      <c r="AN172" s="55">
        <v>0</v>
      </c>
      <c r="AO172" s="52">
        <v>0</v>
      </c>
      <c r="AP172" s="31" t="str">
        <f t="shared" si="34"/>
        <v/>
      </c>
      <c r="BU172" s="32"/>
      <c r="BV172" s="32"/>
      <c r="BW172" s="32"/>
      <c r="BX172" s="32"/>
      <c r="BY172" s="32"/>
      <c r="BZ172" s="32"/>
      <c r="CA172" s="300"/>
      <c r="CB172" s="234" t="str">
        <f t="shared" si="35"/>
        <v/>
      </c>
      <c r="CC172" s="32"/>
      <c r="CD172" s="32"/>
      <c r="CE172" s="32"/>
      <c r="CF172" s="32"/>
      <c r="CG172" s="34">
        <f t="shared" si="36"/>
        <v>0</v>
      </c>
      <c r="CH172" s="35"/>
      <c r="CI172" s="35"/>
      <c r="DI172"/>
    </row>
    <row r="173" spans="1:113" x14ac:dyDescent="0.25">
      <c r="A173" s="161" t="s">
        <v>181</v>
      </c>
      <c r="B173" s="324">
        <f t="shared" si="32"/>
        <v>0</v>
      </c>
      <c r="C173" s="325">
        <f t="shared" si="33"/>
        <v>0</v>
      </c>
      <c r="D173" s="325">
        <f t="shared" si="33"/>
        <v>0</v>
      </c>
      <c r="E173" s="51">
        <v>0</v>
      </c>
      <c r="F173" s="52">
        <v>0</v>
      </c>
      <c r="G173" s="51">
        <v>0</v>
      </c>
      <c r="H173" s="52">
        <v>0</v>
      </c>
      <c r="I173" s="51">
        <v>0</v>
      </c>
      <c r="J173" s="52">
        <v>0</v>
      </c>
      <c r="K173" s="51">
        <v>0</v>
      </c>
      <c r="L173" s="55">
        <v>0</v>
      </c>
      <c r="M173" s="55">
        <v>0</v>
      </c>
      <c r="N173" s="328">
        <v>0</v>
      </c>
      <c r="O173" s="51">
        <v>0</v>
      </c>
      <c r="P173" s="52">
        <v>0</v>
      </c>
      <c r="Q173" s="51">
        <v>0</v>
      </c>
      <c r="R173" s="52">
        <v>0</v>
      </c>
      <c r="S173" s="51">
        <v>0</v>
      </c>
      <c r="T173" s="52">
        <v>0</v>
      </c>
      <c r="U173" s="51">
        <v>0</v>
      </c>
      <c r="V173" s="52">
        <v>0</v>
      </c>
      <c r="W173" s="51">
        <v>0</v>
      </c>
      <c r="X173" s="52">
        <v>0</v>
      </c>
      <c r="Y173" s="51">
        <v>0</v>
      </c>
      <c r="Z173" s="52">
        <v>0</v>
      </c>
      <c r="AA173" s="51">
        <v>0</v>
      </c>
      <c r="AB173" s="52">
        <v>0</v>
      </c>
      <c r="AC173" s="51">
        <v>0</v>
      </c>
      <c r="AD173" s="328">
        <v>0</v>
      </c>
      <c r="AE173" s="51">
        <v>0</v>
      </c>
      <c r="AF173" s="52">
        <v>0</v>
      </c>
      <c r="AG173" s="51">
        <v>0</v>
      </c>
      <c r="AH173" s="52">
        <v>0</v>
      </c>
      <c r="AI173" s="51">
        <v>0</v>
      </c>
      <c r="AJ173" s="52">
        <v>0</v>
      </c>
      <c r="AK173" s="250">
        <v>0</v>
      </c>
      <c r="AL173" s="328">
        <v>0</v>
      </c>
      <c r="AM173" s="54">
        <v>0</v>
      </c>
      <c r="AN173" s="55">
        <v>0</v>
      </c>
      <c r="AO173" s="52">
        <v>0</v>
      </c>
      <c r="AP173" s="31" t="str">
        <f t="shared" si="34"/>
        <v/>
      </c>
      <c r="BU173" s="32"/>
      <c r="BV173" s="32"/>
      <c r="BW173" s="32"/>
      <c r="BX173" s="32"/>
      <c r="BY173" s="32"/>
      <c r="BZ173" s="32"/>
      <c r="CA173" s="300"/>
      <c r="CB173" s="234" t="str">
        <f t="shared" si="35"/>
        <v/>
      </c>
      <c r="CC173" s="32"/>
      <c r="CD173" s="32"/>
      <c r="CE173" s="32"/>
      <c r="CF173" s="32"/>
      <c r="CG173" s="34">
        <f t="shared" si="36"/>
        <v>0</v>
      </c>
      <c r="CH173" s="35"/>
      <c r="CI173" s="35"/>
      <c r="DI173"/>
    </row>
    <row r="174" spans="1:113" x14ac:dyDescent="0.25">
      <c r="A174" s="161" t="s">
        <v>182</v>
      </c>
      <c r="B174" s="324">
        <f t="shared" si="32"/>
        <v>0</v>
      </c>
      <c r="C174" s="325">
        <f t="shared" si="33"/>
        <v>0</v>
      </c>
      <c r="D174" s="325">
        <f t="shared" si="33"/>
        <v>0</v>
      </c>
      <c r="E174" s="51">
        <v>0</v>
      </c>
      <c r="F174" s="52">
        <v>0</v>
      </c>
      <c r="G174" s="51">
        <v>0</v>
      </c>
      <c r="H174" s="52">
        <v>0</v>
      </c>
      <c r="I174" s="51">
        <v>0</v>
      </c>
      <c r="J174" s="52">
        <v>0</v>
      </c>
      <c r="K174" s="51">
        <v>0</v>
      </c>
      <c r="L174" s="55">
        <v>0</v>
      </c>
      <c r="M174" s="55">
        <v>0</v>
      </c>
      <c r="N174" s="328">
        <v>0</v>
      </c>
      <c r="O174" s="51">
        <v>0</v>
      </c>
      <c r="P174" s="52">
        <v>0</v>
      </c>
      <c r="Q174" s="51">
        <v>0</v>
      </c>
      <c r="R174" s="52">
        <v>0</v>
      </c>
      <c r="S174" s="51">
        <v>0</v>
      </c>
      <c r="T174" s="52">
        <v>0</v>
      </c>
      <c r="U174" s="51">
        <v>0</v>
      </c>
      <c r="V174" s="52">
        <v>0</v>
      </c>
      <c r="W174" s="51">
        <v>0</v>
      </c>
      <c r="X174" s="52">
        <v>0</v>
      </c>
      <c r="Y174" s="51">
        <v>0</v>
      </c>
      <c r="Z174" s="52">
        <v>0</v>
      </c>
      <c r="AA174" s="51">
        <v>0</v>
      </c>
      <c r="AB174" s="52">
        <v>0</v>
      </c>
      <c r="AC174" s="51">
        <v>0</v>
      </c>
      <c r="AD174" s="328">
        <v>0</v>
      </c>
      <c r="AE174" s="51">
        <v>0</v>
      </c>
      <c r="AF174" s="52">
        <v>0</v>
      </c>
      <c r="AG174" s="51">
        <v>0</v>
      </c>
      <c r="AH174" s="52">
        <v>0</v>
      </c>
      <c r="AI174" s="51">
        <v>0</v>
      </c>
      <c r="AJ174" s="52">
        <v>0</v>
      </c>
      <c r="AK174" s="250">
        <v>0</v>
      </c>
      <c r="AL174" s="328">
        <v>0</v>
      </c>
      <c r="AM174" s="54">
        <v>0</v>
      </c>
      <c r="AN174" s="55">
        <v>0</v>
      </c>
      <c r="AO174" s="52">
        <v>0</v>
      </c>
      <c r="AP174" s="31" t="str">
        <f t="shared" si="34"/>
        <v/>
      </c>
      <c r="BU174" s="32"/>
      <c r="BV174" s="32"/>
      <c r="BW174" s="32"/>
      <c r="BX174" s="32"/>
      <c r="BY174" s="32"/>
      <c r="BZ174" s="32"/>
      <c r="CA174" s="300"/>
      <c r="CB174" s="234" t="str">
        <f t="shared" si="35"/>
        <v/>
      </c>
      <c r="CC174" s="32"/>
      <c r="CD174" s="32"/>
      <c r="CE174" s="32"/>
      <c r="CF174" s="32"/>
      <c r="CG174" s="34">
        <f t="shared" si="36"/>
        <v>0</v>
      </c>
      <c r="CH174" s="35"/>
      <c r="CI174" s="35"/>
      <c r="DI174"/>
    </row>
    <row r="175" spans="1:113" x14ac:dyDescent="0.25">
      <c r="A175" s="718" t="s">
        <v>71</v>
      </c>
      <c r="B175" s="324">
        <f t="shared" si="32"/>
        <v>46</v>
      </c>
      <c r="C175" s="325">
        <f t="shared" si="33"/>
        <v>17</v>
      </c>
      <c r="D175" s="325">
        <f t="shared" si="33"/>
        <v>29</v>
      </c>
      <c r="E175" s="88">
        <v>0</v>
      </c>
      <c r="F175" s="90">
        <v>0</v>
      </c>
      <c r="G175" s="88">
        <v>0</v>
      </c>
      <c r="H175" s="90">
        <v>0</v>
      </c>
      <c r="I175" s="88">
        <v>0</v>
      </c>
      <c r="J175" s="90">
        <v>0</v>
      </c>
      <c r="K175" s="88">
        <v>0</v>
      </c>
      <c r="L175" s="93">
        <v>0</v>
      </c>
      <c r="M175" s="93">
        <v>0</v>
      </c>
      <c r="N175" s="330">
        <v>0</v>
      </c>
      <c r="O175" s="88">
        <v>2</v>
      </c>
      <c r="P175" s="90">
        <v>0</v>
      </c>
      <c r="Q175" s="88">
        <v>0</v>
      </c>
      <c r="R175" s="90">
        <v>1</v>
      </c>
      <c r="S175" s="88">
        <v>0</v>
      </c>
      <c r="T175" s="90">
        <v>0</v>
      </c>
      <c r="U175" s="88">
        <v>1</v>
      </c>
      <c r="V175" s="90">
        <v>1</v>
      </c>
      <c r="W175" s="88">
        <v>0</v>
      </c>
      <c r="X175" s="90">
        <v>2</v>
      </c>
      <c r="Y175" s="88">
        <v>0</v>
      </c>
      <c r="Z175" s="90">
        <v>0</v>
      </c>
      <c r="AA175" s="88">
        <v>1</v>
      </c>
      <c r="AB175" s="90">
        <v>3</v>
      </c>
      <c r="AC175" s="88">
        <v>1</v>
      </c>
      <c r="AD175" s="330">
        <v>0</v>
      </c>
      <c r="AE175" s="88">
        <v>3</v>
      </c>
      <c r="AF175" s="90">
        <v>6</v>
      </c>
      <c r="AG175" s="88">
        <v>3</v>
      </c>
      <c r="AH175" s="90">
        <v>9</v>
      </c>
      <c r="AI175" s="88">
        <v>1</v>
      </c>
      <c r="AJ175" s="90">
        <v>3</v>
      </c>
      <c r="AK175" s="331">
        <v>5</v>
      </c>
      <c r="AL175" s="330">
        <v>4</v>
      </c>
      <c r="AM175" s="63">
        <v>20</v>
      </c>
      <c r="AN175" s="93">
        <v>10</v>
      </c>
      <c r="AO175" s="90">
        <v>16</v>
      </c>
      <c r="AP175" s="31" t="str">
        <f t="shared" si="34"/>
        <v/>
      </c>
      <c r="BU175" s="32"/>
      <c r="BV175" s="32"/>
      <c r="BW175" s="32"/>
      <c r="BX175" s="32"/>
      <c r="BY175" s="32"/>
      <c r="BZ175" s="32"/>
      <c r="CA175" s="300"/>
      <c r="CB175" s="234" t="str">
        <f t="shared" si="35"/>
        <v/>
      </c>
      <c r="CC175" s="32"/>
      <c r="CD175" s="32"/>
      <c r="CE175" s="32"/>
      <c r="CF175" s="32"/>
      <c r="CG175" s="34">
        <f t="shared" si="36"/>
        <v>0</v>
      </c>
      <c r="CH175" s="35"/>
      <c r="CI175" s="35"/>
      <c r="DI175"/>
    </row>
    <row r="176" spans="1:113" x14ac:dyDescent="0.25">
      <c r="A176" s="1326" t="s">
        <v>183</v>
      </c>
      <c r="B176" s="1327">
        <f t="shared" ref="B176:AO176" si="37">SUM(B177:B181)</f>
        <v>189</v>
      </c>
      <c r="C176" s="1328">
        <f t="shared" si="37"/>
        <v>100</v>
      </c>
      <c r="D176" s="1328">
        <f t="shared" si="37"/>
        <v>89</v>
      </c>
      <c r="E176" s="1329">
        <f t="shared" si="37"/>
        <v>19</v>
      </c>
      <c r="F176" s="1330">
        <f t="shared" si="37"/>
        <v>9</v>
      </c>
      <c r="G176" s="1329">
        <f t="shared" si="37"/>
        <v>2</v>
      </c>
      <c r="H176" s="1330">
        <f t="shared" si="37"/>
        <v>0</v>
      </c>
      <c r="I176" s="1329">
        <f t="shared" si="37"/>
        <v>2</v>
      </c>
      <c r="J176" s="1330">
        <f t="shared" si="37"/>
        <v>2</v>
      </c>
      <c r="K176" s="1329">
        <f t="shared" si="37"/>
        <v>2</v>
      </c>
      <c r="L176" s="1329">
        <f t="shared" si="37"/>
        <v>1</v>
      </c>
      <c r="M176" s="1329">
        <f t="shared" si="37"/>
        <v>1</v>
      </c>
      <c r="N176" s="1331">
        <f t="shared" si="37"/>
        <v>0</v>
      </c>
      <c r="O176" s="1329">
        <f t="shared" si="37"/>
        <v>2</v>
      </c>
      <c r="P176" s="1330">
        <f t="shared" si="37"/>
        <v>0</v>
      </c>
      <c r="Q176" s="1329">
        <f t="shared" si="37"/>
        <v>1</v>
      </c>
      <c r="R176" s="1330">
        <f t="shared" si="37"/>
        <v>4</v>
      </c>
      <c r="S176" s="1329">
        <f t="shared" si="37"/>
        <v>1</v>
      </c>
      <c r="T176" s="1330">
        <f t="shared" si="37"/>
        <v>1</v>
      </c>
      <c r="U176" s="1329">
        <f t="shared" si="37"/>
        <v>2</v>
      </c>
      <c r="V176" s="1330">
        <f t="shared" si="37"/>
        <v>2</v>
      </c>
      <c r="W176" s="1329">
        <f t="shared" si="37"/>
        <v>3</v>
      </c>
      <c r="X176" s="1330">
        <f t="shared" si="37"/>
        <v>4</v>
      </c>
      <c r="Y176" s="1329">
        <f t="shared" si="37"/>
        <v>3</v>
      </c>
      <c r="Z176" s="1330">
        <f t="shared" si="37"/>
        <v>5</v>
      </c>
      <c r="AA176" s="1329">
        <f t="shared" si="37"/>
        <v>11</v>
      </c>
      <c r="AB176" s="1330">
        <f t="shared" si="37"/>
        <v>9</v>
      </c>
      <c r="AC176" s="1329">
        <f t="shared" si="37"/>
        <v>3</v>
      </c>
      <c r="AD176" s="1331">
        <f t="shared" si="37"/>
        <v>9</v>
      </c>
      <c r="AE176" s="1329">
        <f t="shared" si="37"/>
        <v>8</v>
      </c>
      <c r="AF176" s="1330">
        <f t="shared" si="37"/>
        <v>7</v>
      </c>
      <c r="AG176" s="1329">
        <f t="shared" si="37"/>
        <v>19</v>
      </c>
      <c r="AH176" s="1330">
        <f t="shared" si="37"/>
        <v>20</v>
      </c>
      <c r="AI176" s="1329">
        <f t="shared" si="37"/>
        <v>6</v>
      </c>
      <c r="AJ176" s="1330">
        <f t="shared" si="37"/>
        <v>5</v>
      </c>
      <c r="AK176" s="1332">
        <f t="shared" si="37"/>
        <v>15</v>
      </c>
      <c r="AL176" s="1333">
        <f t="shared" si="37"/>
        <v>11</v>
      </c>
      <c r="AM176" s="1334">
        <f t="shared" si="37"/>
        <v>23</v>
      </c>
      <c r="AN176" s="1335">
        <f t="shared" si="37"/>
        <v>59</v>
      </c>
      <c r="AO176" s="1336">
        <f t="shared" si="37"/>
        <v>107</v>
      </c>
      <c r="AP176" s="85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/>
      <c r="CH176"/>
      <c r="CI176"/>
      <c r="DI176"/>
    </row>
    <row r="177" spans="1:129" x14ac:dyDescent="0.25">
      <c r="A177" s="163" t="s">
        <v>42</v>
      </c>
      <c r="B177" s="338">
        <f>SUM(C177:D177)</f>
        <v>149</v>
      </c>
      <c r="C177" s="325">
        <f t="shared" ref="C177:D181" si="38">E177+G177+I177+K177+M177+O177+Q177+S177+U177+W177+Y177+AA177+AC177+AE177+AG177+AI177+AK177</f>
        <v>76</v>
      </c>
      <c r="D177" s="325">
        <f t="shared" si="38"/>
        <v>73</v>
      </c>
      <c r="E177" s="39">
        <v>17</v>
      </c>
      <c r="F177" s="41">
        <v>9</v>
      </c>
      <c r="G177" s="39">
        <v>2</v>
      </c>
      <c r="H177" s="41">
        <v>0</v>
      </c>
      <c r="I177" s="39">
        <v>2</v>
      </c>
      <c r="J177" s="41">
        <v>2</v>
      </c>
      <c r="K177" s="39">
        <v>2</v>
      </c>
      <c r="L177" s="44">
        <v>1</v>
      </c>
      <c r="M177" s="44">
        <v>1</v>
      </c>
      <c r="N177" s="339">
        <v>0</v>
      </c>
      <c r="O177" s="39">
        <v>1</v>
      </c>
      <c r="P177" s="41">
        <v>0</v>
      </c>
      <c r="Q177" s="39">
        <v>1</v>
      </c>
      <c r="R177" s="41">
        <v>4</v>
      </c>
      <c r="S177" s="39">
        <v>0</v>
      </c>
      <c r="T177" s="41">
        <v>0</v>
      </c>
      <c r="U177" s="39">
        <v>1</v>
      </c>
      <c r="V177" s="41">
        <v>1</v>
      </c>
      <c r="W177" s="39">
        <v>2</v>
      </c>
      <c r="X177" s="41">
        <v>3</v>
      </c>
      <c r="Y177" s="39">
        <v>1</v>
      </c>
      <c r="Z177" s="41">
        <v>4</v>
      </c>
      <c r="AA177" s="39">
        <v>7</v>
      </c>
      <c r="AB177" s="41">
        <v>8</v>
      </c>
      <c r="AC177" s="39">
        <v>2</v>
      </c>
      <c r="AD177" s="339">
        <v>8</v>
      </c>
      <c r="AE177" s="39">
        <v>7</v>
      </c>
      <c r="AF177" s="41">
        <v>6</v>
      </c>
      <c r="AG177" s="39">
        <v>13</v>
      </c>
      <c r="AH177" s="41">
        <v>15</v>
      </c>
      <c r="AI177" s="39">
        <v>6</v>
      </c>
      <c r="AJ177" s="41">
        <v>4</v>
      </c>
      <c r="AK177" s="249">
        <v>11</v>
      </c>
      <c r="AL177" s="339">
        <v>8</v>
      </c>
      <c r="AM177" s="43">
        <v>23</v>
      </c>
      <c r="AN177" s="44">
        <v>40</v>
      </c>
      <c r="AO177" s="41">
        <v>86</v>
      </c>
      <c r="AP177" s="31" t="str">
        <f>$CA177&amp;CB177</f>
        <v/>
      </c>
      <c r="BU177" s="32"/>
      <c r="BV177" s="32"/>
      <c r="BW177" s="32"/>
      <c r="BX177" s="32"/>
      <c r="BY177" s="32"/>
      <c r="BZ177" s="32"/>
      <c r="CA177" s="300"/>
      <c r="CB177" s="234" t="str">
        <f t="shared" si="35"/>
        <v/>
      </c>
      <c r="CC177" s="32"/>
      <c r="CD177" s="32"/>
      <c r="CE177" s="32"/>
      <c r="CF177" s="32"/>
      <c r="CG177" s="34">
        <f>IF(AM177+AN177+AO177&lt;&gt;$B177,1,0)</f>
        <v>0</v>
      </c>
      <c r="CH177" s="35"/>
      <c r="CI177" s="35"/>
      <c r="DI177"/>
    </row>
    <row r="178" spans="1:129" x14ac:dyDescent="0.25">
      <c r="A178" s="163" t="s">
        <v>43</v>
      </c>
      <c r="B178" s="340">
        <f>SUM(C178:D178)</f>
        <v>0</v>
      </c>
      <c r="C178" s="325">
        <f t="shared" si="38"/>
        <v>0</v>
      </c>
      <c r="D178" s="325">
        <f t="shared" si="38"/>
        <v>0</v>
      </c>
      <c r="E178" s="51">
        <v>0</v>
      </c>
      <c r="F178" s="52">
        <v>0</v>
      </c>
      <c r="G178" s="51">
        <v>0</v>
      </c>
      <c r="H178" s="52">
        <v>0</v>
      </c>
      <c r="I178" s="51">
        <v>0</v>
      </c>
      <c r="J178" s="52">
        <v>0</v>
      </c>
      <c r="K178" s="51">
        <v>0</v>
      </c>
      <c r="L178" s="55">
        <v>0</v>
      </c>
      <c r="M178" s="55">
        <v>0</v>
      </c>
      <c r="N178" s="328">
        <v>0</v>
      </c>
      <c r="O178" s="51">
        <v>0</v>
      </c>
      <c r="P178" s="52">
        <v>0</v>
      </c>
      <c r="Q178" s="51">
        <v>0</v>
      </c>
      <c r="R178" s="52">
        <v>0</v>
      </c>
      <c r="S178" s="51">
        <v>0</v>
      </c>
      <c r="T178" s="52">
        <v>0</v>
      </c>
      <c r="U178" s="51">
        <v>0</v>
      </c>
      <c r="V178" s="52">
        <v>0</v>
      </c>
      <c r="W178" s="51">
        <v>0</v>
      </c>
      <c r="X178" s="52">
        <v>0</v>
      </c>
      <c r="Y178" s="51">
        <v>0</v>
      </c>
      <c r="Z178" s="52">
        <v>0</v>
      </c>
      <c r="AA178" s="51">
        <v>0</v>
      </c>
      <c r="AB178" s="52">
        <v>0</v>
      </c>
      <c r="AC178" s="51">
        <v>0</v>
      </c>
      <c r="AD178" s="328">
        <v>0</v>
      </c>
      <c r="AE178" s="51">
        <v>0</v>
      </c>
      <c r="AF178" s="52">
        <v>0</v>
      </c>
      <c r="AG178" s="51">
        <v>0</v>
      </c>
      <c r="AH178" s="52">
        <v>0</v>
      </c>
      <c r="AI178" s="51">
        <v>0</v>
      </c>
      <c r="AJ178" s="52">
        <v>0</v>
      </c>
      <c r="AK178" s="250">
        <v>0</v>
      </c>
      <c r="AL178" s="328">
        <v>0</v>
      </c>
      <c r="AM178" s="54">
        <v>0</v>
      </c>
      <c r="AN178" s="55">
        <v>0</v>
      </c>
      <c r="AO178" s="52">
        <v>0</v>
      </c>
      <c r="AP178" s="31" t="str">
        <f>$CA178&amp;CB178</f>
        <v/>
      </c>
      <c r="BU178" s="32"/>
      <c r="BV178" s="32"/>
      <c r="BW178" s="32"/>
      <c r="BX178" s="32"/>
      <c r="BY178" s="32"/>
      <c r="BZ178" s="32"/>
      <c r="CA178" s="300"/>
      <c r="CB178" s="234" t="str">
        <f t="shared" si="35"/>
        <v/>
      </c>
      <c r="CC178" s="32"/>
      <c r="CD178" s="32"/>
      <c r="CE178" s="32"/>
      <c r="CF178" s="32"/>
      <c r="CG178" s="34">
        <f t="shared" si="36"/>
        <v>0</v>
      </c>
      <c r="CH178" s="35"/>
      <c r="CI178" s="35"/>
      <c r="DI178"/>
    </row>
    <row r="179" spans="1:129" x14ac:dyDescent="0.25">
      <c r="A179" s="163" t="s">
        <v>44</v>
      </c>
      <c r="B179" s="340">
        <f>SUM(C179:D179)</f>
        <v>10</v>
      </c>
      <c r="C179" s="325">
        <f t="shared" si="38"/>
        <v>5</v>
      </c>
      <c r="D179" s="325">
        <f t="shared" si="38"/>
        <v>5</v>
      </c>
      <c r="E179" s="51">
        <v>0</v>
      </c>
      <c r="F179" s="52">
        <v>0</v>
      </c>
      <c r="G179" s="51">
        <v>0</v>
      </c>
      <c r="H179" s="52">
        <v>0</v>
      </c>
      <c r="I179" s="51">
        <v>0</v>
      </c>
      <c r="J179" s="52">
        <v>0</v>
      </c>
      <c r="K179" s="51">
        <v>0</v>
      </c>
      <c r="L179" s="55">
        <v>0</v>
      </c>
      <c r="M179" s="55">
        <v>0</v>
      </c>
      <c r="N179" s="328">
        <v>0</v>
      </c>
      <c r="O179" s="51">
        <v>0</v>
      </c>
      <c r="P179" s="52">
        <v>0</v>
      </c>
      <c r="Q179" s="51">
        <v>0</v>
      </c>
      <c r="R179" s="52">
        <v>0</v>
      </c>
      <c r="S179" s="51">
        <v>0</v>
      </c>
      <c r="T179" s="52">
        <v>0</v>
      </c>
      <c r="U179" s="51">
        <v>1</v>
      </c>
      <c r="V179" s="52">
        <v>1</v>
      </c>
      <c r="W179" s="51">
        <v>0</v>
      </c>
      <c r="X179" s="52">
        <v>0</v>
      </c>
      <c r="Y179" s="51">
        <v>0</v>
      </c>
      <c r="Z179" s="52">
        <v>0</v>
      </c>
      <c r="AA179" s="51">
        <v>1</v>
      </c>
      <c r="AB179" s="52">
        <v>1</v>
      </c>
      <c r="AC179" s="51">
        <v>0</v>
      </c>
      <c r="AD179" s="328">
        <v>0</v>
      </c>
      <c r="AE179" s="51">
        <v>1</v>
      </c>
      <c r="AF179" s="52">
        <v>0</v>
      </c>
      <c r="AG179" s="51">
        <v>0</v>
      </c>
      <c r="AH179" s="52">
        <v>0</v>
      </c>
      <c r="AI179" s="51">
        <v>0</v>
      </c>
      <c r="AJ179" s="52">
        <v>0</v>
      </c>
      <c r="AK179" s="250">
        <v>2</v>
      </c>
      <c r="AL179" s="328">
        <v>3</v>
      </c>
      <c r="AM179" s="54">
        <v>0</v>
      </c>
      <c r="AN179" s="55">
        <v>4</v>
      </c>
      <c r="AO179" s="52">
        <v>6</v>
      </c>
      <c r="AP179" s="31" t="str">
        <f>$CA179&amp;CB179</f>
        <v/>
      </c>
      <c r="BU179" s="32"/>
      <c r="BV179" s="32"/>
      <c r="BW179" s="32"/>
      <c r="BX179" s="32"/>
      <c r="BY179" s="32"/>
      <c r="BZ179" s="32"/>
      <c r="CA179" s="300"/>
      <c r="CB179" s="234" t="str">
        <f t="shared" si="35"/>
        <v/>
      </c>
      <c r="CC179" s="32"/>
      <c r="CD179" s="32"/>
      <c r="CE179" s="32"/>
      <c r="CF179" s="32"/>
      <c r="CG179" s="34">
        <f t="shared" si="36"/>
        <v>0</v>
      </c>
      <c r="CH179" s="35"/>
      <c r="CI179" s="35"/>
      <c r="DI179"/>
    </row>
    <row r="180" spans="1:129" x14ac:dyDescent="0.25">
      <c r="A180" s="163" t="s">
        <v>184</v>
      </c>
      <c r="B180" s="340">
        <f>SUM(C180:D180)</f>
        <v>0</v>
      </c>
      <c r="C180" s="325">
        <f t="shared" si="38"/>
        <v>0</v>
      </c>
      <c r="D180" s="325">
        <f t="shared" si="38"/>
        <v>0</v>
      </c>
      <c r="E180" s="51">
        <v>0</v>
      </c>
      <c r="F180" s="52">
        <v>0</v>
      </c>
      <c r="G180" s="51">
        <v>0</v>
      </c>
      <c r="H180" s="52">
        <v>0</v>
      </c>
      <c r="I180" s="51">
        <v>0</v>
      </c>
      <c r="J180" s="52">
        <v>0</v>
      </c>
      <c r="K180" s="51">
        <v>0</v>
      </c>
      <c r="L180" s="55">
        <v>0</v>
      </c>
      <c r="M180" s="55">
        <v>0</v>
      </c>
      <c r="N180" s="328">
        <v>0</v>
      </c>
      <c r="O180" s="51">
        <v>0</v>
      </c>
      <c r="P180" s="52">
        <v>0</v>
      </c>
      <c r="Q180" s="51">
        <v>0</v>
      </c>
      <c r="R180" s="52">
        <v>0</v>
      </c>
      <c r="S180" s="51">
        <v>0</v>
      </c>
      <c r="T180" s="52">
        <v>0</v>
      </c>
      <c r="U180" s="51">
        <v>0</v>
      </c>
      <c r="V180" s="52">
        <v>0</v>
      </c>
      <c r="W180" s="51">
        <v>0</v>
      </c>
      <c r="X180" s="52">
        <v>0</v>
      </c>
      <c r="Y180" s="51">
        <v>0</v>
      </c>
      <c r="Z180" s="52">
        <v>0</v>
      </c>
      <c r="AA180" s="51">
        <v>0</v>
      </c>
      <c r="AB180" s="52">
        <v>0</v>
      </c>
      <c r="AC180" s="51">
        <v>0</v>
      </c>
      <c r="AD180" s="328">
        <v>0</v>
      </c>
      <c r="AE180" s="51">
        <v>0</v>
      </c>
      <c r="AF180" s="52">
        <v>0</v>
      </c>
      <c r="AG180" s="51">
        <v>0</v>
      </c>
      <c r="AH180" s="52">
        <v>0</v>
      </c>
      <c r="AI180" s="51">
        <v>0</v>
      </c>
      <c r="AJ180" s="52">
        <v>0</v>
      </c>
      <c r="AK180" s="250">
        <v>0</v>
      </c>
      <c r="AL180" s="328">
        <v>0</v>
      </c>
      <c r="AM180" s="54">
        <v>0</v>
      </c>
      <c r="AN180" s="55">
        <v>0</v>
      </c>
      <c r="AO180" s="52">
        <v>0</v>
      </c>
      <c r="AP180" s="31" t="str">
        <f>$CA180&amp;CB180</f>
        <v/>
      </c>
      <c r="BU180" s="32"/>
      <c r="BV180" s="32"/>
      <c r="BW180" s="32"/>
      <c r="BX180" s="32"/>
      <c r="BY180" s="32"/>
      <c r="BZ180" s="32"/>
      <c r="CA180" s="300"/>
      <c r="CB180" s="234" t="str">
        <f t="shared" si="35"/>
        <v/>
      </c>
      <c r="CC180" s="32"/>
      <c r="CD180" s="32"/>
      <c r="CE180" s="32"/>
      <c r="CF180" s="32"/>
      <c r="CG180" s="34">
        <f t="shared" si="36"/>
        <v>0</v>
      </c>
      <c r="CH180" s="35"/>
      <c r="CI180" s="35"/>
      <c r="DI180"/>
    </row>
    <row r="181" spans="1:129" x14ac:dyDescent="0.25">
      <c r="A181" s="341" t="s">
        <v>71</v>
      </c>
      <c r="B181" s="1337">
        <f>SUM(C181:D181)</f>
        <v>30</v>
      </c>
      <c r="C181" s="343">
        <f t="shared" si="38"/>
        <v>19</v>
      </c>
      <c r="D181" s="343">
        <f t="shared" si="38"/>
        <v>11</v>
      </c>
      <c r="E181" s="304">
        <v>2</v>
      </c>
      <c r="F181" s="240">
        <v>0</v>
      </c>
      <c r="G181" s="304">
        <v>0</v>
      </c>
      <c r="H181" s="240">
        <v>0</v>
      </c>
      <c r="I181" s="304">
        <v>0</v>
      </c>
      <c r="J181" s="240">
        <v>0</v>
      </c>
      <c r="K181" s="304">
        <v>0</v>
      </c>
      <c r="L181" s="238">
        <v>0</v>
      </c>
      <c r="M181" s="238">
        <v>0</v>
      </c>
      <c r="N181" s="344">
        <v>0</v>
      </c>
      <c r="O181" s="304">
        <v>1</v>
      </c>
      <c r="P181" s="240">
        <v>0</v>
      </c>
      <c r="Q181" s="304">
        <v>0</v>
      </c>
      <c r="R181" s="240">
        <v>0</v>
      </c>
      <c r="S181" s="304">
        <v>1</v>
      </c>
      <c r="T181" s="240">
        <v>1</v>
      </c>
      <c r="U181" s="304">
        <v>0</v>
      </c>
      <c r="V181" s="240">
        <v>0</v>
      </c>
      <c r="W181" s="304">
        <v>1</v>
      </c>
      <c r="X181" s="240">
        <v>1</v>
      </c>
      <c r="Y181" s="304">
        <v>2</v>
      </c>
      <c r="Z181" s="240">
        <v>1</v>
      </c>
      <c r="AA181" s="304">
        <v>3</v>
      </c>
      <c r="AB181" s="240">
        <v>0</v>
      </c>
      <c r="AC181" s="304">
        <v>1</v>
      </c>
      <c r="AD181" s="344">
        <v>1</v>
      </c>
      <c r="AE181" s="304">
        <v>0</v>
      </c>
      <c r="AF181" s="240">
        <v>1</v>
      </c>
      <c r="AG181" s="304">
        <v>6</v>
      </c>
      <c r="AH181" s="240">
        <v>5</v>
      </c>
      <c r="AI181" s="304">
        <v>0</v>
      </c>
      <c r="AJ181" s="240">
        <v>1</v>
      </c>
      <c r="AK181" s="251">
        <v>2</v>
      </c>
      <c r="AL181" s="344">
        <v>0</v>
      </c>
      <c r="AM181" s="75">
        <v>0</v>
      </c>
      <c r="AN181" s="238">
        <v>15</v>
      </c>
      <c r="AO181" s="240">
        <v>15</v>
      </c>
      <c r="AP181" s="31" t="str">
        <f>$CA181&amp;CB181</f>
        <v/>
      </c>
      <c r="BU181" s="32"/>
      <c r="BV181" s="32"/>
      <c r="BW181" s="32"/>
      <c r="BX181" s="32"/>
      <c r="BY181" s="32"/>
      <c r="BZ181" s="32"/>
      <c r="CA181" s="300"/>
      <c r="CB181" s="234" t="str">
        <f t="shared" si="35"/>
        <v/>
      </c>
      <c r="CC181" s="32"/>
      <c r="CD181" s="32"/>
      <c r="CE181" s="32"/>
      <c r="CF181" s="32"/>
      <c r="CG181" s="34">
        <f t="shared" si="36"/>
        <v>0</v>
      </c>
      <c r="CH181" s="35"/>
      <c r="CI181" s="35"/>
      <c r="DI181"/>
    </row>
    <row r="182" spans="1:129" x14ac:dyDescent="0.25">
      <c r="A182" s="11" t="s">
        <v>185</v>
      </c>
      <c r="B182" s="12"/>
      <c r="C182" s="12"/>
      <c r="D182" s="11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DI182"/>
    </row>
    <row r="183" spans="1:129" x14ac:dyDescent="0.25">
      <c r="A183" s="1279" t="s">
        <v>75</v>
      </c>
      <c r="B183" s="1338" t="s">
        <v>5</v>
      </c>
      <c r="C183" s="1339" t="s">
        <v>186</v>
      </c>
      <c r="D183" s="560"/>
      <c r="E183" s="560"/>
      <c r="F183" s="560"/>
      <c r="G183" s="560"/>
      <c r="H183" s="560"/>
      <c r="I183" s="560"/>
      <c r="J183" s="560"/>
      <c r="K183" s="560"/>
      <c r="L183" s="560"/>
      <c r="M183" s="560"/>
      <c r="N183" s="560"/>
      <c r="O183" s="560"/>
      <c r="P183" s="560"/>
      <c r="Q183" s="560"/>
      <c r="R183" s="560"/>
      <c r="S183" s="561"/>
      <c r="T183" s="1340" t="s">
        <v>158</v>
      </c>
      <c r="U183" s="1341"/>
      <c r="V183" s="1341"/>
      <c r="W183" s="1341"/>
      <c r="X183" s="1341"/>
      <c r="DI183"/>
    </row>
    <row r="184" spans="1:129" x14ac:dyDescent="0.25">
      <c r="A184" s="555"/>
      <c r="B184" s="557"/>
      <c r="C184" s="721"/>
      <c r="D184" s="682"/>
      <c r="E184" s="682"/>
      <c r="F184" s="682"/>
      <c r="G184" s="682"/>
      <c r="H184" s="682"/>
      <c r="I184" s="682"/>
      <c r="J184" s="682"/>
      <c r="K184" s="682"/>
      <c r="L184" s="682"/>
      <c r="M184" s="682"/>
      <c r="N184" s="682"/>
      <c r="O184" s="682"/>
      <c r="P184" s="682"/>
      <c r="Q184" s="682"/>
      <c r="R184" s="682"/>
      <c r="S184" s="683"/>
      <c r="T184" s="1342" t="s">
        <v>159</v>
      </c>
      <c r="U184" s="1343"/>
      <c r="V184" s="1344"/>
      <c r="W184" s="1345" t="s">
        <v>187</v>
      </c>
      <c r="X184" s="1286"/>
      <c r="DI184"/>
    </row>
    <row r="185" spans="1:129" ht="21" x14ac:dyDescent="0.25">
      <c r="A185" s="725"/>
      <c r="B185" s="726"/>
      <c r="C185" s="1346" t="s">
        <v>11</v>
      </c>
      <c r="D185" s="1346" t="s">
        <v>12</v>
      </c>
      <c r="E185" s="1346" t="s">
        <v>13</v>
      </c>
      <c r="F185" s="1346" t="s">
        <v>14</v>
      </c>
      <c r="G185" s="1346" t="s">
        <v>15</v>
      </c>
      <c r="H185" s="1346" t="s">
        <v>16</v>
      </c>
      <c r="I185" s="1346" t="s">
        <v>17</v>
      </c>
      <c r="J185" s="1346" t="s">
        <v>18</v>
      </c>
      <c r="K185" s="1346" t="s">
        <v>19</v>
      </c>
      <c r="L185" s="1346" t="s">
        <v>20</v>
      </c>
      <c r="M185" s="1346" t="s">
        <v>21</v>
      </c>
      <c r="N185" s="1346" t="s">
        <v>22</v>
      </c>
      <c r="O185" s="1346" t="s">
        <v>23</v>
      </c>
      <c r="P185" s="1346" t="s">
        <v>24</v>
      </c>
      <c r="Q185" s="1346" t="s">
        <v>25</v>
      </c>
      <c r="R185" s="1346" t="s">
        <v>26</v>
      </c>
      <c r="S185" s="1347" t="s">
        <v>27</v>
      </c>
      <c r="T185" s="1348" t="s">
        <v>188</v>
      </c>
      <c r="U185" s="1349" t="s">
        <v>189</v>
      </c>
      <c r="V185" s="1350" t="s">
        <v>190</v>
      </c>
      <c r="W185" s="1351" t="s">
        <v>161</v>
      </c>
      <c r="X185" s="1350" t="s">
        <v>162</v>
      </c>
      <c r="Y185" s="4"/>
      <c r="DI185"/>
    </row>
    <row r="186" spans="1:129" x14ac:dyDescent="0.25">
      <c r="A186" s="201" t="s">
        <v>82</v>
      </c>
      <c r="B186" s="229">
        <f t="shared" ref="B186:B192" si="39">SUM(C186:S186)</f>
        <v>257</v>
      </c>
      <c r="C186" s="95">
        <v>16</v>
      </c>
      <c r="D186" s="95">
        <v>4</v>
      </c>
      <c r="E186" s="95">
        <v>9</v>
      </c>
      <c r="F186" s="95">
        <v>9</v>
      </c>
      <c r="G186" s="95">
        <v>5</v>
      </c>
      <c r="H186" s="95">
        <v>3</v>
      </c>
      <c r="I186" s="95">
        <v>1</v>
      </c>
      <c r="J186" s="95">
        <v>7</v>
      </c>
      <c r="K186" s="95">
        <v>9</v>
      </c>
      <c r="L186" s="95">
        <v>9</v>
      </c>
      <c r="M186" s="95">
        <v>10</v>
      </c>
      <c r="N186" s="95">
        <v>21</v>
      </c>
      <c r="O186" s="95">
        <v>18</v>
      </c>
      <c r="P186" s="95">
        <v>29</v>
      </c>
      <c r="Q186" s="95">
        <v>37</v>
      </c>
      <c r="R186" s="95">
        <v>29</v>
      </c>
      <c r="S186" s="347">
        <v>41</v>
      </c>
      <c r="T186" s="54">
        <v>101</v>
      </c>
      <c r="U186" s="55">
        <v>0</v>
      </c>
      <c r="V186" s="52">
        <v>0</v>
      </c>
      <c r="W186" s="51">
        <v>40</v>
      </c>
      <c r="X186" s="52">
        <v>116</v>
      </c>
      <c r="Y186" s="31" t="str">
        <f t="shared" ref="Y186:Y192" si="40">$CA186&amp;CB186</f>
        <v/>
      </c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  <c r="CA186" s="300"/>
      <c r="CB186" s="234" t="str">
        <f>IF(T186+U186+V186+W186+X186&lt;&gt;$B186,"* El número de "&amp;T$183&amp;""&amp;" no debe ser distinto del Total. ","")</f>
        <v/>
      </c>
      <c r="CC186" s="32"/>
      <c r="CD186" s="32"/>
      <c r="CE186" s="32"/>
      <c r="CF186" s="32"/>
      <c r="CG186" s="35">
        <f>IF(T186+U186+V186+W186+X186&lt;&gt;$B186,1,0)</f>
        <v>0</v>
      </c>
      <c r="CH186" s="34"/>
      <c r="CI186" s="34"/>
      <c r="CJ186" s="34"/>
      <c r="CK186" s="34"/>
      <c r="CL186"/>
      <c r="CM186"/>
      <c r="CN186"/>
      <c r="CO186"/>
      <c r="CP186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</row>
    <row r="187" spans="1:129" x14ac:dyDescent="0.25">
      <c r="A187" s="163" t="s">
        <v>191</v>
      </c>
      <c r="B187" s="235">
        <f t="shared" si="39"/>
        <v>0</v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347"/>
      <c r="T187" s="54"/>
      <c r="U187" s="55"/>
      <c r="V187" s="52"/>
      <c r="W187" s="51"/>
      <c r="X187" s="52"/>
      <c r="Y187" s="31" t="str">
        <f t="shared" si="40"/>
        <v/>
      </c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00"/>
      <c r="CB187" s="234" t="str">
        <f t="shared" ref="CB187:CB192" si="41">IF(T187+U187+V187+W187+X187&lt;&gt;$B187,"* El número de "&amp;T$183&amp;""&amp;" no debe ser distinto del Total. ","")</f>
        <v/>
      </c>
      <c r="CC187" s="32"/>
      <c r="CD187" s="32"/>
      <c r="CE187" s="32"/>
      <c r="CF187" s="32"/>
      <c r="CG187" s="35">
        <f t="shared" ref="CG187:CG192" si="42">IF(T187+U187+V187+W187+X187&lt;&gt;$B187,1,0)</f>
        <v>0</v>
      </c>
      <c r="CH187" s="34"/>
      <c r="CI187" s="34"/>
      <c r="CJ187" s="34"/>
      <c r="CK187" s="34"/>
      <c r="DI187"/>
    </row>
    <row r="188" spans="1:129" x14ac:dyDescent="0.25">
      <c r="A188" s="163" t="s">
        <v>192</v>
      </c>
      <c r="B188" s="235">
        <f t="shared" si="39"/>
        <v>0</v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347"/>
      <c r="T188" s="54"/>
      <c r="U188" s="55"/>
      <c r="V188" s="52"/>
      <c r="W188" s="51"/>
      <c r="X188" s="52"/>
      <c r="Y188" s="31" t="str">
        <f t="shared" si="40"/>
        <v/>
      </c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00"/>
      <c r="CB188" s="234" t="str">
        <f t="shared" si="41"/>
        <v/>
      </c>
      <c r="CC188" s="32"/>
      <c r="CD188" s="32"/>
      <c r="CE188" s="32"/>
      <c r="CF188" s="32"/>
      <c r="CG188" s="35">
        <f t="shared" si="42"/>
        <v>0</v>
      </c>
      <c r="CH188" s="34"/>
      <c r="CI188" s="34"/>
      <c r="CJ188" s="34"/>
      <c r="CK188" s="34"/>
      <c r="DI188"/>
    </row>
    <row r="189" spans="1:129" x14ac:dyDescent="0.25">
      <c r="A189" s="348" t="s">
        <v>85</v>
      </c>
      <c r="B189" s="235">
        <f t="shared" si="39"/>
        <v>0</v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347"/>
      <c r="T189" s="54"/>
      <c r="U189" s="55"/>
      <c r="V189" s="52"/>
      <c r="W189" s="51"/>
      <c r="X189" s="52"/>
      <c r="Y189" s="31" t="str">
        <f t="shared" si="40"/>
        <v/>
      </c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00"/>
      <c r="CB189" s="234" t="str">
        <f t="shared" si="41"/>
        <v/>
      </c>
      <c r="CC189" s="32"/>
      <c r="CD189" s="32"/>
      <c r="CE189" s="32"/>
      <c r="CF189" s="32"/>
      <c r="CG189" s="35">
        <f t="shared" si="42"/>
        <v>0</v>
      </c>
      <c r="CH189" s="34"/>
      <c r="CI189" s="34"/>
      <c r="CJ189" s="34"/>
      <c r="CK189" s="34"/>
      <c r="DI189"/>
    </row>
    <row r="190" spans="1:129" x14ac:dyDescent="0.25">
      <c r="A190" s="348" t="s">
        <v>193</v>
      </c>
      <c r="B190" s="235">
        <f t="shared" si="39"/>
        <v>0</v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347"/>
      <c r="T190" s="54"/>
      <c r="U190" s="55"/>
      <c r="V190" s="52"/>
      <c r="W190" s="51"/>
      <c r="X190" s="52"/>
      <c r="Y190" s="31" t="str">
        <f t="shared" si="40"/>
        <v/>
      </c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00"/>
      <c r="CB190" s="234" t="str">
        <f t="shared" si="41"/>
        <v/>
      </c>
      <c r="CC190" s="32"/>
      <c r="CD190" s="32"/>
      <c r="CE190" s="32"/>
      <c r="CF190" s="32"/>
      <c r="CG190" s="35">
        <f t="shared" si="42"/>
        <v>0</v>
      </c>
      <c r="CH190" s="34"/>
      <c r="CI190" s="34"/>
      <c r="CJ190" s="34"/>
      <c r="CK190" s="34"/>
      <c r="DI190"/>
    </row>
    <row r="191" spans="1:129" x14ac:dyDescent="0.25">
      <c r="A191" s="349" t="s">
        <v>194</v>
      </c>
      <c r="B191" s="235">
        <f t="shared" si="39"/>
        <v>0</v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347"/>
      <c r="T191" s="54"/>
      <c r="U191" s="55"/>
      <c r="V191" s="52"/>
      <c r="W191" s="51"/>
      <c r="X191" s="52"/>
      <c r="Y191" s="31" t="str">
        <f t="shared" si="40"/>
        <v/>
      </c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00"/>
      <c r="CB191" s="234" t="str">
        <f t="shared" si="41"/>
        <v/>
      </c>
      <c r="CC191" s="32"/>
      <c r="CD191" s="32"/>
      <c r="CE191" s="32"/>
      <c r="CF191" s="32"/>
      <c r="CG191" s="35">
        <f>IF(T191+U191+V191+W191+X191&lt;&gt;$B191,1,0)</f>
        <v>0</v>
      </c>
      <c r="CH191" s="34"/>
      <c r="CI191" s="34"/>
      <c r="CJ191" s="34"/>
      <c r="CK191" s="34"/>
      <c r="DI191"/>
    </row>
    <row r="192" spans="1:129" x14ac:dyDescent="0.25">
      <c r="A192" s="350" t="s">
        <v>195</v>
      </c>
      <c r="B192" s="727">
        <f t="shared" si="39"/>
        <v>0</v>
      </c>
      <c r="C192" s="352"/>
      <c r="D192" s="352"/>
      <c r="E192" s="352"/>
      <c r="F192" s="352"/>
      <c r="G192" s="352"/>
      <c r="H192" s="352"/>
      <c r="I192" s="352"/>
      <c r="J192" s="352"/>
      <c r="K192" s="352"/>
      <c r="L192" s="352"/>
      <c r="M192" s="352"/>
      <c r="N192" s="352"/>
      <c r="O192" s="352"/>
      <c r="P192" s="352"/>
      <c r="Q192" s="352"/>
      <c r="R192" s="352"/>
      <c r="S192" s="353"/>
      <c r="T192" s="110"/>
      <c r="U192" s="76"/>
      <c r="V192" s="73"/>
      <c r="W192" s="1352"/>
      <c r="X192" s="73"/>
      <c r="Y192" s="31" t="str">
        <f t="shared" si="40"/>
        <v/>
      </c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00"/>
      <c r="CB192" s="234" t="str">
        <f t="shared" si="41"/>
        <v/>
      </c>
      <c r="CC192" s="32"/>
      <c r="CD192" s="32"/>
      <c r="CE192" s="32"/>
      <c r="CF192" s="32"/>
      <c r="CG192" s="35">
        <f t="shared" si="42"/>
        <v>0</v>
      </c>
      <c r="CH192" s="34"/>
      <c r="CI192" s="34"/>
      <c r="CJ192" s="34"/>
      <c r="CK192" s="34"/>
      <c r="DI192"/>
    </row>
    <row r="193" spans="1:113" x14ac:dyDescent="0.25">
      <c r="A193" s="728" t="s">
        <v>5</v>
      </c>
      <c r="B193" s="1353">
        <f t="shared" ref="B193:X193" si="43">SUM(B186:B192)</f>
        <v>257</v>
      </c>
      <c r="C193" s="1353">
        <f t="shared" si="43"/>
        <v>16</v>
      </c>
      <c r="D193" s="1353">
        <f t="shared" si="43"/>
        <v>4</v>
      </c>
      <c r="E193" s="1353">
        <f t="shared" si="43"/>
        <v>9</v>
      </c>
      <c r="F193" s="1353">
        <f t="shared" si="43"/>
        <v>9</v>
      </c>
      <c r="G193" s="1353">
        <f t="shared" si="43"/>
        <v>5</v>
      </c>
      <c r="H193" s="1353">
        <f t="shared" si="43"/>
        <v>3</v>
      </c>
      <c r="I193" s="1353">
        <f t="shared" si="43"/>
        <v>1</v>
      </c>
      <c r="J193" s="1353">
        <f t="shared" si="43"/>
        <v>7</v>
      </c>
      <c r="K193" s="1353">
        <f t="shared" si="43"/>
        <v>9</v>
      </c>
      <c r="L193" s="1353">
        <f t="shared" si="43"/>
        <v>9</v>
      </c>
      <c r="M193" s="1353">
        <f t="shared" si="43"/>
        <v>10</v>
      </c>
      <c r="N193" s="1353">
        <f t="shared" si="43"/>
        <v>21</v>
      </c>
      <c r="O193" s="1353">
        <f t="shared" si="43"/>
        <v>18</v>
      </c>
      <c r="P193" s="1353">
        <f t="shared" si="43"/>
        <v>29</v>
      </c>
      <c r="Q193" s="1353">
        <f t="shared" si="43"/>
        <v>37</v>
      </c>
      <c r="R193" s="1353">
        <f t="shared" si="43"/>
        <v>29</v>
      </c>
      <c r="S193" s="1354">
        <f t="shared" si="43"/>
        <v>41</v>
      </c>
      <c r="T193" s="355">
        <f t="shared" si="43"/>
        <v>101</v>
      </c>
      <c r="U193" s="356">
        <f t="shared" si="43"/>
        <v>0</v>
      </c>
      <c r="V193" s="357">
        <f t="shared" si="43"/>
        <v>0</v>
      </c>
      <c r="W193" s="1355">
        <f t="shared" si="43"/>
        <v>40</v>
      </c>
      <c r="X193" s="357">
        <f t="shared" si="43"/>
        <v>116</v>
      </c>
      <c r="DI193"/>
    </row>
    <row r="194" spans="1:113" x14ac:dyDescent="0.25">
      <c r="A194" s="192" t="s">
        <v>196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DI194"/>
    </row>
    <row r="195" spans="1:113" x14ac:dyDescent="0.25">
      <c r="A195" s="1279" t="s">
        <v>75</v>
      </c>
      <c r="B195" s="1338" t="s">
        <v>5</v>
      </c>
      <c r="C195" s="1339" t="s">
        <v>186</v>
      </c>
      <c r="D195" s="560"/>
      <c r="E195" s="560"/>
      <c r="F195" s="560"/>
      <c r="G195" s="560"/>
      <c r="H195" s="560"/>
      <c r="I195" s="560"/>
      <c r="J195" s="560"/>
      <c r="K195" s="560"/>
      <c r="L195" s="560"/>
      <c r="M195" s="560"/>
      <c r="N195" s="560"/>
      <c r="O195" s="560"/>
      <c r="P195" s="560"/>
      <c r="Q195" s="560"/>
      <c r="R195" s="560"/>
      <c r="S195" s="561"/>
      <c r="T195" s="1356" t="s">
        <v>158</v>
      </c>
      <c r="U195" s="1356"/>
      <c r="V195" s="1356"/>
      <c r="W195" s="1356"/>
      <c r="X195" s="1340"/>
      <c r="DI195"/>
    </row>
    <row r="196" spans="1:113" x14ac:dyDescent="0.25">
      <c r="A196" s="555"/>
      <c r="B196" s="557"/>
      <c r="C196" s="721"/>
      <c r="D196" s="682"/>
      <c r="E196" s="682"/>
      <c r="F196" s="682"/>
      <c r="G196" s="682"/>
      <c r="H196" s="682"/>
      <c r="I196" s="682"/>
      <c r="J196" s="682"/>
      <c r="K196" s="682"/>
      <c r="L196" s="682"/>
      <c r="M196" s="682"/>
      <c r="N196" s="682"/>
      <c r="O196" s="682"/>
      <c r="P196" s="682"/>
      <c r="Q196" s="682"/>
      <c r="R196" s="682"/>
      <c r="S196" s="683"/>
      <c r="T196" s="572" t="s">
        <v>159</v>
      </c>
      <c r="U196" s="572"/>
      <c r="V196" s="573"/>
      <c r="W196" s="1345" t="s">
        <v>187</v>
      </c>
      <c r="X196" s="1286"/>
      <c r="DI196"/>
    </row>
    <row r="197" spans="1:113" ht="21" x14ac:dyDescent="0.25">
      <c r="A197" s="725"/>
      <c r="B197" s="726"/>
      <c r="C197" s="1346" t="s">
        <v>11</v>
      </c>
      <c r="D197" s="1346" t="s">
        <v>12</v>
      </c>
      <c r="E197" s="1346" t="s">
        <v>13</v>
      </c>
      <c r="F197" s="1346" t="s">
        <v>14</v>
      </c>
      <c r="G197" s="1346" t="s">
        <v>15</v>
      </c>
      <c r="H197" s="1346" t="s">
        <v>16</v>
      </c>
      <c r="I197" s="1346" t="s">
        <v>17</v>
      </c>
      <c r="J197" s="1346" t="s">
        <v>18</v>
      </c>
      <c r="K197" s="1346" t="s">
        <v>19</v>
      </c>
      <c r="L197" s="1346" t="s">
        <v>20</v>
      </c>
      <c r="M197" s="1346" t="s">
        <v>21</v>
      </c>
      <c r="N197" s="1346" t="s">
        <v>22</v>
      </c>
      <c r="O197" s="1346" t="s">
        <v>23</v>
      </c>
      <c r="P197" s="1346" t="s">
        <v>24</v>
      </c>
      <c r="Q197" s="1346" t="s">
        <v>25</v>
      </c>
      <c r="R197" s="1346" t="s">
        <v>26</v>
      </c>
      <c r="S197" s="1347" t="s">
        <v>27</v>
      </c>
      <c r="T197" s="1357" t="s">
        <v>188</v>
      </c>
      <c r="U197" s="1357" t="s">
        <v>189</v>
      </c>
      <c r="V197" s="1357" t="s">
        <v>190</v>
      </c>
      <c r="W197" s="1358" t="s">
        <v>161</v>
      </c>
      <c r="X197" s="1357" t="s">
        <v>162</v>
      </c>
      <c r="Y197" s="4"/>
      <c r="DI197"/>
    </row>
    <row r="198" spans="1:113" x14ac:dyDescent="0.25">
      <c r="A198" s="201" t="s">
        <v>82</v>
      </c>
      <c r="B198" s="229">
        <f t="shared" ref="B198:B203" si="44">SUM(C198:S198)</f>
        <v>207</v>
      </c>
      <c r="C198" s="95">
        <v>0</v>
      </c>
      <c r="D198" s="95">
        <v>4</v>
      </c>
      <c r="E198" s="95">
        <v>6</v>
      </c>
      <c r="F198" s="95">
        <v>6</v>
      </c>
      <c r="G198" s="95">
        <v>6</v>
      </c>
      <c r="H198" s="95">
        <v>1</v>
      </c>
      <c r="I198" s="95">
        <v>19</v>
      </c>
      <c r="J198" s="95">
        <v>0</v>
      </c>
      <c r="K198" s="95">
        <v>11</v>
      </c>
      <c r="L198" s="95">
        <v>5</v>
      </c>
      <c r="M198" s="95">
        <v>5</v>
      </c>
      <c r="N198" s="95">
        <v>15</v>
      </c>
      <c r="O198" s="95">
        <v>48</v>
      </c>
      <c r="P198" s="95">
        <v>41</v>
      </c>
      <c r="Q198" s="95">
        <v>21</v>
      </c>
      <c r="R198" s="95">
        <v>13</v>
      </c>
      <c r="S198" s="347">
        <v>6</v>
      </c>
      <c r="T198" s="1291">
        <v>207</v>
      </c>
      <c r="U198" s="1359"/>
      <c r="V198" s="1359"/>
      <c r="W198" s="1359"/>
      <c r="X198" s="1359"/>
      <c r="Y198" s="31" t="str">
        <f t="shared" ref="Y198:Y203" si="45">$CA198&amp;CB198</f>
        <v/>
      </c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00"/>
      <c r="CB198" s="234" t="str">
        <f t="shared" ref="CB198:CB203" si="46">IF(T198+U198+V198+W198+X198&lt;&gt;$B198,"* El número de "&amp;T$183&amp;""&amp;" no debe ser distinto del Total. ","")</f>
        <v/>
      </c>
      <c r="CC198" s="32"/>
      <c r="CD198" s="32"/>
      <c r="CE198" s="32"/>
      <c r="CF198" s="32"/>
      <c r="CG198" s="35">
        <f t="shared" ref="CG198:CG203" si="47">IF(T198+U198+V198+W198+X198&lt;&gt;$B198,1,0)</f>
        <v>0</v>
      </c>
      <c r="CH198" s="34"/>
      <c r="CI198" s="34"/>
      <c r="CJ198" s="34"/>
      <c r="CK198" s="34"/>
      <c r="DI198"/>
    </row>
    <row r="199" spans="1:113" x14ac:dyDescent="0.25">
      <c r="A199" s="163" t="s">
        <v>191</v>
      </c>
      <c r="B199" s="235">
        <f t="shared" si="44"/>
        <v>0</v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347"/>
      <c r="T199" s="56"/>
      <c r="U199" s="95"/>
      <c r="V199" s="95"/>
      <c r="W199" s="95"/>
      <c r="X199" s="95"/>
      <c r="Y199" s="31" t="str">
        <f t="shared" si="45"/>
        <v/>
      </c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00"/>
      <c r="CB199" s="234" t="str">
        <f t="shared" si="46"/>
        <v/>
      </c>
      <c r="CC199" s="32"/>
      <c r="CD199" s="32"/>
      <c r="CE199" s="32"/>
      <c r="CF199" s="32"/>
      <c r="CG199" s="35">
        <f t="shared" si="47"/>
        <v>0</v>
      </c>
      <c r="CH199" s="34"/>
      <c r="CI199" s="34"/>
      <c r="CJ199" s="34"/>
      <c r="CK199" s="34"/>
      <c r="DI199"/>
    </row>
    <row r="200" spans="1:113" x14ac:dyDescent="0.25">
      <c r="A200" s="163" t="s">
        <v>192</v>
      </c>
      <c r="B200" s="235">
        <f t="shared" si="44"/>
        <v>0</v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347"/>
      <c r="T200" s="56"/>
      <c r="U200" s="95"/>
      <c r="V200" s="95"/>
      <c r="W200" s="95"/>
      <c r="X200" s="95"/>
      <c r="Y200" s="31" t="str">
        <f t="shared" si="45"/>
        <v/>
      </c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00"/>
      <c r="CB200" s="234" t="str">
        <f t="shared" si="46"/>
        <v/>
      </c>
      <c r="CC200" s="32"/>
      <c r="CD200" s="32"/>
      <c r="CE200" s="32"/>
      <c r="CF200" s="32"/>
      <c r="CG200" s="35">
        <f t="shared" si="47"/>
        <v>0</v>
      </c>
      <c r="CH200" s="34"/>
      <c r="CI200" s="34"/>
      <c r="CJ200" s="34"/>
      <c r="CK200" s="34"/>
      <c r="DI200"/>
    </row>
    <row r="201" spans="1:113" x14ac:dyDescent="0.25">
      <c r="A201" s="348" t="s">
        <v>85</v>
      </c>
      <c r="B201" s="235">
        <f t="shared" si="44"/>
        <v>0</v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347"/>
      <c r="T201" s="56"/>
      <c r="U201" s="95"/>
      <c r="V201" s="95"/>
      <c r="W201" s="95"/>
      <c r="X201" s="95"/>
      <c r="Y201" s="31" t="str">
        <f t="shared" si="45"/>
        <v/>
      </c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00"/>
      <c r="CB201" s="234" t="str">
        <f t="shared" si="46"/>
        <v/>
      </c>
      <c r="CC201" s="32"/>
      <c r="CD201" s="32"/>
      <c r="CE201" s="32"/>
      <c r="CF201" s="32"/>
      <c r="CG201" s="35">
        <f t="shared" si="47"/>
        <v>0</v>
      </c>
      <c r="CH201" s="34"/>
      <c r="CI201" s="34"/>
      <c r="CJ201" s="34"/>
      <c r="CK201" s="34"/>
      <c r="DI201"/>
    </row>
    <row r="202" spans="1:113" x14ac:dyDescent="0.25">
      <c r="A202" s="349" t="s">
        <v>194</v>
      </c>
      <c r="B202" s="235">
        <f t="shared" si="44"/>
        <v>0</v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347"/>
      <c r="T202" s="56"/>
      <c r="U202" s="95"/>
      <c r="V202" s="95"/>
      <c r="W202" s="95"/>
      <c r="X202" s="95"/>
      <c r="Y202" s="31" t="str">
        <f t="shared" si="45"/>
        <v/>
      </c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00"/>
      <c r="CB202" s="234" t="str">
        <f t="shared" si="46"/>
        <v/>
      </c>
      <c r="CC202" s="32"/>
      <c r="CD202" s="32"/>
      <c r="CE202" s="32"/>
      <c r="CF202" s="32"/>
      <c r="CG202" s="35">
        <f t="shared" si="47"/>
        <v>0</v>
      </c>
      <c r="CH202" s="34"/>
      <c r="CI202" s="34"/>
      <c r="CJ202" s="34"/>
      <c r="CK202" s="34"/>
      <c r="DI202"/>
    </row>
    <row r="203" spans="1:113" x14ac:dyDescent="0.25">
      <c r="A203" s="348" t="s">
        <v>193</v>
      </c>
      <c r="B203" s="361">
        <f t="shared" si="44"/>
        <v>0</v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347"/>
      <c r="T203" s="638"/>
      <c r="U203" s="730"/>
      <c r="V203" s="730"/>
      <c r="W203" s="730"/>
      <c r="X203" s="730"/>
      <c r="Y203" s="31" t="str">
        <f t="shared" si="45"/>
        <v/>
      </c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00"/>
      <c r="CB203" s="234" t="str">
        <f t="shared" si="46"/>
        <v/>
      </c>
      <c r="CC203" s="32"/>
      <c r="CD203" s="32"/>
      <c r="CE203" s="32"/>
      <c r="CF203" s="32"/>
      <c r="CG203" s="35">
        <f t="shared" si="47"/>
        <v>0</v>
      </c>
      <c r="CH203" s="34"/>
      <c r="CI203" s="34"/>
      <c r="CJ203" s="34"/>
      <c r="CK203" s="34"/>
      <c r="DI203"/>
    </row>
    <row r="204" spans="1:113" x14ac:dyDescent="0.25">
      <c r="A204" s="728" t="s">
        <v>5</v>
      </c>
      <c r="B204" s="1353">
        <f t="shared" ref="B204:X204" si="48">SUM(B198:B203)</f>
        <v>207</v>
      </c>
      <c r="C204" s="1353">
        <f t="shared" si="48"/>
        <v>0</v>
      </c>
      <c r="D204" s="1353">
        <f t="shared" si="48"/>
        <v>4</v>
      </c>
      <c r="E204" s="1353">
        <f t="shared" si="48"/>
        <v>6</v>
      </c>
      <c r="F204" s="1353">
        <f t="shared" si="48"/>
        <v>6</v>
      </c>
      <c r="G204" s="1353">
        <f t="shared" si="48"/>
        <v>6</v>
      </c>
      <c r="H204" s="1353">
        <f t="shared" si="48"/>
        <v>1</v>
      </c>
      <c r="I204" s="1353">
        <f t="shared" si="48"/>
        <v>19</v>
      </c>
      <c r="J204" s="1353">
        <f t="shared" si="48"/>
        <v>0</v>
      </c>
      <c r="K204" s="1353">
        <f t="shared" si="48"/>
        <v>11</v>
      </c>
      <c r="L204" s="1353">
        <f t="shared" si="48"/>
        <v>5</v>
      </c>
      <c r="M204" s="1353">
        <f t="shared" si="48"/>
        <v>5</v>
      </c>
      <c r="N204" s="1353">
        <f t="shared" si="48"/>
        <v>15</v>
      </c>
      <c r="O204" s="1353">
        <f t="shared" si="48"/>
        <v>48</v>
      </c>
      <c r="P204" s="1353">
        <f t="shared" si="48"/>
        <v>41</v>
      </c>
      <c r="Q204" s="1353">
        <f t="shared" si="48"/>
        <v>21</v>
      </c>
      <c r="R204" s="1353">
        <f t="shared" si="48"/>
        <v>13</v>
      </c>
      <c r="S204" s="1354">
        <f t="shared" si="48"/>
        <v>6</v>
      </c>
      <c r="T204" s="67">
        <f t="shared" si="48"/>
        <v>207</v>
      </c>
      <c r="U204" s="303">
        <f t="shared" si="48"/>
        <v>0</v>
      </c>
      <c r="V204" s="303">
        <f t="shared" si="48"/>
        <v>0</v>
      </c>
      <c r="W204" s="303">
        <f t="shared" si="48"/>
        <v>0</v>
      </c>
      <c r="X204" s="303">
        <f t="shared" si="48"/>
        <v>0</v>
      </c>
      <c r="DI204"/>
    </row>
    <row r="205" spans="1:113" x14ac:dyDescent="0.25">
      <c r="A205" s="192" t="s">
        <v>197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DI205"/>
    </row>
    <row r="206" spans="1:113" x14ac:dyDescent="0.25">
      <c r="A206" s="1279" t="s">
        <v>75</v>
      </c>
      <c r="B206" s="1338" t="s">
        <v>5</v>
      </c>
      <c r="C206" s="1339" t="s">
        <v>186</v>
      </c>
      <c r="D206" s="560"/>
      <c r="E206" s="560"/>
      <c r="F206" s="560"/>
      <c r="G206" s="560"/>
      <c r="H206" s="560"/>
      <c r="I206" s="560"/>
      <c r="J206" s="560"/>
      <c r="K206" s="560"/>
      <c r="L206" s="560"/>
      <c r="M206" s="560"/>
      <c r="N206" s="560"/>
      <c r="O206" s="560"/>
      <c r="P206" s="560"/>
      <c r="Q206" s="560"/>
      <c r="R206" s="560"/>
      <c r="S206" s="561"/>
      <c r="T206" s="1356" t="s">
        <v>158</v>
      </c>
      <c r="U206" s="1356"/>
      <c r="V206" s="1356"/>
      <c r="W206" s="1356"/>
      <c r="X206" s="1340"/>
      <c r="DI206"/>
    </row>
    <row r="207" spans="1:113" x14ac:dyDescent="0.25">
      <c r="A207" s="555"/>
      <c r="B207" s="557"/>
      <c r="C207" s="721"/>
      <c r="D207" s="682"/>
      <c r="E207" s="682"/>
      <c r="F207" s="682"/>
      <c r="G207" s="682"/>
      <c r="H207" s="682"/>
      <c r="I207" s="682"/>
      <c r="J207" s="682"/>
      <c r="K207" s="682"/>
      <c r="L207" s="682"/>
      <c r="M207" s="682"/>
      <c r="N207" s="682"/>
      <c r="O207" s="682"/>
      <c r="P207" s="682"/>
      <c r="Q207" s="682"/>
      <c r="R207" s="682"/>
      <c r="S207" s="683"/>
      <c r="T207" s="572" t="s">
        <v>159</v>
      </c>
      <c r="U207" s="572"/>
      <c r="V207" s="573"/>
      <c r="W207" s="1345" t="s">
        <v>187</v>
      </c>
      <c r="X207" s="1286"/>
      <c r="DI207"/>
    </row>
    <row r="208" spans="1:113" ht="21" x14ac:dyDescent="0.25">
      <c r="A208" s="725"/>
      <c r="B208" s="726"/>
      <c r="C208" s="1346" t="s">
        <v>11</v>
      </c>
      <c r="D208" s="1346" t="s">
        <v>12</v>
      </c>
      <c r="E208" s="1346" t="s">
        <v>13</v>
      </c>
      <c r="F208" s="1346" t="s">
        <v>14</v>
      </c>
      <c r="G208" s="1346" t="s">
        <v>15</v>
      </c>
      <c r="H208" s="1346" t="s">
        <v>16</v>
      </c>
      <c r="I208" s="1346" t="s">
        <v>17</v>
      </c>
      <c r="J208" s="1346" t="s">
        <v>18</v>
      </c>
      <c r="K208" s="1346" t="s">
        <v>19</v>
      </c>
      <c r="L208" s="1346" t="s">
        <v>20</v>
      </c>
      <c r="M208" s="1346" t="s">
        <v>21</v>
      </c>
      <c r="N208" s="1346" t="s">
        <v>22</v>
      </c>
      <c r="O208" s="1346" t="s">
        <v>23</v>
      </c>
      <c r="P208" s="1346" t="s">
        <v>24</v>
      </c>
      <c r="Q208" s="1346" t="s">
        <v>25</v>
      </c>
      <c r="R208" s="1346" t="s">
        <v>26</v>
      </c>
      <c r="S208" s="1347" t="s">
        <v>27</v>
      </c>
      <c r="T208" s="1357" t="s">
        <v>188</v>
      </c>
      <c r="U208" s="1357" t="s">
        <v>189</v>
      </c>
      <c r="V208" s="1357" t="s">
        <v>190</v>
      </c>
      <c r="W208" s="1358" t="s">
        <v>161</v>
      </c>
      <c r="X208" s="1357" t="s">
        <v>162</v>
      </c>
      <c r="Y208" s="4"/>
      <c r="DI208"/>
    </row>
    <row r="209" spans="1:113" x14ac:dyDescent="0.25">
      <c r="A209" s="201" t="s">
        <v>82</v>
      </c>
      <c r="B209" s="229">
        <f>SUM(C209:S209)</f>
        <v>2633</v>
      </c>
      <c r="C209" s="95">
        <v>149</v>
      </c>
      <c r="D209" s="95">
        <v>23</v>
      </c>
      <c r="E209" s="95">
        <v>77</v>
      </c>
      <c r="F209" s="95">
        <v>66</v>
      </c>
      <c r="G209" s="95">
        <v>31</v>
      </c>
      <c r="H209" s="95">
        <v>38</v>
      </c>
      <c r="I209" s="95">
        <v>62</v>
      </c>
      <c r="J209" s="95">
        <v>212</v>
      </c>
      <c r="K209" s="95">
        <v>78</v>
      </c>
      <c r="L209" s="95">
        <v>146</v>
      </c>
      <c r="M209" s="95">
        <v>77</v>
      </c>
      <c r="N209" s="95">
        <v>377</v>
      </c>
      <c r="O209" s="95">
        <v>323</v>
      </c>
      <c r="P209" s="95">
        <v>234</v>
      </c>
      <c r="Q209" s="95">
        <v>294</v>
      </c>
      <c r="R209" s="95">
        <v>202</v>
      </c>
      <c r="S209" s="347">
        <v>244</v>
      </c>
      <c r="T209" s="40">
        <v>763</v>
      </c>
      <c r="U209" s="352">
        <v>0</v>
      </c>
      <c r="V209" s="352">
        <v>0</v>
      </c>
      <c r="W209" s="352">
        <v>1083</v>
      </c>
      <c r="X209" s="352">
        <v>787</v>
      </c>
      <c r="Y209" s="31" t="str">
        <f>$CA209&amp;CB209</f>
        <v/>
      </c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00"/>
      <c r="CB209" s="234" t="str">
        <f t="shared" ref="CB209:CB212" si="49">IF(T209+U209+V209+W209+X209&lt;&gt;$B209,"* El número de "&amp;T$183&amp;""&amp;" no debe ser distinto del Total. ","")</f>
        <v/>
      </c>
      <c r="CC209" s="32"/>
      <c r="CD209" s="32"/>
      <c r="CE209" s="32"/>
      <c r="CF209" s="32"/>
      <c r="CG209" s="35">
        <f t="shared" ref="CG209:CG212" si="50">IF(T209+U209+V209+W209+X209&lt;&gt;$B209,1,0)</f>
        <v>0</v>
      </c>
      <c r="CH209" s="34"/>
      <c r="CI209" s="34"/>
      <c r="CJ209" s="34"/>
      <c r="CK209" s="34"/>
      <c r="DI209"/>
    </row>
    <row r="210" spans="1:113" x14ac:dyDescent="0.25">
      <c r="A210" s="163" t="s">
        <v>191</v>
      </c>
      <c r="B210" s="235">
        <f>SUM(C210:S210)</f>
        <v>267</v>
      </c>
      <c r="C210" s="95">
        <v>0</v>
      </c>
      <c r="D210" s="95">
        <v>0</v>
      </c>
      <c r="E210" s="95">
        <v>0</v>
      </c>
      <c r="F210" s="95">
        <v>0</v>
      </c>
      <c r="G210" s="95">
        <v>0</v>
      </c>
      <c r="H210" s="95">
        <v>12</v>
      </c>
      <c r="I210" s="95">
        <v>14</v>
      </c>
      <c r="J210" s="95">
        <v>29</v>
      </c>
      <c r="K210" s="95">
        <v>6</v>
      </c>
      <c r="L210" s="95">
        <v>25</v>
      </c>
      <c r="M210" s="95">
        <v>13</v>
      </c>
      <c r="N210" s="95">
        <v>34</v>
      </c>
      <c r="O210" s="95">
        <v>33</v>
      </c>
      <c r="P210" s="95">
        <v>23</v>
      </c>
      <c r="Q210" s="95">
        <v>49</v>
      </c>
      <c r="R210" s="95">
        <v>24</v>
      </c>
      <c r="S210" s="347">
        <v>5</v>
      </c>
      <c r="T210" s="56">
        <v>4</v>
      </c>
      <c r="U210" s="95">
        <v>0</v>
      </c>
      <c r="V210" s="95">
        <v>0</v>
      </c>
      <c r="W210" s="95">
        <v>260</v>
      </c>
      <c r="X210" s="95">
        <v>3</v>
      </c>
      <c r="Y210" s="31" t="str">
        <f>$CA210&amp;CB210</f>
        <v/>
      </c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00"/>
      <c r="CB210" s="234" t="str">
        <f t="shared" si="49"/>
        <v/>
      </c>
      <c r="CC210" s="32"/>
      <c r="CD210" s="32"/>
      <c r="CE210" s="32"/>
      <c r="CF210" s="32"/>
      <c r="CG210" s="35">
        <f t="shared" si="50"/>
        <v>0</v>
      </c>
      <c r="CH210" s="34"/>
      <c r="CI210" s="34"/>
      <c r="CJ210" s="34"/>
      <c r="CK210" s="34"/>
      <c r="DI210"/>
    </row>
    <row r="211" spans="1:113" x14ac:dyDescent="0.25">
      <c r="A211" s="163" t="s">
        <v>192</v>
      </c>
      <c r="B211" s="235">
        <f>SUM(C211:S211)</f>
        <v>128</v>
      </c>
      <c r="C211" s="95">
        <v>0</v>
      </c>
      <c r="D211" s="95">
        <v>0</v>
      </c>
      <c r="E211" s="95">
        <v>0</v>
      </c>
      <c r="F211" s="95">
        <v>0</v>
      </c>
      <c r="G211" s="95">
        <v>0</v>
      </c>
      <c r="H211" s="95">
        <v>4</v>
      </c>
      <c r="I211" s="95">
        <v>14</v>
      </c>
      <c r="J211" s="95">
        <v>3</v>
      </c>
      <c r="K211" s="95">
        <v>1</v>
      </c>
      <c r="L211" s="95">
        <v>9</v>
      </c>
      <c r="M211" s="95">
        <v>14</v>
      </c>
      <c r="N211" s="95">
        <v>6</v>
      </c>
      <c r="O211" s="95">
        <v>22</v>
      </c>
      <c r="P211" s="95">
        <v>7</v>
      </c>
      <c r="Q211" s="95">
        <v>30</v>
      </c>
      <c r="R211" s="95">
        <v>16</v>
      </c>
      <c r="S211" s="347">
        <v>2</v>
      </c>
      <c r="T211" s="56">
        <v>0</v>
      </c>
      <c r="U211" s="95">
        <v>0</v>
      </c>
      <c r="V211" s="95">
        <v>0</v>
      </c>
      <c r="W211" s="95">
        <v>107</v>
      </c>
      <c r="X211" s="95">
        <v>21</v>
      </c>
      <c r="Y211" s="31" t="str">
        <f>$CA211&amp;CB211</f>
        <v/>
      </c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00"/>
      <c r="CB211" s="234" t="str">
        <f t="shared" si="49"/>
        <v/>
      </c>
      <c r="CC211" s="32"/>
      <c r="CD211" s="32"/>
      <c r="CE211" s="32"/>
      <c r="CF211" s="32"/>
      <c r="CG211" s="35">
        <f t="shared" si="50"/>
        <v>0</v>
      </c>
      <c r="CH211" s="34"/>
      <c r="CI211" s="34"/>
      <c r="CJ211" s="34"/>
      <c r="CK211" s="34"/>
      <c r="DI211"/>
    </row>
    <row r="212" spans="1:113" x14ac:dyDescent="0.25">
      <c r="A212" s="348" t="s">
        <v>85</v>
      </c>
      <c r="B212" s="237">
        <f>SUM(C212:S212)</f>
        <v>0</v>
      </c>
      <c r="C212" s="78">
        <v>0</v>
      </c>
      <c r="D212" s="78">
        <v>0</v>
      </c>
      <c r="E212" s="78">
        <v>0</v>
      </c>
      <c r="F212" s="78">
        <v>0</v>
      </c>
      <c r="G212" s="78">
        <v>0</v>
      </c>
      <c r="H212" s="78">
        <v>0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0</v>
      </c>
      <c r="O212" s="78">
        <v>0</v>
      </c>
      <c r="P212" s="78">
        <v>0</v>
      </c>
      <c r="Q212" s="78">
        <v>0</v>
      </c>
      <c r="R212" s="78">
        <v>0</v>
      </c>
      <c r="S212" s="362">
        <v>0</v>
      </c>
      <c r="T212" s="77">
        <v>0</v>
      </c>
      <c r="U212" s="78">
        <v>0</v>
      </c>
      <c r="V212" s="78">
        <v>0</v>
      </c>
      <c r="W212" s="78">
        <v>0</v>
      </c>
      <c r="X212" s="78">
        <v>0</v>
      </c>
      <c r="Y212" s="31" t="str">
        <f>$CA212&amp;CB212</f>
        <v/>
      </c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00"/>
      <c r="CB212" s="234" t="str">
        <f t="shared" si="49"/>
        <v/>
      </c>
      <c r="CC212" s="32"/>
      <c r="CD212" s="32"/>
      <c r="CE212" s="32"/>
      <c r="CF212" s="32"/>
      <c r="CG212" s="35">
        <f t="shared" si="50"/>
        <v>0</v>
      </c>
      <c r="CH212" s="34"/>
      <c r="CI212" s="34"/>
      <c r="CJ212" s="34"/>
      <c r="CK212" s="34"/>
      <c r="DI212"/>
    </row>
    <row r="213" spans="1:113" x14ac:dyDescent="0.25">
      <c r="A213" s="1360" t="s">
        <v>5</v>
      </c>
      <c r="B213" s="727">
        <f t="shared" ref="B213:X213" si="51">SUM(B209:B212)</f>
        <v>3028</v>
      </c>
      <c r="C213" s="727">
        <f t="shared" si="51"/>
        <v>149</v>
      </c>
      <c r="D213" s="727">
        <f t="shared" si="51"/>
        <v>23</v>
      </c>
      <c r="E213" s="727">
        <f t="shared" si="51"/>
        <v>77</v>
      </c>
      <c r="F213" s="727">
        <f t="shared" si="51"/>
        <v>66</v>
      </c>
      <c r="G213" s="727">
        <f t="shared" si="51"/>
        <v>31</v>
      </c>
      <c r="H213" s="727">
        <f t="shared" si="51"/>
        <v>54</v>
      </c>
      <c r="I213" s="727">
        <f t="shared" si="51"/>
        <v>90</v>
      </c>
      <c r="J213" s="727">
        <f t="shared" si="51"/>
        <v>244</v>
      </c>
      <c r="K213" s="727">
        <f t="shared" si="51"/>
        <v>85</v>
      </c>
      <c r="L213" s="727">
        <f t="shared" si="51"/>
        <v>180</v>
      </c>
      <c r="M213" s="727">
        <f t="shared" si="51"/>
        <v>104</v>
      </c>
      <c r="N213" s="727">
        <f t="shared" si="51"/>
        <v>417</v>
      </c>
      <c r="O213" s="727">
        <f t="shared" si="51"/>
        <v>378</v>
      </c>
      <c r="P213" s="727">
        <f t="shared" si="51"/>
        <v>264</v>
      </c>
      <c r="Q213" s="727">
        <f t="shared" si="51"/>
        <v>373</v>
      </c>
      <c r="R213" s="727">
        <f t="shared" si="51"/>
        <v>242</v>
      </c>
      <c r="S213" s="693">
        <f t="shared" si="51"/>
        <v>251</v>
      </c>
      <c r="T213" s="67">
        <f t="shared" si="51"/>
        <v>767</v>
      </c>
      <c r="U213" s="303">
        <f t="shared" si="51"/>
        <v>0</v>
      </c>
      <c r="V213" s="303">
        <f t="shared" si="51"/>
        <v>0</v>
      </c>
      <c r="W213" s="303">
        <f t="shared" si="51"/>
        <v>1450</v>
      </c>
      <c r="X213" s="303">
        <f t="shared" si="51"/>
        <v>811</v>
      </c>
    </row>
    <row r="214" spans="1:113" x14ac:dyDescent="0.25">
      <c r="A214" s="11" t="s">
        <v>198</v>
      </c>
      <c r="B214" s="12"/>
    </row>
    <row r="215" spans="1:113" x14ac:dyDescent="0.25">
      <c r="A215" s="1361" t="s">
        <v>199</v>
      </c>
      <c r="B215" s="1318" t="s">
        <v>76</v>
      </c>
    </row>
    <row r="216" spans="1:113" x14ac:dyDescent="0.25">
      <c r="A216" s="364" t="s">
        <v>200</v>
      </c>
      <c r="B216" s="352"/>
    </row>
    <row r="217" spans="1:113" x14ac:dyDescent="0.25">
      <c r="A217" s="365" t="s">
        <v>201</v>
      </c>
      <c r="B217" s="95"/>
    </row>
    <row r="218" spans="1:113" x14ac:dyDescent="0.25">
      <c r="A218" s="365" t="s">
        <v>202</v>
      </c>
      <c r="B218" s="95"/>
    </row>
    <row r="219" spans="1:113" x14ac:dyDescent="0.25">
      <c r="A219" s="366" t="s">
        <v>203</v>
      </c>
      <c r="B219" s="78"/>
    </row>
    <row r="220" spans="1:113" x14ac:dyDescent="0.25">
      <c r="A220" s="192" t="s">
        <v>204</v>
      </c>
      <c r="B220" s="12"/>
    </row>
    <row r="221" spans="1:113" x14ac:dyDescent="0.25">
      <c r="A221" s="1362" t="s">
        <v>205</v>
      </c>
      <c r="B221" s="1318" t="s">
        <v>5</v>
      </c>
    </row>
    <row r="222" spans="1:113" x14ac:dyDescent="0.25">
      <c r="A222" s="365" t="s">
        <v>98</v>
      </c>
      <c r="B222" s="95">
        <v>21</v>
      </c>
    </row>
    <row r="223" spans="1:113" x14ac:dyDescent="0.25">
      <c r="A223" s="365" t="s">
        <v>99</v>
      </c>
      <c r="B223" s="95">
        <v>8</v>
      </c>
    </row>
    <row r="224" spans="1:113" x14ac:dyDescent="0.25">
      <c r="A224" s="365" t="s">
        <v>100</v>
      </c>
      <c r="B224" s="95">
        <v>3005</v>
      </c>
    </row>
    <row r="225" spans="1:2" customFormat="1" ht="22.5" x14ac:dyDescent="0.25">
      <c r="A225" s="368" t="s">
        <v>101</v>
      </c>
      <c r="B225" s="95">
        <v>648</v>
      </c>
    </row>
    <row r="226" spans="1:2" customFormat="1" x14ac:dyDescent="0.25">
      <c r="A226" s="365" t="s">
        <v>102</v>
      </c>
      <c r="B226" s="95">
        <v>0</v>
      </c>
    </row>
    <row r="227" spans="1:2" customFormat="1" x14ac:dyDescent="0.25">
      <c r="A227" s="365" t="s">
        <v>103</v>
      </c>
      <c r="B227" s="95">
        <v>404</v>
      </c>
    </row>
    <row r="228" spans="1:2" customFormat="1" x14ac:dyDescent="0.25">
      <c r="A228" s="365" t="s">
        <v>104</v>
      </c>
      <c r="B228" s="95">
        <v>0</v>
      </c>
    </row>
    <row r="229" spans="1:2" customFormat="1" x14ac:dyDescent="0.25">
      <c r="A229" s="365" t="s">
        <v>206</v>
      </c>
      <c r="B229" s="95">
        <v>3</v>
      </c>
    </row>
    <row r="230" spans="1:2" customFormat="1" x14ac:dyDescent="0.25">
      <c r="A230" s="365" t="s">
        <v>108</v>
      </c>
      <c r="B230" s="95">
        <v>0</v>
      </c>
    </row>
    <row r="231" spans="1:2" customFormat="1" x14ac:dyDescent="0.25">
      <c r="A231" s="365" t="s">
        <v>105</v>
      </c>
      <c r="B231" s="95">
        <v>0</v>
      </c>
    </row>
    <row r="232" spans="1:2" customFormat="1" x14ac:dyDescent="0.25">
      <c r="A232" s="365" t="s">
        <v>207</v>
      </c>
      <c r="B232" s="95">
        <v>0</v>
      </c>
    </row>
    <row r="233" spans="1:2" customFormat="1" x14ac:dyDescent="0.25">
      <c r="A233" s="365" t="s">
        <v>107</v>
      </c>
      <c r="B233" s="95">
        <v>0</v>
      </c>
    </row>
    <row r="234" spans="1:2" customFormat="1" x14ac:dyDescent="0.25">
      <c r="A234" s="365" t="s">
        <v>208</v>
      </c>
      <c r="B234" s="95">
        <v>0</v>
      </c>
    </row>
    <row r="235" spans="1:2" customFormat="1" x14ac:dyDescent="0.25">
      <c r="A235" s="365" t="s">
        <v>209</v>
      </c>
      <c r="B235" s="95">
        <v>0</v>
      </c>
    </row>
    <row r="236" spans="1:2" customFormat="1" x14ac:dyDescent="0.25">
      <c r="A236" s="365" t="s">
        <v>109</v>
      </c>
      <c r="B236" s="95">
        <v>13</v>
      </c>
    </row>
    <row r="237" spans="1:2" customFormat="1" x14ac:dyDescent="0.25">
      <c r="A237" s="365" t="s">
        <v>110</v>
      </c>
      <c r="B237" s="95">
        <v>0</v>
      </c>
    </row>
    <row r="238" spans="1:2" customFormat="1" x14ac:dyDescent="0.25">
      <c r="A238" s="365" t="s">
        <v>111</v>
      </c>
      <c r="B238" s="95">
        <v>214</v>
      </c>
    </row>
    <row r="239" spans="1:2" customFormat="1" x14ac:dyDescent="0.25">
      <c r="A239" s="365" t="s">
        <v>112</v>
      </c>
      <c r="B239" s="95">
        <v>0</v>
      </c>
    </row>
    <row r="240" spans="1:2" customFormat="1" x14ac:dyDescent="0.25">
      <c r="A240" s="365" t="s">
        <v>210</v>
      </c>
      <c r="B240" s="95">
        <v>44</v>
      </c>
    </row>
    <row r="241" spans="1:19" customFormat="1" x14ac:dyDescent="0.25">
      <c r="A241" s="365" t="s">
        <v>114</v>
      </c>
      <c r="B241" s="95">
        <v>0</v>
      </c>
    </row>
    <row r="242" spans="1:19" customFormat="1" x14ac:dyDescent="0.25">
      <c r="A242" s="365" t="s">
        <v>211</v>
      </c>
      <c r="B242" s="95">
        <v>0</v>
      </c>
    </row>
    <row r="243" spans="1:19" customFormat="1" x14ac:dyDescent="0.25">
      <c r="A243" s="365" t="s">
        <v>212</v>
      </c>
      <c r="B243" s="95">
        <v>0</v>
      </c>
    </row>
    <row r="244" spans="1:19" customFormat="1" x14ac:dyDescent="0.25">
      <c r="A244" s="365" t="s">
        <v>213</v>
      </c>
      <c r="B244" s="95">
        <v>1138</v>
      </c>
    </row>
    <row r="245" spans="1:19" customFormat="1" x14ac:dyDescent="0.25">
      <c r="A245" s="365" t="s">
        <v>214</v>
      </c>
      <c r="B245" s="95">
        <v>0</v>
      </c>
    </row>
    <row r="246" spans="1:19" customFormat="1" x14ac:dyDescent="0.25">
      <c r="A246" s="366" t="s">
        <v>215</v>
      </c>
      <c r="B246" s="78">
        <v>0</v>
      </c>
    </row>
    <row r="247" spans="1:19" customFormat="1" x14ac:dyDescent="0.25">
      <c r="A247" s="731" t="s">
        <v>5</v>
      </c>
      <c r="B247" s="732">
        <f>SUM(B222:B246)</f>
        <v>5498</v>
      </c>
    </row>
    <row r="248" spans="1:19" customFormat="1" x14ac:dyDescent="0.25">
      <c r="A248" s="11" t="s">
        <v>216</v>
      </c>
      <c r="B248" s="11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</row>
    <row r="249" spans="1:19" customFormat="1" x14ac:dyDescent="0.25">
      <c r="A249" s="11" t="s">
        <v>217</v>
      </c>
      <c r="B249" s="257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</row>
    <row r="250" spans="1:19" customFormat="1" x14ac:dyDescent="0.25">
      <c r="A250" s="1280" t="s">
        <v>218</v>
      </c>
      <c r="B250" s="1363" t="s">
        <v>5</v>
      </c>
      <c r="C250" s="1313" t="s">
        <v>186</v>
      </c>
      <c r="D250" s="1364"/>
      <c r="E250" s="1364"/>
      <c r="F250" s="1364"/>
      <c r="G250" s="1364"/>
      <c r="H250" s="1364"/>
      <c r="I250" s="1364"/>
      <c r="J250" s="1364"/>
      <c r="K250" s="1364"/>
      <c r="L250" s="1364"/>
      <c r="M250" s="1364"/>
      <c r="N250" s="1364"/>
      <c r="O250" s="1364"/>
      <c r="P250" s="1364"/>
      <c r="Q250" s="1364"/>
      <c r="R250" s="1364"/>
      <c r="S250" s="1312"/>
    </row>
    <row r="251" spans="1:19" customFormat="1" x14ac:dyDescent="0.25">
      <c r="A251" s="734"/>
      <c r="B251" s="735"/>
      <c r="C251" s="1365" t="s">
        <v>11</v>
      </c>
      <c r="D251" s="1365" t="s">
        <v>12</v>
      </c>
      <c r="E251" s="1365" t="s">
        <v>13</v>
      </c>
      <c r="F251" s="1365" t="s">
        <v>14</v>
      </c>
      <c r="G251" s="1365" t="s">
        <v>15</v>
      </c>
      <c r="H251" s="1365" t="s">
        <v>16</v>
      </c>
      <c r="I251" s="1365" t="s">
        <v>17</v>
      </c>
      <c r="J251" s="1365" t="s">
        <v>18</v>
      </c>
      <c r="K251" s="1365" t="s">
        <v>19</v>
      </c>
      <c r="L251" s="1365" t="s">
        <v>20</v>
      </c>
      <c r="M251" s="1365" t="s">
        <v>21</v>
      </c>
      <c r="N251" s="1365" t="s">
        <v>22</v>
      </c>
      <c r="O251" s="1365" t="s">
        <v>23</v>
      </c>
      <c r="P251" s="1365" t="s">
        <v>24</v>
      </c>
      <c r="Q251" s="1365" t="s">
        <v>25</v>
      </c>
      <c r="R251" s="1365" t="s">
        <v>26</v>
      </c>
      <c r="S251" s="1366" t="s">
        <v>27</v>
      </c>
    </row>
    <row r="252" spans="1:19" customFormat="1" x14ac:dyDescent="0.25">
      <c r="A252" s="1367" t="s">
        <v>219</v>
      </c>
      <c r="B252" s="1368">
        <f>SUM(C252:S252)</f>
        <v>240</v>
      </c>
      <c r="C252" s="1274">
        <v>1</v>
      </c>
      <c r="D252" s="983">
        <v>8</v>
      </c>
      <c r="E252" s="983">
        <v>8</v>
      </c>
      <c r="F252" s="983">
        <v>5</v>
      </c>
      <c r="G252" s="983">
        <v>1</v>
      </c>
      <c r="H252" s="983">
        <v>1</v>
      </c>
      <c r="I252" s="983">
        <v>0</v>
      </c>
      <c r="J252" s="983">
        <v>0</v>
      </c>
      <c r="K252" s="983">
        <v>1</v>
      </c>
      <c r="L252" s="983">
        <v>1</v>
      </c>
      <c r="M252" s="983">
        <v>1</v>
      </c>
      <c r="N252" s="983">
        <v>2</v>
      </c>
      <c r="O252" s="983">
        <v>4</v>
      </c>
      <c r="P252" s="983">
        <v>58</v>
      </c>
      <c r="Q252" s="983">
        <v>51</v>
      </c>
      <c r="R252" s="983">
        <v>48</v>
      </c>
      <c r="S252" s="1278">
        <v>50</v>
      </c>
    </row>
    <row r="253" spans="1:19" customFormat="1" x14ac:dyDescent="0.25">
      <c r="A253" s="375" t="s">
        <v>220</v>
      </c>
      <c r="B253" s="376">
        <f>SUM(C253:S253)</f>
        <v>240</v>
      </c>
      <c r="C253" s="51">
        <v>1</v>
      </c>
      <c r="D253" s="55">
        <v>8</v>
      </c>
      <c r="E253" s="55">
        <v>8</v>
      </c>
      <c r="F253" s="55">
        <v>5</v>
      </c>
      <c r="G253" s="55">
        <v>1</v>
      </c>
      <c r="H253" s="55">
        <v>1</v>
      </c>
      <c r="I253" s="55">
        <v>0</v>
      </c>
      <c r="J253" s="55">
        <v>0</v>
      </c>
      <c r="K253" s="55">
        <v>1</v>
      </c>
      <c r="L253" s="55">
        <v>1</v>
      </c>
      <c r="M253" s="55">
        <v>1</v>
      </c>
      <c r="N253" s="55">
        <v>2</v>
      </c>
      <c r="O253" s="55">
        <v>4</v>
      </c>
      <c r="P253" s="55">
        <v>58</v>
      </c>
      <c r="Q253" s="55">
        <v>51</v>
      </c>
      <c r="R253" s="55">
        <v>48</v>
      </c>
      <c r="S253" s="56">
        <v>50</v>
      </c>
    </row>
    <row r="254" spans="1:19" customFormat="1" x14ac:dyDescent="0.25">
      <c r="A254" s="736" t="s">
        <v>221</v>
      </c>
      <c r="B254" s="737">
        <f>SUM(C254:S254)</f>
        <v>240</v>
      </c>
      <c r="C254" s="1352">
        <v>1</v>
      </c>
      <c r="D254" s="76">
        <v>8</v>
      </c>
      <c r="E254" s="76">
        <v>8</v>
      </c>
      <c r="F254" s="76">
        <v>5</v>
      </c>
      <c r="G254" s="76">
        <v>1</v>
      </c>
      <c r="H254" s="76">
        <v>1</v>
      </c>
      <c r="I254" s="76">
        <v>0</v>
      </c>
      <c r="J254" s="76">
        <v>0</v>
      </c>
      <c r="K254" s="76">
        <v>1</v>
      </c>
      <c r="L254" s="76">
        <v>1</v>
      </c>
      <c r="M254" s="76">
        <v>1</v>
      </c>
      <c r="N254" s="76">
        <v>2</v>
      </c>
      <c r="O254" s="76">
        <v>4</v>
      </c>
      <c r="P254" s="76">
        <v>58</v>
      </c>
      <c r="Q254" s="76">
        <v>51</v>
      </c>
      <c r="R254" s="76">
        <v>48</v>
      </c>
      <c r="S254" s="638">
        <v>50</v>
      </c>
    </row>
    <row r="255" spans="1:19" customFormat="1" x14ac:dyDescent="0.25">
      <c r="A255" s="11" t="s">
        <v>222</v>
      </c>
      <c r="B255" s="379"/>
      <c r="C255" s="12"/>
      <c r="D255" s="379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</row>
    <row r="256" spans="1:19" customFormat="1" x14ac:dyDescent="0.25">
      <c r="A256" s="1280" t="s">
        <v>223</v>
      </c>
      <c r="B256" s="1363" t="s">
        <v>224</v>
      </c>
      <c r="C256" s="1313" t="s">
        <v>186</v>
      </c>
      <c r="D256" s="1364"/>
      <c r="E256" s="1364"/>
      <c r="F256" s="1364"/>
      <c r="G256" s="1364"/>
      <c r="H256" s="1364"/>
      <c r="I256" s="1364"/>
      <c r="J256" s="1364"/>
      <c r="K256" s="1364"/>
      <c r="L256" s="1364"/>
      <c r="M256" s="1364"/>
      <c r="N256" s="1364"/>
      <c r="O256" s="1364"/>
      <c r="P256" s="1364"/>
      <c r="Q256" s="1364"/>
      <c r="R256" s="1364"/>
      <c r="S256" s="1312"/>
    </row>
    <row r="257" spans="1:19" customFormat="1" x14ac:dyDescent="0.25">
      <c r="A257" s="734"/>
      <c r="B257" s="735"/>
      <c r="C257" s="1346" t="s">
        <v>11</v>
      </c>
      <c r="D257" s="1346" t="s">
        <v>12</v>
      </c>
      <c r="E257" s="1346" t="s">
        <v>13</v>
      </c>
      <c r="F257" s="1346" t="s">
        <v>14</v>
      </c>
      <c r="G257" s="1346" t="s">
        <v>15</v>
      </c>
      <c r="H257" s="1346" t="s">
        <v>16</v>
      </c>
      <c r="I257" s="1346" t="s">
        <v>17</v>
      </c>
      <c r="J257" s="1346" t="s">
        <v>18</v>
      </c>
      <c r="K257" s="1346" t="s">
        <v>19</v>
      </c>
      <c r="L257" s="1346" t="s">
        <v>20</v>
      </c>
      <c r="M257" s="1346" t="s">
        <v>21</v>
      </c>
      <c r="N257" s="1346" t="s">
        <v>22</v>
      </c>
      <c r="O257" s="1346" t="s">
        <v>23</v>
      </c>
      <c r="P257" s="1346" t="s">
        <v>24</v>
      </c>
      <c r="Q257" s="1346" t="s">
        <v>25</v>
      </c>
      <c r="R257" s="1346" t="s">
        <v>26</v>
      </c>
      <c r="S257" s="1346" t="s">
        <v>27</v>
      </c>
    </row>
    <row r="258" spans="1:19" customFormat="1" x14ac:dyDescent="0.25">
      <c r="A258" s="380" t="s">
        <v>225</v>
      </c>
      <c r="B258" s="380">
        <f t="shared" ref="B258:B284" si="52">SUM(C258:S258)</f>
        <v>8</v>
      </c>
      <c r="C258" s="1274">
        <v>0</v>
      </c>
      <c r="D258" s="983">
        <v>0</v>
      </c>
      <c r="E258" s="983">
        <v>0</v>
      </c>
      <c r="F258" s="983">
        <v>0</v>
      </c>
      <c r="G258" s="983">
        <v>0</v>
      </c>
      <c r="H258" s="983">
        <v>0</v>
      </c>
      <c r="I258" s="983">
        <v>0</v>
      </c>
      <c r="J258" s="983">
        <v>0</v>
      </c>
      <c r="K258" s="983">
        <v>0</v>
      </c>
      <c r="L258" s="983">
        <v>0</v>
      </c>
      <c r="M258" s="983">
        <v>0</v>
      </c>
      <c r="N258" s="983">
        <v>0</v>
      </c>
      <c r="O258" s="983">
        <v>0</v>
      </c>
      <c r="P258" s="983">
        <v>1</v>
      </c>
      <c r="Q258" s="983">
        <v>1</v>
      </c>
      <c r="R258" s="983">
        <v>2</v>
      </c>
      <c r="S258" s="1291">
        <v>4</v>
      </c>
    </row>
    <row r="259" spans="1:19" customFormat="1" x14ac:dyDescent="0.25">
      <c r="A259" s="301" t="s">
        <v>226</v>
      </c>
      <c r="B259" s="301">
        <f t="shared" si="52"/>
        <v>0</v>
      </c>
      <c r="C259" s="51">
        <v>0</v>
      </c>
      <c r="D259" s="55">
        <v>0</v>
      </c>
      <c r="E259" s="55">
        <v>0</v>
      </c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55">
        <v>0</v>
      </c>
      <c r="L259" s="55">
        <v>0</v>
      </c>
      <c r="M259" s="55">
        <v>0</v>
      </c>
      <c r="N259" s="55">
        <v>0</v>
      </c>
      <c r="O259" s="55">
        <v>0</v>
      </c>
      <c r="P259" s="55">
        <v>0</v>
      </c>
      <c r="Q259" s="55">
        <v>0</v>
      </c>
      <c r="R259" s="55">
        <v>0</v>
      </c>
      <c r="S259" s="56">
        <v>0</v>
      </c>
    </row>
    <row r="260" spans="1:19" customFormat="1" x14ac:dyDescent="0.25">
      <c r="A260" s="301" t="s">
        <v>227</v>
      </c>
      <c r="B260" s="301">
        <f t="shared" si="52"/>
        <v>2</v>
      </c>
      <c r="C260" s="51">
        <v>0</v>
      </c>
      <c r="D260" s="55">
        <v>0</v>
      </c>
      <c r="E260" s="55">
        <v>0</v>
      </c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55">
        <v>0</v>
      </c>
      <c r="L260" s="55">
        <v>0</v>
      </c>
      <c r="M260" s="55">
        <v>0</v>
      </c>
      <c r="N260" s="55">
        <v>0</v>
      </c>
      <c r="O260" s="55">
        <v>0</v>
      </c>
      <c r="P260" s="55">
        <v>1</v>
      </c>
      <c r="Q260" s="55">
        <v>0</v>
      </c>
      <c r="R260" s="55">
        <v>0</v>
      </c>
      <c r="S260" s="56">
        <v>1</v>
      </c>
    </row>
    <row r="261" spans="1:19" customFormat="1" x14ac:dyDescent="0.25">
      <c r="A261" s="301" t="s">
        <v>228</v>
      </c>
      <c r="B261" s="301">
        <f t="shared" si="52"/>
        <v>11</v>
      </c>
      <c r="C261" s="51">
        <v>0</v>
      </c>
      <c r="D261" s="55">
        <v>0</v>
      </c>
      <c r="E261" s="55">
        <v>0</v>
      </c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55">
        <v>0</v>
      </c>
      <c r="L261" s="55">
        <v>0</v>
      </c>
      <c r="M261" s="55">
        <v>0</v>
      </c>
      <c r="N261" s="55">
        <v>0</v>
      </c>
      <c r="O261" s="55">
        <v>0</v>
      </c>
      <c r="P261" s="55">
        <v>1</v>
      </c>
      <c r="Q261" s="55">
        <v>3</v>
      </c>
      <c r="R261" s="55">
        <v>2</v>
      </c>
      <c r="S261" s="56">
        <v>5</v>
      </c>
    </row>
    <row r="262" spans="1:19" customFormat="1" x14ac:dyDescent="0.25">
      <c r="A262" s="301" t="s">
        <v>229</v>
      </c>
      <c r="B262" s="301">
        <f t="shared" si="52"/>
        <v>4</v>
      </c>
      <c r="C262" s="51">
        <v>0</v>
      </c>
      <c r="D262" s="55">
        <v>0</v>
      </c>
      <c r="E262" s="55">
        <v>0</v>
      </c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55">
        <v>0</v>
      </c>
      <c r="L262" s="55">
        <v>0</v>
      </c>
      <c r="M262" s="55">
        <v>0</v>
      </c>
      <c r="N262" s="55">
        <v>1</v>
      </c>
      <c r="O262" s="55">
        <v>0</v>
      </c>
      <c r="P262" s="55">
        <v>0</v>
      </c>
      <c r="Q262" s="55">
        <v>2</v>
      </c>
      <c r="R262" s="55">
        <v>0</v>
      </c>
      <c r="S262" s="56">
        <v>1</v>
      </c>
    </row>
    <row r="263" spans="1:19" customFormat="1" x14ac:dyDescent="0.25">
      <c r="A263" s="301" t="s">
        <v>230</v>
      </c>
      <c r="B263" s="301">
        <f t="shared" si="52"/>
        <v>18</v>
      </c>
      <c r="C263" s="51">
        <v>0</v>
      </c>
      <c r="D263" s="55">
        <v>0</v>
      </c>
      <c r="E263" s="55">
        <v>0</v>
      </c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55">
        <v>0</v>
      </c>
      <c r="L263" s="55">
        <v>0</v>
      </c>
      <c r="M263" s="55">
        <v>0</v>
      </c>
      <c r="N263" s="55">
        <v>1</v>
      </c>
      <c r="O263" s="55">
        <v>2</v>
      </c>
      <c r="P263" s="55">
        <v>3</v>
      </c>
      <c r="Q263" s="55">
        <v>4</v>
      </c>
      <c r="R263" s="55">
        <v>4</v>
      </c>
      <c r="S263" s="56">
        <v>4</v>
      </c>
    </row>
    <row r="264" spans="1:19" customFormat="1" x14ac:dyDescent="0.25">
      <c r="A264" s="301" t="s">
        <v>231</v>
      </c>
      <c r="B264" s="301">
        <f t="shared" si="52"/>
        <v>0</v>
      </c>
      <c r="C264" s="51">
        <v>0</v>
      </c>
      <c r="D264" s="55">
        <v>0</v>
      </c>
      <c r="E264" s="55">
        <v>0</v>
      </c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55">
        <v>0</v>
      </c>
      <c r="L264" s="55">
        <v>0</v>
      </c>
      <c r="M264" s="55">
        <v>0</v>
      </c>
      <c r="N264" s="55">
        <v>0</v>
      </c>
      <c r="O264" s="55">
        <v>0</v>
      </c>
      <c r="P264" s="55">
        <v>0</v>
      </c>
      <c r="Q264" s="55">
        <v>0</v>
      </c>
      <c r="R264" s="55">
        <v>0</v>
      </c>
      <c r="S264" s="56">
        <v>0</v>
      </c>
    </row>
    <row r="265" spans="1:19" customFormat="1" x14ac:dyDescent="0.25">
      <c r="A265" s="301" t="s">
        <v>232</v>
      </c>
      <c r="B265" s="301">
        <f t="shared" si="52"/>
        <v>0</v>
      </c>
      <c r="C265" s="51">
        <v>0</v>
      </c>
      <c r="D265" s="55">
        <v>0</v>
      </c>
      <c r="E265" s="55">
        <v>0</v>
      </c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55">
        <v>0</v>
      </c>
      <c r="L265" s="55">
        <v>0</v>
      </c>
      <c r="M265" s="55">
        <v>0</v>
      </c>
      <c r="N265" s="55">
        <v>0</v>
      </c>
      <c r="O265" s="55">
        <v>0</v>
      </c>
      <c r="P265" s="55">
        <v>0</v>
      </c>
      <c r="Q265" s="55">
        <v>0</v>
      </c>
      <c r="R265" s="55">
        <v>0</v>
      </c>
      <c r="S265" s="56">
        <v>0</v>
      </c>
    </row>
    <row r="266" spans="1:19" customFormat="1" x14ac:dyDescent="0.25">
      <c r="A266" s="301" t="s">
        <v>233</v>
      </c>
      <c r="B266" s="301">
        <f t="shared" si="52"/>
        <v>0</v>
      </c>
      <c r="C266" s="51">
        <v>0</v>
      </c>
      <c r="D266" s="55">
        <v>0</v>
      </c>
      <c r="E266" s="55">
        <v>0</v>
      </c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55">
        <v>0</v>
      </c>
      <c r="L266" s="55">
        <v>0</v>
      </c>
      <c r="M266" s="55">
        <v>0</v>
      </c>
      <c r="N266" s="55">
        <v>0</v>
      </c>
      <c r="O266" s="55">
        <v>0</v>
      </c>
      <c r="P266" s="55">
        <v>0</v>
      </c>
      <c r="Q266" s="55">
        <v>0</v>
      </c>
      <c r="R266" s="55">
        <v>0</v>
      </c>
      <c r="S266" s="56">
        <v>0</v>
      </c>
    </row>
    <row r="267" spans="1:19" customFormat="1" x14ac:dyDescent="0.25">
      <c r="A267" s="301" t="s">
        <v>234</v>
      </c>
      <c r="B267" s="301">
        <f t="shared" si="52"/>
        <v>0</v>
      </c>
      <c r="C267" s="51">
        <v>0</v>
      </c>
      <c r="D267" s="55">
        <v>0</v>
      </c>
      <c r="E267" s="55">
        <v>0</v>
      </c>
      <c r="F267" s="55">
        <v>0</v>
      </c>
      <c r="G267" s="55">
        <v>0</v>
      </c>
      <c r="H267" s="55">
        <v>0</v>
      </c>
      <c r="I267" s="55">
        <v>0</v>
      </c>
      <c r="J267" s="55">
        <v>0</v>
      </c>
      <c r="K267" s="55">
        <v>0</v>
      </c>
      <c r="L267" s="55">
        <v>0</v>
      </c>
      <c r="M267" s="55">
        <v>0</v>
      </c>
      <c r="N267" s="55">
        <v>0</v>
      </c>
      <c r="O267" s="55">
        <v>0</v>
      </c>
      <c r="P267" s="55">
        <v>0</v>
      </c>
      <c r="Q267" s="55">
        <v>0</v>
      </c>
      <c r="R267" s="55">
        <v>0</v>
      </c>
      <c r="S267" s="56">
        <v>0</v>
      </c>
    </row>
    <row r="268" spans="1:19" customFormat="1" ht="22.5" x14ac:dyDescent="0.25">
      <c r="A268" s="381" t="s">
        <v>235</v>
      </c>
      <c r="B268" s="301">
        <f t="shared" si="52"/>
        <v>0</v>
      </c>
      <c r="C268" s="51">
        <v>0</v>
      </c>
      <c r="D268" s="55">
        <v>0</v>
      </c>
      <c r="E268" s="55">
        <v>0</v>
      </c>
      <c r="F268" s="55">
        <v>0</v>
      </c>
      <c r="G268" s="55">
        <v>0</v>
      </c>
      <c r="H268" s="55">
        <v>0</v>
      </c>
      <c r="I268" s="55">
        <v>0</v>
      </c>
      <c r="J268" s="55">
        <v>0</v>
      </c>
      <c r="K268" s="55">
        <v>0</v>
      </c>
      <c r="L268" s="55">
        <v>0</v>
      </c>
      <c r="M268" s="55">
        <v>0</v>
      </c>
      <c r="N268" s="55">
        <v>0</v>
      </c>
      <c r="O268" s="55">
        <v>0</v>
      </c>
      <c r="P268" s="55">
        <v>0</v>
      </c>
      <c r="Q268" s="55">
        <v>0</v>
      </c>
      <c r="R268" s="55">
        <v>0</v>
      </c>
      <c r="S268" s="56">
        <v>0</v>
      </c>
    </row>
    <row r="269" spans="1:19" customFormat="1" ht="22.5" x14ac:dyDescent="0.25">
      <c r="A269" s="381" t="s">
        <v>236</v>
      </c>
      <c r="B269" s="301">
        <f t="shared" si="52"/>
        <v>0</v>
      </c>
      <c r="C269" s="51">
        <v>0</v>
      </c>
      <c r="D269" s="55">
        <v>0</v>
      </c>
      <c r="E269" s="55">
        <v>0</v>
      </c>
      <c r="F269" s="55">
        <v>0</v>
      </c>
      <c r="G269" s="55">
        <v>0</v>
      </c>
      <c r="H269" s="55">
        <v>0</v>
      </c>
      <c r="I269" s="55">
        <v>0</v>
      </c>
      <c r="J269" s="55">
        <v>0</v>
      </c>
      <c r="K269" s="55">
        <v>0</v>
      </c>
      <c r="L269" s="55">
        <v>0</v>
      </c>
      <c r="M269" s="55">
        <v>0</v>
      </c>
      <c r="N269" s="55">
        <v>0</v>
      </c>
      <c r="O269" s="55">
        <v>0</v>
      </c>
      <c r="P269" s="55">
        <v>0</v>
      </c>
      <c r="Q269" s="55">
        <v>0</v>
      </c>
      <c r="R269" s="55">
        <v>0</v>
      </c>
      <c r="S269" s="56">
        <v>0</v>
      </c>
    </row>
    <row r="270" spans="1:19" customFormat="1" x14ac:dyDescent="0.25">
      <c r="A270" s="301" t="s">
        <v>237</v>
      </c>
      <c r="B270" s="301">
        <f t="shared" si="52"/>
        <v>0</v>
      </c>
      <c r="C270" s="51">
        <v>0</v>
      </c>
      <c r="D270" s="55">
        <v>0</v>
      </c>
      <c r="E270" s="55">
        <v>0</v>
      </c>
      <c r="F270" s="55">
        <v>0</v>
      </c>
      <c r="G270" s="55">
        <v>0</v>
      </c>
      <c r="H270" s="55">
        <v>0</v>
      </c>
      <c r="I270" s="55">
        <v>0</v>
      </c>
      <c r="J270" s="55">
        <v>0</v>
      </c>
      <c r="K270" s="55">
        <v>0</v>
      </c>
      <c r="L270" s="55">
        <v>0</v>
      </c>
      <c r="M270" s="55">
        <v>0</v>
      </c>
      <c r="N270" s="55">
        <v>0</v>
      </c>
      <c r="O270" s="55">
        <v>0</v>
      </c>
      <c r="P270" s="55">
        <v>0</v>
      </c>
      <c r="Q270" s="55">
        <v>0</v>
      </c>
      <c r="R270" s="55">
        <v>0</v>
      </c>
      <c r="S270" s="56">
        <v>0</v>
      </c>
    </row>
    <row r="271" spans="1:19" customFormat="1" x14ac:dyDescent="0.25">
      <c r="A271" s="301" t="s">
        <v>238</v>
      </c>
      <c r="B271" s="301">
        <f t="shared" si="52"/>
        <v>0</v>
      </c>
      <c r="C271" s="51">
        <v>0</v>
      </c>
      <c r="D271" s="55">
        <v>0</v>
      </c>
      <c r="E271" s="55">
        <v>0</v>
      </c>
      <c r="F271" s="55">
        <v>0</v>
      </c>
      <c r="G271" s="55">
        <v>0</v>
      </c>
      <c r="H271" s="55">
        <v>0</v>
      </c>
      <c r="I271" s="55">
        <v>0</v>
      </c>
      <c r="J271" s="55">
        <v>0</v>
      </c>
      <c r="K271" s="55">
        <v>0</v>
      </c>
      <c r="L271" s="55">
        <v>0</v>
      </c>
      <c r="M271" s="55">
        <v>0</v>
      </c>
      <c r="N271" s="55">
        <v>0</v>
      </c>
      <c r="O271" s="55">
        <v>0</v>
      </c>
      <c r="P271" s="55">
        <v>0</v>
      </c>
      <c r="Q271" s="55">
        <v>0</v>
      </c>
      <c r="R271" s="55">
        <v>0</v>
      </c>
      <c r="S271" s="56">
        <v>0</v>
      </c>
    </row>
    <row r="272" spans="1:19" customFormat="1" x14ac:dyDescent="0.25">
      <c r="A272" s="301" t="s">
        <v>239</v>
      </c>
      <c r="B272" s="301">
        <f t="shared" si="52"/>
        <v>0</v>
      </c>
      <c r="C272" s="51">
        <v>0</v>
      </c>
      <c r="D272" s="55">
        <v>0</v>
      </c>
      <c r="E272" s="55">
        <v>0</v>
      </c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55">
        <v>0</v>
      </c>
      <c r="L272" s="55">
        <v>0</v>
      </c>
      <c r="M272" s="55">
        <v>0</v>
      </c>
      <c r="N272" s="55">
        <v>0</v>
      </c>
      <c r="O272" s="55">
        <v>0</v>
      </c>
      <c r="P272" s="55">
        <v>0</v>
      </c>
      <c r="Q272" s="55">
        <v>0</v>
      </c>
      <c r="R272" s="55">
        <v>0</v>
      </c>
      <c r="S272" s="56">
        <v>0</v>
      </c>
    </row>
    <row r="273" spans="1:19" customFormat="1" x14ac:dyDescent="0.25">
      <c r="A273" s="301" t="s">
        <v>240</v>
      </c>
      <c r="B273" s="301">
        <f t="shared" si="52"/>
        <v>0</v>
      </c>
      <c r="C273" s="51">
        <v>0</v>
      </c>
      <c r="D273" s="55">
        <v>0</v>
      </c>
      <c r="E273" s="55">
        <v>0</v>
      </c>
      <c r="F273" s="55">
        <v>0</v>
      </c>
      <c r="G273" s="55">
        <v>0</v>
      </c>
      <c r="H273" s="55">
        <v>0</v>
      </c>
      <c r="I273" s="55">
        <v>0</v>
      </c>
      <c r="J273" s="55">
        <v>0</v>
      </c>
      <c r="K273" s="55">
        <v>0</v>
      </c>
      <c r="L273" s="55">
        <v>0</v>
      </c>
      <c r="M273" s="55">
        <v>0</v>
      </c>
      <c r="N273" s="55">
        <v>0</v>
      </c>
      <c r="O273" s="55">
        <v>0</v>
      </c>
      <c r="P273" s="55">
        <v>0</v>
      </c>
      <c r="Q273" s="55">
        <v>0</v>
      </c>
      <c r="R273" s="55">
        <v>0</v>
      </c>
      <c r="S273" s="56">
        <v>0</v>
      </c>
    </row>
    <row r="274" spans="1:19" customFormat="1" x14ac:dyDescent="0.25">
      <c r="A274" s="301" t="s">
        <v>241</v>
      </c>
      <c r="B274" s="301">
        <f t="shared" si="52"/>
        <v>0</v>
      </c>
      <c r="C274" s="51">
        <v>0</v>
      </c>
      <c r="D274" s="55">
        <v>0</v>
      </c>
      <c r="E274" s="55">
        <v>0</v>
      </c>
      <c r="F274" s="55">
        <v>0</v>
      </c>
      <c r="G274" s="55">
        <v>0</v>
      </c>
      <c r="H274" s="55">
        <v>0</v>
      </c>
      <c r="I274" s="55">
        <v>0</v>
      </c>
      <c r="J274" s="55">
        <v>0</v>
      </c>
      <c r="K274" s="55">
        <v>0</v>
      </c>
      <c r="L274" s="55">
        <v>0</v>
      </c>
      <c r="M274" s="55">
        <v>0</v>
      </c>
      <c r="N274" s="55">
        <v>0</v>
      </c>
      <c r="O274" s="55">
        <v>0</v>
      </c>
      <c r="P274" s="55">
        <v>0</v>
      </c>
      <c r="Q274" s="55">
        <v>0</v>
      </c>
      <c r="R274" s="55">
        <v>0</v>
      </c>
      <c r="S274" s="56">
        <v>0</v>
      </c>
    </row>
    <row r="275" spans="1:19" customFormat="1" x14ac:dyDescent="0.25">
      <c r="A275" s="301" t="s">
        <v>242</v>
      </c>
      <c r="B275" s="301">
        <f t="shared" si="52"/>
        <v>48</v>
      </c>
      <c r="C275" s="51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>
        <v>3</v>
      </c>
      <c r="Q275" s="55">
        <v>13</v>
      </c>
      <c r="R275" s="55">
        <v>15</v>
      </c>
      <c r="S275" s="56">
        <v>17</v>
      </c>
    </row>
    <row r="276" spans="1:19" customFormat="1" x14ac:dyDescent="0.25">
      <c r="A276" s="301" t="s">
        <v>243</v>
      </c>
      <c r="B276" s="301">
        <f t="shared" si="52"/>
        <v>274</v>
      </c>
      <c r="C276" s="51">
        <v>1</v>
      </c>
      <c r="D276" s="55">
        <v>8</v>
      </c>
      <c r="E276" s="55">
        <v>8</v>
      </c>
      <c r="F276" s="55">
        <v>5</v>
      </c>
      <c r="G276" s="55">
        <v>1</v>
      </c>
      <c r="H276" s="55">
        <v>1</v>
      </c>
      <c r="I276" s="55">
        <v>0</v>
      </c>
      <c r="J276" s="55">
        <v>0</v>
      </c>
      <c r="K276" s="55">
        <v>1</v>
      </c>
      <c r="L276" s="55">
        <v>2</v>
      </c>
      <c r="M276" s="55">
        <v>2</v>
      </c>
      <c r="N276" s="55">
        <v>0</v>
      </c>
      <c r="O276" s="55">
        <v>3</v>
      </c>
      <c r="P276" s="55">
        <v>98</v>
      </c>
      <c r="Q276" s="55">
        <v>56</v>
      </c>
      <c r="R276" s="55">
        <v>52</v>
      </c>
      <c r="S276" s="56">
        <v>36</v>
      </c>
    </row>
    <row r="277" spans="1:19" customFormat="1" x14ac:dyDescent="0.25">
      <c r="A277" s="301" t="s">
        <v>244</v>
      </c>
      <c r="B277" s="301">
        <f t="shared" si="52"/>
        <v>0</v>
      </c>
      <c r="C277" s="51">
        <v>0</v>
      </c>
      <c r="D277" s="55">
        <v>0</v>
      </c>
      <c r="E277" s="55">
        <v>0</v>
      </c>
      <c r="F277" s="55">
        <v>0</v>
      </c>
      <c r="G277" s="55">
        <v>0</v>
      </c>
      <c r="H277" s="55">
        <v>0</v>
      </c>
      <c r="I277" s="55">
        <v>0</v>
      </c>
      <c r="J277" s="55">
        <v>0</v>
      </c>
      <c r="K277" s="55">
        <v>0</v>
      </c>
      <c r="L277" s="55">
        <v>0</v>
      </c>
      <c r="M277" s="55">
        <v>0</v>
      </c>
      <c r="N277" s="55">
        <v>0</v>
      </c>
      <c r="O277" s="55">
        <v>0</v>
      </c>
      <c r="P277" s="55">
        <v>0</v>
      </c>
      <c r="Q277" s="55">
        <v>0</v>
      </c>
      <c r="R277" s="55">
        <v>0</v>
      </c>
      <c r="S277" s="56">
        <v>0</v>
      </c>
    </row>
    <row r="278" spans="1:19" customFormat="1" x14ac:dyDescent="0.25">
      <c r="A278" s="301" t="s">
        <v>245</v>
      </c>
      <c r="B278" s="301">
        <f t="shared" si="52"/>
        <v>0</v>
      </c>
      <c r="C278" s="51">
        <v>0</v>
      </c>
      <c r="D278" s="55">
        <v>0</v>
      </c>
      <c r="E278" s="55">
        <v>0</v>
      </c>
      <c r="F278" s="55">
        <v>0</v>
      </c>
      <c r="G278" s="55">
        <v>0</v>
      </c>
      <c r="H278" s="55">
        <v>0</v>
      </c>
      <c r="I278" s="55">
        <v>0</v>
      </c>
      <c r="J278" s="55">
        <v>0</v>
      </c>
      <c r="K278" s="55">
        <v>0</v>
      </c>
      <c r="L278" s="55">
        <v>0</v>
      </c>
      <c r="M278" s="55">
        <v>0</v>
      </c>
      <c r="N278" s="55">
        <v>0</v>
      </c>
      <c r="O278" s="55">
        <v>0</v>
      </c>
      <c r="P278" s="55">
        <v>0</v>
      </c>
      <c r="Q278" s="55">
        <v>0</v>
      </c>
      <c r="R278" s="55">
        <v>0</v>
      </c>
      <c r="S278" s="56">
        <v>0</v>
      </c>
    </row>
    <row r="279" spans="1:19" customFormat="1" x14ac:dyDescent="0.25">
      <c r="A279" s="382" t="s">
        <v>246</v>
      </c>
      <c r="B279" s="301">
        <f t="shared" si="52"/>
        <v>0</v>
      </c>
      <c r="C279" s="39">
        <v>0</v>
      </c>
      <c r="D279" s="44">
        <v>0</v>
      </c>
      <c r="E279" s="44">
        <v>0</v>
      </c>
      <c r="F279" s="44">
        <v>0</v>
      </c>
      <c r="G279" s="44">
        <v>0</v>
      </c>
      <c r="H279" s="44">
        <v>0</v>
      </c>
      <c r="I279" s="44">
        <v>0</v>
      </c>
      <c r="J279" s="44">
        <v>0</v>
      </c>
      <c r="K279" s="44">
        <v>0</v>
      </c>
      <c r="L279" s="44">
        <v>0</v>
      </c>
      <c r="M279" s="44">
        <v>0</v>
      </c>
      <c r="N279" s="44">
        <v>0</v>
      </c>
      <c r="O279" s="44">
        <v>0</v>
      </c>
      <c r="P279" s="44">
        <v>0</v>
      </c>
      <c r="Q279" s="44">
        <v>0</v>
      </c>
      <c r="R279" s="44">
        <v>0</v>
      </c>
      <c r="S279" s="40">
        <v>0</v>
      </c>
    </row>
    <row r="280" spans="1:19" customFormat="1" x14ac:dyDescent="0.25">
      <c r="A280" s="382" t="s">
        <v>247</v>
      </c>
      <c r="B280" s="301">
        <f t="shared" si="52"/>
        <v>0</v>
      </c>
      <c r="C280" s="51">
        <v>0</v>
      </c>
      <c r="D280" s="55">
        <v>0</v>
      </c>
      <c r="E280" s="55">
        <v>0</v>
      </c>
      <c r="F280" s="55">
        <v>0</v>
      </c>
      <c r="G280" s="55">
        <v>0</v>
      </c>
      <c r="H280" s="55">
        <v>0</v>
      </c>
      <c r="I280" s="55">
        <v>0</v>
      </c>
      <c r="J280" s="55">
        <v>0</v>
      </c>
      <c r="K280" s="55">
        <v>0</v>
      </c>
      <c r="L280" s="55">
        <v>0</v>
      </c>
      <c r="M280" s="55">
        <v>0</v>
      </c>
      <c r="N280" s="55">
        <v>0</v>
      </c>
      <c r="O280" s="55">
        <v>0</v>
      </c>
      <c r="P280" s="55">
        <v>0</v>
      </c>
      <c r="Q280" s="55">
        <v>0</v>
      </c>
      <c r="R280" s="55">
        <v>0</v>
      </c>
      <c r="S280" s="56">
        <v>0</v>
      </c>
    </row>
    <row r="281" spans="1:19" customFormat="1" ht="22.5" x14ac:dyDescent="0.25">
      <c r="A281" s="383" t="s">
        <v>248</v>
      </c>
      <c r="B281" s="301">
        <f t="shared" si="52"/>
        <v>0</v>
      </c>
      <c r="C281" s="51">
        <v>0</v>
      </c>
      <c r="D281" s="55">
        <v>0</v>
      </c>
      <c r="E281" s="55">
        <v>0</v>
      </c>
      <c r="F281" s="55">
        <v>0</v>
      </c>
      <c r="G281" s="55">
        <v>0</v>
      </c>
      <c r="H281" s="55">
        <v>0</v>
      </c>
      <c r="I281" s="55">
        <v>0</v>
      </c>
      <c r="J281" s="55">
        <v>0</v>
      </c>
      <c r="K281" s="55">
        <v>0</v>
      </c>
      <c r="L281" s="55">
        <v>0</v>
      </c>
      <c r="M281" s="55">
        <v>0</v>
      </c>
      <c r="N281" s="55">
        <v>0</v>
      </c>
      <c r="O281" s="55">
        <v>0</v>
      </c>
      <c r="P281" s="55">
        <v>0</v>
      </c>
      <c r="Q281" s="55">
        <v>0</v>
      </c>
      <c r="R281" s="55">
        <v>0</v>
      </c>
      <c r="S281" s="56">
        <v>0</v>
      </c>
    </row>
    <row r="282" spans="1:19" customFormat="1" x14ac:dyDescent="0.25">
      <c r="A282" s="382" t="s">
        <v>249</v>
      </c>
      <c r="B282" s="301">
        <f t="shared" si="52"/>
        <v>0</v>
      </c>
      <c r="C282" s="51">
        <v>0</v>
      </c>
      <c r="D282" s="55">
        <v>0</v>
      </c>
      <c r="E282" s="55">
        <v>0</v>
      </c>
      <c r="F282" s="55">
        <v>0</v>
      </c>
      <c r="G282" s="55">
        <v>0</v>
      </c>
      <c r="H282" s="55">
        <v>0</v>
      </c>
      <c r="I282" s="55">
        <v>0</v>
      </c>
      <c r="J282" s="55">
        <v>0</v>
      </c>
      <c r="K282" s="55">
        <v>0</v>
      </c>
      <c r="L282" s="55">
        <v>0</v>
      </c>
      <c r="M282" s="55">
        <v>0</v>
      </c>
      <c r="N282" s="55">
        <v>0</v>
      </c>
      <c r="O282" s="55">
        <v>0</v>
      </c>
      <c r="P282" s="55">
        <v>0</v>
      </c>
      <c r="Q282" s="55">
        <v>0</v>
      </c>
      <c r="R282" s="55">
        <v>0</v>
      </c>
      <c r="S282" s="56">
        <v>0</v>
      </c>
    </row>
    <row r="283" spans="1:19" customFormat="1" x14ac:dyDescent="0.25">
      <c r="A283" s="382" t="s">
        <v>250</v>
      </c>
      <c r="B283" s="301">
        <f t="shared" si="52"/>
        <v>0</v>
      </c>
      <c r="C283" s="51">
        <v>0</v>
      </c>
      <c r="D283" s="55">
        <v>0</v>
      </c>
      <c r="E283" s="55">
        <v>0</v>
      </c>
      <c r="F283" s="55">
        <v>0</v>
      </c>
      <c r="G283" s="55">
        <v>0</v>
      </c>
      <c r="H283" s="55">
        <v>0</v>
      </c>
      <c r="I283" s="55">
        <v>0</v>
      </c>
      <c r="J283" s="55">
        <v>0</v>
      </c>
      <c r="K283" s="55">
        <v>0</v>
      </c>
      <c r="L283" s="55">
        <v>0</v>
      </c>
      <c r="M283" s="55">
        <v>0</v>
      </c>
      <c r="N283" s="55">
        <v>0</v>
      </c>
      <c r="O283" s="55">
        <v>0</v>
      </c>
      <c r="P283" s="55">
        <v>0</v>
      </c>
      <c r="Q283" s="55">
        <v>0</v>
      </c>
      <c r="R283" s="55">
        <v>0</v>
      </c>
      <c r="S283" s="56">
        <v>0</v>
      </c>
    </row>
    <row r="284" spans="1:19" customFormat="1" x14ac:dyDescent="0.25">
      <c r="A284" s="350" t="s">
        <v>251</v>
      </c>
      <c r="B284" s="303">
        <f t="shared" si="52"/>
        <v>0</v>
      </c>
      <c r="C284" s="304">
        <v>0</v>
      </c>
      <c r="D284" s="238">
        <v>0</v>
      </c>
      <c r="E284" s="238">
        <v>0</v>
      </c>
      <c r="F284" s="238">
        <v>0</v>
      </c>
      <c r="G284" s="238">
        <v>0</v>
      </c>
      <c r="H284" s="238">
        <v>0</v>
      </c>
      <c r="I284" s="238">
        <v>0</v>
      </c>
      <c r="J284" s="238">
        <v>0</v>
      </c>
      <c r="K284" s="238">
        <v>0</v>
      </c>
      <c r="L284" s="238">
        <v>0</v>
      </c>
      <c r="M284" s="238">
        <v>0</v>
      </c>
      <c r="N284" s="238">
        <v>0</v>
      </c>
      <c r="O284" s="238">
        <v>0</v>
      </c>
      <c r="P284" s="238">
        <v>0</v>
      </c>
      <c r="Q284" s="238">
        <v>0</v>
      </c>
      <c r="R284" s="238">
        <v>0</v>
      </c>
      <c r="S284" s="77">
        <v>0</v>
      </c>
    </row>
    <row r="285" spans="1:19" customFormat="1" x14ac:dyDescent="0.25">
      <c r="A285" s="257" t="s">
        <v>252</v>
      </c>
      <c r="B285" s="257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</row>
    <row r="286" spans="1:19" customFormat="1" x14ac:dyDescent="0.25">
      <c r="A286" s="1280" t="s">
        <v>253</v>
      </c>
      <c r="B286" s="1363" t="s">
        <v>5</v>
      </c>
      <c r="C286" s="1313" t="s">
        <v>254</v>
      </c>
      <c r="D286" s="1364"/>
      <c r="E286" s="1364"/>
      <c r="F286" s="1364"/>
      <c r="G286" s="1364"/>
      <c r="H286" s="1364"/>
      <c r="I286" s="1364"/>
      <c r="J286" s="1364"/>
      <c r="K286" s="1364"/>
      <c r="L286" s="1364"/>
      <c r="M286" s="1364"/>
      <c r="N286" s="1364"/>
      <c r="O286" s="1364"/>
      <c r="P286" s="1364"/>
      <c r="Q286" s="1364"/>
      <c r="R286" s="1364"/>
      <c r="S286" s="1312"/>
    </row>
    <row r="287" spans="1:19" customFormat="1" x14ac:dyDescent="0.25">
      <c r="A287" s="734"/>
      <c r="B287" s="735"/>
      <c r="C287" s="1346" t="s">
        <v>11</v>
      </c>
      <c r="D287" s="1346" t="s">
        <v>12</v>
      </c>
      <c r="E287" s="1346" t="s">
        <v>13</v>
      </c>
      <c r="F287" s="1346" t="s">
        <v>14</v>
      </c>
      <c r="G287" s="1346" t="s">
        <v>15</v>
      </c>
      <c r="H287" s="1346" t="s">
        <v>16</v>
      </c>
      <c r="I287" s="1346" t="s">
        <v>17</v>
      </c>
      <c r="J287" s="1346" t="s">
        <v>18</v>
      </c>
      <c r="K287" s="1346" t="s">
        <v>19</v>
      </c>
      <c r="L287" s="1346" t="s">
        <v>20</v>
      </c>
      <c r="M287" s="1346" t="s">
        <v>21</v>
      </c>
      <c r="N287" s="1346" t="s">
        <v>22</v>
      </c>
      <c r="O287" s="1346" t="s">
        <v>23</v>
      </c>
      <c r="P287" s="1346" t="s">
        <v>24</v>
      </c>
      <c r="Q287" s="1346" t="s">
        <v>25</v>
      </c>
      <c r="R287" s="1346" t="s">
        <v>26</v>
      </c>
      <c r="S287" s="1346" t="s">
        <v>27</v>
      </c>
    </row>
    <row r="288" spans="1:19" customFormat="1" x14ac:dyDescent="0.25">
      <c r="A288" s="1369" t="s">
        <v>61</v>
      </c>
      <c r="B288" s="376">
        <f t="shared" ref="B288:B308" si="53">SUM(C288:S288)</f>
        <v>0</v>
      </c>
      <c r="C288" s="44">
        <v>0</v>
      </c>
      <c r="D288" s="44">
        <v>0</v>
      </c>
      <c r="E288" s="44">
        <v>0</v>
      </c>
      <c r="F288" s="44">
        <v>0</v>
      </c>
      <c r="G288" s="44">
        <v>0</v>
      </c>
      <c r="H288" s="44">
        <v>0</v>
      </c>
      <c r="I288" s="44">
        <v>0</v>
      </c>
      <c r="J288" s="44">
        <v>0</v>
      </c>
      <c r="K288" s="44">
        <v>0</v>
      </c>
      <c r="L288" s="44">
        <v>0</v>
      </c>
      <c r="M288" s="44">
        <v>0</v>
      </c>
      <c r="N288" s="44">
        <v>0</v>
      </c>
      <c r="O288" s="44">
        <v>0</v>
      </c>
      <c r="P288" s="44">
        <v>0</v>
      </c>
      <c r="Q288" s="44">
        <v>0</v>
      </c>
      <c r="R288" s="44">
        <v>0</v>
      </c>
      <c r="S288" s="40">
        <v>0</v>
      </c>
    </row>
    <row r="289" spans="1:19" customFormat="1" x14ac:dyDescent="0.25">
      <c r="A289" s="161" t="s">
        <v>66</v>
      </c>
      <c r="B289" s="376">
        <f t="shared" si="53"/>
        <v>0</v>
      </c>
      <c r="C289" s="55">
        <v>0</v>
      </c>
      <c r="D289" s="55">
        <v>0</v>
      </c>
      <c r="E289" s="55">
        <v>0</v>
      </c>
      <c r="F289" s="55">
        <v>0</v>
      </c>
      <c r="G289" s="55">
        <v>0</v>
      </c>
      <c r="H289" s="55">
        <v>0</v>
      </c>
      <c r="I289" s="55">
        <v>0</v>
      </c>
      <c r="J289" s="55">
        <v>0</v>
      </c>
      <c r="K289" s="55">
        <v>0</v>
      </c>
      <c r="L289" s="55">
        <v>0</v>
      </c>
      <c r="M289" s="55">
        <v>0</v>
      </c>
      <c r="N289" s="55">
        <v>0</v>
      </c>
      <c r="O289" s="55">
        <v>0</v>
      </c>
      <c r="P289" s="55">
        <v>0</v>
      </c>
      <c r="Q289" s="55">
        <v>0</v>
      </c>
      <c r="R289" s="55">
        <v>0</v>
      </c>
      <c r="S289" s="56">
        <v>0</v>
      </c>
    </row>
    <row r="290" spans="1:19" customFormat="1" x14ac:dyDescent="0.25">
      <c r="A290" s="348" t="s">
        <v>62</v>
      </c>
      <c r="B290" s="376">
        <f t="shared" si="53"/>
        <v>0</v>
      </c>
      <c r="C290" s="55">
        <v>0</v>
      </c>
      <c r="D290" s="55">
        <v>0</v>
      </c>
      <c r="E290" s="55">
        <v>0</v>
      </c>
      <c r="F290" s="55">
        <v>0</v>
      </c>
      <c r="G290" s="55">
        <v>0</v>
      </c>
      <c r="H290" s="55">
        <v>0</v>
      </c>
      <c r="I290" s="55">
        <v>0</v>
      </c>
      <c r="J290" s="55">
        <v>0</v>
      </c>
      <c r="K290" s="55">
        <v>0</v>
      </c>
      <c r="L290" s="55">
        <v>0</v>
      </c>
      <c r="M290" s="55">
        <v>0</v>
      </c>
      <c r="N290" s="55">
        <v>0</v>
      </c>
      <c r="O290" s="55">
        <v>0</v>
      </c>
      <c r="P290" s="55">
        <v>0</v>
      </c>
      <c r="Q290" s="55">
        <v>0</v>
      </c>
      <c r="R290" s="55">
        <v>0</v>
      </c>
      <c r="S290" s="56">
        <v>0</v>
      </c>
    </row>
    <row r="291" spans="1:19" customFormat="1" x14ac:dyDescent="0.25">
      <c r="A291" s="348" t="s">
        <v>60</v>
      </c>
      <c r="B291" s="376">
        <f t="shared" si="53"/>
        <v>2</v>
      </c>
      <c r="C291" s="55">
        <v>0</v>
      </c>
      <c r="D291" s="55">
        <v>0</v>
      </c>
      <c r="E291" s="55">
        <v>0</v>
      </c>
      <c r="F291" s="55">
        <v>0</v>
      </c>
      <c r="G291" s="55">
        <v>0</v>
      </c>
      <c r="H291" s="55">
        <v>0</v>
      </c>
      <c r="I291" s="55">
        <v>0</v>
      </c>
      <c r="J291" s="55">
        <v>0</v>
      </c>
      <c r="K291" s="55">
        <v>0</v>
      </c>
      <c r="L291" s="55">
        <v>0</v>
      </c>
      <c r="M291" s="55">
        <v>0</v>
      </c>
      <c r="N291" s="55">
        <v>0</v>
      </c>
      <c r="O291" s="55">
        <v>0</v>
      </c>
      <c r="P291" s="55">
        <v>0</v>
      </c>
      <c r="Q291" s="55">
        <v>1</v>
      </c>
      <c r="R291" s="55">
        <v>1</v>
      </c>
      <c r="S291" s="56">
        <v>0</v>
      </c>
    </row>
    <row r="292" spans="1:19" customFormat="1" x14ac:dyDescent="0.25">
      <c r="A292" s="161" t="s">
        <v>169</v>
      </c>
      <c r="B292" s="376">
        <f t="shared" si="53"/>
        <v>0</v>
      </c>
      <c r="C292" s="55">
        <v>0</v>
      </c>
      <c r="D292" s="55">
        <v>0</v>
      </c>
      <c r="E292" s="55">
        <v>0</v>
      </c>
      <c r="F292" s="55">
        <v>0</v>
      </c>
      <c r="G292" s="55">
        <v>0</v>
      </c>
      <c r="H292" s="55">
        <v>0</v>
      </c>
      <c r="I292" s="55">
        <v>0</v>
      </c>
      <c r="J292" s="55">
        <v>0</v>
      </c>
      <c r="K292" s="55">
        <v>0</v>
      </c>
      <c r="L292" s="55">
        <v>0</v>
      </c>
      <c r="M292" s="55">
        <v>0</v>
      </c>
      <c r="N292" s="55">
        <v>0</v>
      </c>
      <c r="O292" s="55">
        <v>0</v>
      </c>
      <c r="P292" s="55">
        <v>0</v>
      </c>
      <c r="Q292" s="55">
        <v>0</v>
      </c>
      <c r="R292" s="55">
        <v>0</v>
      </c>
      <c r="S292" s="56">
        <v>0</v>
      </c>
    </row>
    <row r="293" spans="1:19" customFormat="1" x14ac:dyDescent="0.25">
      <c r="A293" s="163" t="s">
        <v>63</v>
      </c>
      <c r="B293" s="376">
        <f t="shared" si="53"/>
        <v>0</v>
      </c>
      <c r="C293" s="55">
        <v>0</v>
      </c>
      <c r="D293" s="55">
        <v>0</v>
      </c>
      <c r="E293" s="55">
        <v>0</v>
      </c>
      <c r="F293" s="55">
        <v>0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0</v>
      </c>
      <c r="Q293" s="55">
        <v>0</v>
      </c>
      <c r="R293" s="55">
        <v>0</v>
      </c>
      <c r="S293" s="56">
        <v>0</v>
      </c>
    </row>
    <row r="294" spans="1:19" customFormat="1" x14ac:dyDescent="0.25">
      <c r="A294" s="163" t="s">
        <v>255</v>
      </c>
      <c r="B294" s="376">
        <f t="shared" si="53"/>
        <v>0</v>
      </c>
      <c r="C294" s="55">
        <v>0</v>
      </c>
      <c r="D294" s="55">
        <v>0</v>
      </c>
      <c r="E294" s="55">
        <v>0</v>
      </c>
      <c r="F294" s="55">
        <v>0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0</v>
      </c>
      <c r="Q294" s="55">
        <v>0</v>
      </c>
      <c r="R294" s="55">
        <v>0</v>
      </c>
      <c r="S294" s="56">
        <v>0</v>
      </c>
    </row>
    <row r="295" spans="1:19" customFormat="1" x14ac:dyDescent="0.25">
      <c r="A295" s="163" t="s">
        <v>167</v>
      </c>
      <c r="B295" s="376">
        <f t="shared" si="53"/>
        <v>0</v>
      </c>
      <c r="C295" s="55">
        <v>0</v>
      </c>
      <c r="D295" s="55">
        <v>0</v>
      </c>
      <c r="E295" s="55">
        <v>0</v>
      </c>
      <c r="F295" s="55">
        <v>0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0</v>
      </c>
      <c r="Q295" s="55">
        <v>0</v>
      </c>
      <c r="R295" s="55">
        <v>0</v>
      </c>
      <c r="S295" s="56">
        <v>0</v>
      </c>
    </row>
    <row r="296" spans="1:19" customFormat="1" x14ac:dyDescent="0.25">
      <c r="A296" s="161" t="s">
        <v>174</v>
      </c>
      <c r="B296" s="376">
        <f t="shared" si="53"/>
        <v>0</v>
      </c>
      <c r="C296" s="55">
        <v>0</v>
      </c>
      <c r="D296" s="55">
        <v>0</v>
      </c>
      <c r="E296" s="55">
        <v>0</v>
      </c>
      <c r="F296" s="55">
        <v>0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0</v>
      </c>
      <c r="Q296" s="55">
        <v>0</v>
      </c>
      <c r="R296" s="55">
        <v>0</v>
      </c>
      <c r="S296" s="56">
        <v>0</v>
      </c>
    </row>
    <row r="297" spans="1:19" customFormat="1" x14ac:dyDescent="0.25">
      <c r="A297" s="163" t="s">
        <v>256</v>
      </c>
      <c r="B297" s="376">
        <f t="shared" si="53"/>
        <v>0</v>
      </c>
      <c r="C297" s="55">
        <v>0</v>
      </c>
      <c r="D297" s="55">
        <v>0</v>
      </c>
      <c r="E297" s="55">
        <v>0</v>
      </c>
      <c r="F297" s="55">
        <v>0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0</v>
      </c>
      <c r="Q297" s="55">
        <v>0</v>
      </c>
      <c r="R297" s="55">
        <v>0</v>
      </c>
      <c r="S297" s="56">
        <v>0</v>
      </c>
    </row>
    <row r="298" spans="1:19" customFormat="1" x14ac:dyDescent="0.25">
      <c r="A298" s="161" t="s">
        <v>68</v>
      </c>
      <c r="B298" s="376">
        <f t="shared" si="53"/>
        <v>3</v>
      </c>
      <c r="C298" s="55">
        <v>0</v>
      </c>
      <c r="D298" s="55">
        <v>0</v>
      </c>
      <c r="E298" s="55">
        <v>0</v>
      </c>
      <c r="F298" s="55">
        <v>0</v>
      </c>
      <c r="G298" s="55">
        <v>0</v>
      </c>
      <c r="H298" s="55">
        <v>0</v>
      </c>
      <c r="I298" s="55">
        <v>0</v>
      </c>
      <c r="J298" s="55">
        <v>0</v>
      </c>
      <c r="K298" s="55">
        <v>0</v>
      </c>
      <c r="L298" s="55">
        <v>0</v>
      </c>
      <c r="M298" s="55">
        <v>0</v>
      </c>
      <c r="N298" s="55">
        <v>0</v>
      </c>
      <c r="O298" s="55">
        <v>1</v>
      </c>
      <c r="P298" s="55">
        <v>0</v>
      </c>
      <c r="Q298" s="55">
        <v>0</v>
      </c>
      <c r="R298" s="55">
        <v>1</v>
      </c>
      <c r="S298" s="56">
        <v>1</v>
      </c>
    </row>
    <row r="299" spans="1:19" customFormat="1" x14ac:dyDescent="0.25">
      <c r="A299" s="163" t="s">
        <v>178</v>
      </c>
      <c r="B299" s="376">
        <f t="shared" si="53"/>
        <v>11</v>
      </c>
      <c r="C299" s="55">
        <v>0</v>
      </c>
      <c r="D299" s="55">
        <v>0</v>
      </c>
      <c r="E299" s="55">
        <v>0</v>
      </c>
      <c r="F299" s="55">
        <v>0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1</v>
      </c>
      <c r="Q299" s="55">
        <v>1</v>
      </c>
      <c r="R299" s="55">
        <v>3</v>
      </c>
      <c r="S299" s="56">
        <v>6</v>
      </c>
    </row>
    <row r="300" spans="1:19" customFormat="1" x14ac:dyDescent="0.25">
      <c r="A300" s="161" t="s">
        <v>69</v>
      </c>
      <c r="B300" s="376">
        <f t="shared" si="53"/>
        <v>0</v>
      </c>
      <c r="C300" s="44">
        <v>0</v>
      </c>
      <c r="D300" s="44">
        <v>0</v>
      </c>
      <c r="E300" s="44">
        <v>0</v>
      </c>
      <c r="F300" s="44">
        <v>0</v>
      </c>
      <c r="G300" s="44">
        <v>0</v>
      </c>
      <c r="H300" s="44">
        <v>0</v>
      </c>
      <c r="I300" s="44">
        <v>0</v>
      </c>
      <c r="J300" s="44">
        <v>0</v>
      </c>
      <c r="K300" s="44">
        <v>0</v>
      </c>
      <c r="L300" s="44">
        <v>0</v>
      </c>
      <c r="M300" s="44">
        <v>0</v>
      </c>
      <c r="N300" s="44">
        <v>0</v>
      </c>
      <c r="O300" s="44">
        <v>0</v>
      </c>
      <c r="P300" s="44">
        <v>0</v>
      </c>
      <c r="Q300" s="44">
        <v>0</v>
      </c>
      <c r="R300" s="44">
        <v>0</v>
      </c>
      <c r="S300" s="40">
        <v>0</v>
      </c>
    </row>
    <row r="301" spans="1:19" customFormat="1" x14ac:dyDescent="0.25">
      <c r="A301" s="163" t="s">
        <v>257</v>
      </c>
      <c r="B301" s="376">
        <f t="shared" si="53"/>
        <v>47</v>
      </c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>
        <v>3</v>
      </c>
      <c r="Q301" s="44">
        <v>13</v>
      </c>
      <c r="R301" s="44">
        <v>14</v>
      </c>
      <c r="S301" s="40">
        <v>17</v>
      </c>
    </row>
    <row r="302" spans="1:19" customFormat="1" x14ac:dyDescent="0.25">
      <c r="A302" s="163" t="s">
        <v>258</v>
      </c>
      <c r="B302" s="376">
        <f t="shared" si="53"/>
        <v>150</v>
      </c>
      <c r="C302" s="44">
        <v>1</v>
      </c>
      <c r="D302" s="44">
        <v>8</v>
      </c>
      <c r="E302" s="44">
        <v>8</v>
      </c>
      <c r="F302" s="44">
        <v>5</v>
      </c>
      <c r="G302" s="44">
        <v>1</v>
      </c>
      <c r="H302" s="44">
        <v>1</v>
      </c>
      <c r="I302" s="44">
        <v>0</v>
      </c>
      <c r="J302" s="44">
        <v>0</v>
      </c>
      <c r="K302" s="44">
        <v>1</v>
      </c>
      <c r="L302" s="44">
        <v>1</v>
      </c>
      <c r="M302" s="44">
        <v>1</v>
      </c>
      <c r="N302" s="44">
        <v>0</v>
      </c>
      <c r="O302" s="44">
        <v>2</v>
      </c>
      <c r="P302" s="44">
        <v>49</v>
      </c>
      <c r="Q302" s="44">
        <v>28</v>
      </c>
      <c r="R302" s="44">
        <v>26</v>
      </c>
      <c r="S302" s="40">
        <v>18</v>
      </c>
    </row>
    <row r="303" spans="1:19" customFormat="1" x14ac:dyDescent="0.25">
      <c r="A303" s="161" t="s">
        <v>70</v>
      </c>
      <c r="B303" s="376">
        <f t="shared" si="53"/>
        <v>0</v>
      </c>
      <c r="C303" s="55">
        <v>0</v>
      </c>
      <c r="D303" s="55">
        <v>0</v>
      </c>
      <c r="E303" s="55">
        <v>0</v>
      </c>
      <c r="F303" s="55">
        <v>0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v>0</v>
      </c>
      <c r="R303" s="55">
        <v>0</v>
      </c>
      <c r="S303" s="56">
        <v>0</v>
      </c>
    </row>
    <row r="304" spans="1:19" customFormat="1" x14ac:dyDescent="0.25">
      <c r="A304" s="327" t="s">
        <v>171</v>
      </c>
      <c r="B304" s="376">
        <f t="shared" si="53"/>
        <v>0</v>
      </c>
      <c r="C304" s="55">
        <v>0</v>
      </c>
      <c r="D304" s="55">
        <v>0</v>
      </c>
      <c r="E304" s="55">
        <v>0</v>
      </c>
      <c r="F304" s="55">
        <v>0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0</v>
      </c>
      <c r="Q304" s="55">
        <v>0</v>
      </c>
      <c r="R304" s="55">
        <v>0</v>
      </c>
      <c r="S304" s="56">
        <v>0</v>
      </c>
    </row>
    <row r="305" spans="1:113" x14ac:dyDescent="0.25">
      <c r="A305" s="265" t="s">
        <v>259</v>
      </c>
      <c r="B305" s="376">
        <f t="shared" si="53"/>
        <v>1</v>
      </c>
      <c r="C305" s="55">
        <v>0</v>
      </c>
      <c r="D305" s="55">
        <v>0</v>
      </c>
      <c r="E305" s="55">
        <v>0</v>
      </c>
      <c r="F305" s="55">
        <v>0</v>
      </c>
      <c r="G305" s="55">
        <v>0</v>
      </c>
      <c r="H305" s="55">
        <v>0</v>
      </c>
      <c r="I305" s="55">
        <v>0</v>
      </c>
      <c r="J305" s="55">
        <v>0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0</v>
      </c>
      <c r="Q305" s="55">
        <v>0</v>
      </c>
      <c r="R305" s="55">
        <v>0</v>
      </c>
      <c r="S305" s="56">
        <v>1</v>
      </c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</row>
    <row r="306" spans="1:113" x14ac:dyDescent="0.25">
      <c r="A306" s="265" t="s">
        <v>58</v>
      </c>
      <c r="B306" s="376">
        <f t="shared" si="53"/>
        <v>0</v>
      </c>
      <c r="C306" s="55">
        <v>0</v>
      </c>
      <c r="D306" s="55">
        <v>0</v>
      </c>
      <c r="E306" s="55">
        <v>0</v>
      </c>
      <c r="F306" s="55">
        <v>0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v>0</v>
      </c>
      <c r="R306" s="55">
        <v>0</v>
      </c>
      <c r="S306" s="56">
        <v>0</v>
      </c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</row>
    <row r="307" spans="1:113" x14ac:dyDescent="0.25">
      <c r="A307" s="265" t="s">
        <v>175</v>
      </c>
      <c r="B307" s="385">
        <f t="shared" si="53"/>
        <v>0</v>
      </c>
      <c r="C307" s="93">
        <v>0</v>
      </c>
      <c r="D307" s="93">
        <v>0</v>
      </c>
      <c r="E307" s="93">
        <v>0</v>
      </c>
      <c r="F307" s="93">
        <v>0</v>
      </c>
      <c r="G307" s="93">
        <v>0</v>
      </c>
      <c r="H307" s="93">
        <v>0</v>
      </c>
      <c r="I307" s="93">
        <v>0</v>
      </c>
      <c r="J307" s="93">
        <v>0</v>
      </c>
      <c r="K307" s="93">
        <v>0</v>
      </c>
      <c r="L307" s="93">
        <v>0</v>
      </c>
      <c r="M307" s="93">
        <v>0</v>
      </c>
      <c r="N307" s="93">
        <v>0</v>
      </c>
      <c r="O307" s="93">
        <v>0</v>
      </c>
      <c r="P307" s="93">
        <v>0</v>
      </c>
      <c r="Q307" s="93">
        <v>0</v>
      </c>
      <c r="R307" s="93">
        <v>0</v>
      </c>
      <c r="S307" s="89">
        <v>0</v>
      </c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</row>
    <row r="308" spans="1:113" x14ac:dyDescent="0.25">
      <c r="A308" s="738" t="s">
        <v>260</v>
      </c>
      <c r="B308" s="387">
        <f t="shared" si="53"/>
        <v>26</v>
      </c>
      <c r="C308" s="238">
        <v>0</v>
      </c>
      <c r="D308" s="238">
        <v>0</v>
      </c>
      <c r="E308" s="238">
        <v>0</v>
      </c>
      <c r="F308" s="238">
        <v>0</v>
      </c>
      <c r="G308" s="238">
        <v>0</v>
      </c>
      <c r="H308" s="238">
        <v>0</v>
      </c>
      <c r="I308" s="238">
        <v>0</v>
      </c>
      <c r="J308" s="238">
        <v>0</v>
      </c>
      <c r="K308" s="238">
        <v>0</v>
      </c>
      <c r="L308" s="238">
        <v>0</v>
      </c>
      <c r="M308" s="238">
        <v>0</v>
      </c>
      <c r="N308" s="238">
        <v>2</v>
      </c>
      <c r="O308" s="238">
        <v>1</v>
      </c>
      <c r="P308" s="238">
        <v>5</v>
      </c>
      <c r="Q308" s="238">
        <v>8</v>
      </c>
      <c r="R308" s="238">
        <v>3</v>
      </c>
      <c r="S308" s="77">
        <v>7</v>
      </c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</row>
    <row r="349" spans="1:113" x14ac:dyDescent="0.25">
      <c r="A349" s="388">
        <f>SUM(B13:B24,C29:C50,B59,B67,B75,B95:E95,B103:E103,B111:E111,B115:B116,B120:B122,C126:L141,B147:B175,B176:B181,B193,B204,B213,B216:B219,B247,B252:B254,B258:B284,B288:B308)</f>
        <v>11207</v>
      </c>
      <c r="B349" s="388">
        <f>SUM(CG13:CM212)</f>
        <v>0</v>
      </c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</row>
  </sheetData>
  <mergeCells count="141">
    <mergeCell ref="A286:A287"/>
    <mergeCell ref="B286:B287"/>
    <mergeCell ref="C286:S286"/>
    <mergeCell ref="A250:A251"/>
    <mergeCell ref="B250:B251"/>
    <mergeCell ref="C250:S250"/>
    <mergeCell ref="A256:A257"/>
    <mergeCell ref="B256:B257"/>
    <mergeCell ref="C256:S256"/>
    <mergeCell ref="A206:A208"/>
    <mergeCell ref="B206:B208"/>
    <mergeCell ref="C206:S207"/>
    <mergeCell ref="T206:X206"/>
    <mergeCell ref="T207:V207"/>
    <mergeCell ref="W207:X207"/>
    <mergeCell ref="A195:A197"/>
    <mergeCell ref="B195:B197"/>
    <mergeCell ref="C195:S196"/>
    <mergeCell ref="T195:X195"/>
    <mergeCell ref="T196:V196"/>
    <mergeCell ref="W196:X196"/>
    <mergeCell ref="A183:A185"/>
    <mergeCell ref="B183:B185"/>
    <mergeCell ref="C183:S184"/>
    <mergeCell ref="T183:X183"/>
    <mergeCell ref="T184:V184"/>
    <mergeCell ref="W184:X184"/>
    <mergeCell ref="AC145:AD145"/>
    <mergeCell ref="AE145:AF145"/>
    <mergeCell ref="AG145:AH145"/>
    <mergeCell ref="AM144:AO144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AN145:AO145"/>
    <mergeCell ref="AI145:AJ145"/>
    <mergeCell ref="AK145:AL145"/>
    <mergeCell ref="AM145:AM146"/>
    <mergeCell ref="K124:L124"/>
    <mergeCell ref="A126:A129"/>
    <mergeCell ref="A130:A134"/>
    <mergeCell ref="A135:A140"/>
    <mergeCell ref="A144:A146"/>
    <mergeCell ref="B144:D145"/>
    <mergeCell ref="E144:AL144"/>
    <mergeCell ref="W145:X145"/>
    <mergeCell ref="Y145:Z145"/>
    <mergeCell ref="AA145:AB145"/>
    <mergeCell ref="A124:A125"/>
    <mergeCell ref="B124:B125"/>
    <mergeCell ref="C124:D124"/>
    <mergeCell ref="E124:F124"/>
    <mergeCell ref="G124:H124"/>
    <mergeCell ref="I124:J124"/>
    <mergeCell ref="A113:A114"/>
    <mergeCell ref="B113:B114"/>
    <mergeCell ref="C113:F113"/>
    <mergeCell ref="G113:H113"/>
    <mergeCell ref="A118:A119"/>
    <mergeCell ref="B118:B119"/>
    <mergeCell ref="C118:E118"/>
    <mergeCell ref="F118:F119"/>
    <mergeCell ref="G118:G119"/>
    <mergeCell ref="H118:K118"/>
    <mergeCell ref="A61:A62"/>
    <mergeCell ref="B61:B62"/>
    <mergeCell ref="C61:S61"/>
    <mergeCell ref="T61:W61"/>
    <mergeCell ref="X61:Z61"/>
    <mergeCell ref="A69:A70"/>
    <mergeCell ref="B69:B70"/>
    <mergeCell ref="C69:S69"/>
    <mergeCell ref="T69:W69"/>
    <mergeCell ref="X69:Z69"/>
    <mergeCell ref="A29:B29"/>
    <mergeCell ref="A30:A48"/>
    <mergeCell ref="A52:A53"/>
    <mergeCell ref="B52:B53"/>
    <mergeCell ref="C52:F52"/>
    <mergeCell ref="G52:H52"/>
    <mergeCell ref="AH27:AI27"/>
    <mergeCell ref="AJ27:AK27"/>
    <mergeCell ref="AL27:AM27"/>
    <mergeCell ref="V27:W27"/>
    <mergeCell ref="X27:Y27"/>
    <mergeCell ref="Z27:AA27"/>
    <mergeCell ref="AB27:AC27"/>
    <mergeCell ref="AD27:AE27"/>
    <mergeCell ref="AF27:AG27"/>
    <mergeCell ref="J27:K27"/>
    <mergeCell ref="L27:M27"/>
    <mergeCell ref="N27:O27"/>
    <mergeCell ref="P27:Q27"/>
    <mergeCell ref="R27:S27"/>
    <mergeCell ref="T27:U27"/>
    <mergeCell ref="A26:A28"/>
    <mergeCell ref="B26:B28"/>
    <mergeCell ref="C26:E27"/>
    <mergeCell ref="F26:AM26"/>
    <mergeCell ref="AN26:AQ26"/>
    <mergeCell ref="F27:G27"/>
    <mergeCell ref="H27:I27"/>
    <mergeCell ref="AC11:AD11"/>
    <mergeCell ref="AE11:AF11"/>
    <mergeCell ref="AG11:AH11"/>
    <mergeCell ref="AI11:AJ11"/>
    <mergeCell ref="AK11:AL11"/>
    <mergeCell ref="AM11:AM12"/>
    <mergeCell ref="AQ27:AQ28"/>
    <mergeCell ref="AN27:AN28"/>
    <mergeCell ref="AO27:AO28"/>
    <mergeCell ref="AP27:AP28"/>
    <mergeCell ref="AR10:AR12"/>
    <mergeCell ref="AS10:AS12"/>
    <mergeCell ref="E11:F11"/>
    <mergeCell ref="G11:H11"/>
    <mergeCell ref="I11:J11"/>
    <mergeCell ref="K11:L11"/>
    <mergeCell ref="M11:N11"/>
    <mergeCell ref="O11:P11"/>
    <mergeCell ref="Q11:R11"/>
    <mergeCell ref="S11:T11"/>
    <mergeCell ref="AN11:AN12"/>
    <mergeCell ref="AO11:AO12"/>
    <mergeCell ref="AP11:AP12"/>
    <mergeCell ref="A6:N6"/>
    <mergeCell ref="A10:A12"/>
    <mergeCell ref="B10:D11"/>
    <mergeCell ref="E10:AL10"/>
    <mergeCell ref="AM10:AP10"/>
    <mergeCell ref="AQ10:AQ12"/>
    <mergeCell ref="U11:V11"/>
    <mergeCell ref="W11:X11"/>
    <mergeCell ref="Y11:Z11"/>
    <mergeCell ref="AA11:AB11"/>
  </mergeCells>
  <dataValidations count="5">
    <dataValidation type="whole" allowBlank="1" showInputMessage="1" showErrorMessage="1" error="Valor no Permitido" sqref="CG6:CT6 F60 W61 F68 C177:D181 C144:D175 B142:B175 E146:AL146 CH29:CK51 CG28:CG51">
      <formula1>0</formula1>
      <formula2>1E+30</formula2>
    </dataValidation>
    <dataValidation allowBlank="1" sqref="CA6:CF6 CA29:CF51"/>
    <dataValidation type="whole" operator="greaterThanOrEqual" allowBlank="1" showInputMessage="1" showErrorMessage="1" error="Valor no Permitido" sqref="B13:AS24 C288:S308 C63:Z67 B78:E95 B98:E103 B106:E110 C115:H116 C120:K122 C126:L141 E147:AO181 C186:X193 C198:X204 C209:X212 B216:B219 B222:B246 C252:S254 C258:S284 C29:AQ50">
      <formula1>0</formula1>
    </dataValidation>
    <dataValidation type="whole" operator="greaterThanOrEqual" allowBlank="1" showInputMessage="1" showErrorMessage="1" sqref="C54:H59 C71:Z75">
      <formula1>0</formula1>
    </dataValidation>
    <dataValidation allowBlank="1" showInputMessage="1" showErrorMessage="1" error="Valor no Permitido" sqref="T62 T70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49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9.85546875" customWidth="1"/>
    <col min="2" max="2" width="35.140625" bestFit="1" customWidth="1"/>
    <col min="3" max="3" width="16.28515625" customWidth="1"/>
    <col min="4" max="38" width="19.28515625" customWidth="1"/>
    <col min="39" max="40" width="12.7109375" customWidth="1"/>
    <col min="41" max="41" width="14.42578125" customWidth="1"/>
    <col min="42" max="42" width="12.7109375" customWidth="1"/>
    <col min="43" max="43" width="14.42578125" customWidth="1"/>
    <col min="44" max="44" width="12.42578125" customWidth="1"/>
    <col min="46" max="46" width="13.28515625" customWidth="1"/>
    <col min="48" max="48" width="12.28515625" customWidth="1"/>
    <col min="74" max="77" width="11" customWidth="1"/>
    <col min="78" max="78" width="13.28515625" hidden="1" customWidth="1"/>
    <col min="79" max="97" width="11.42578125" style="2" hidden="1" customWidth="1"/>
    <col min="98" max="105" width="11.42578125" style="2" customWidth="1"/>
    <col min="106" max="113" width="11.42578125" style="2"/>
  </cols>
  <sheetData>
    <row r="1" spans="1:130" x14ac:dyDescent="0.25">
      <c r="A1" s="1" t="s">
        <v>0</v>
      </c>
    </row>
    <row r="2" spans="1:130" x14ac:dyDescent="0.25">
      <c r="A2" s="1" t="str">
        <f>CONCATENATE("COMUNA: ",[11]NOMBRE!B2," - ","( ",[11]NOMBRE!C2,[11]NOMBRE!D2,[11]NOMBRE!E2,[11]NOMBRE!F2,[11]NOMBRE!G2," )")</f>
        <v>COMUNA: LINARES - ( 07401 )</v>
      </c>
    </row>
    <row r="3" spans="1:130" x14ac:dyDescent="0.2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130" x14ac:dyDescent="0.25">
      <c r="A4" s="1" t="str">
        <f>CONCATENATE("MES: ",[11]NOMBRE!B6," - ","( ",[11]NOMBRE!C6,[11]NOMBRE!D6," )")</f>
        <v>MES: OCTUBRE - ( 10 )</v>
      </c>
    </row>
    <row r="5" spans="1:130" x14ac:dyDescent="0.25">
      <c r="A5" s="1" t="str">
        <f>CONCATENATE("AÑO: ",[11]NOMBRE!B7)</f>
        <v>AÑO: 2024</v>
      </c>
    </row>
    <row r="6" spans="1:130" s="10" customFormat="1" ht="18" customHeight="1" x14ac:dyDescent="0.25">
      <c r="A6" s="487" t="s">
        <v>1</v>
      </c>
      <c r="B6" s="487"/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3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6"/>
      <c r="BV6" s="6"/>
      <c r="BW6" s="6"/>
      <c r="BX6" s="6"/>
      <c r="BY6" s="6"/>
      <c r="BZ6" s="6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</row>
    <row r="8" spans="1:130" ht="18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</row>
    <row r="9" spans="1:130" ht="18" customHeight="1" x14ac:dyDescent="0.25">
      <c r="A9" s="13" t="s">
        <v>3</v>
      </c>
      <c r="B9" s="14"/>
      <c r="C9" s="12"/>
      <c r="D9" s="15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</row>
    <row r="10" spans="1:130" x14ac:dyDescent="0.25">
      <c r="A10" s="1280" t="s">
        <v>4</v>
      </c>
      <c r="B10" s="1305" t="s">
        <v>5</v>
      </c>
      <c r="C10" s="492"/>
      <c r="D10" s="493"/>
      <c r="E10" s="1313" t="s">
        <v>6</v>
      </c>
      <c r="F10" s="1364"/>
      <c r="G10" s="1364"/>
      <c r="H10" s="1364"/>
      <c r="I10" s="1364"/>
      <c r="J10" s="1364"/>
      <c r="K10" s="1364"/>
      <c r="L10" s="1364"/>
      <c r="M10" s="1364"/>
      <c r="N10" s="1364"/>
      <c r="O10" s="1364"/>
      <c r="P10" s="1364"/>
      <c r="Q10" s="1364"/>
      <c r="R10" s="1364"/>
      <c r="S10" s="1364"/>
      <c r="T10" s="1364"/>
      <c r="U10" s="1364"/>
      <c r="V10" s="1364"/>
      <c r="W10" s="1364"/>
      <c r="X10" s="1364"/>
      <c r="Y10" s="1364"/>
      <c r="Z10" s="1364"/>
      <c r="AA10" s="1364"/>
      <c r="AB10" s="1364"/>
      <c r="AC10" s="1364"/>
      <c r="AD10" s="1364"/>
      <c r="AE10" s="1364"/>
      <c r="AF10" s="1364"/>
      <c r="AG10" s="1364"/>
      <c r="AH10" s="1364"/>
      <c r="AI10" s="1364"/>
      <c r="AJ10" s="1364"/>
      <c r="AK10" s="1364"/>
      <c r="AL10" s="1370"/>
      <c r="AM10" s="1371" t="s">
        <v>7</v>
      </c>
      <c r="AN10" s="1364"/>
      <c r="AO10" s="1364"/>
      <c r="AP10" s="1312"/>
      <c r="AQ10" s="1280" t="s">
        <v>8</v>
      </c>
      <c r="AR10" s="1280" t="s">
        <v>9</v>
      </c>
      <c r="AS10" s="1280" t="s">
        <v>10</v>
      </c>
    </row>
    <row r="11" spans="1:130" x14ac:dyDescent="0.25">
      <c r="A11" s="489"/>
      <c r="B11" s="494"/>
      <c r="C11" s="495"/>
      <c r="D11" s="496"/>
      <c r="E11" s="1281" t="s">
        <v>11</v>
      </c>
      <c r="F11" s="1282"/>
      <c r="G11" s="1281" t="s">
        <v>12</v>
      </c>
      <c r="H11" s="1282"/>
      <c r="I11" s="1281" t="s">
        <v>13</v>
      </c>
      <c r="J11" s="1282"/>
      <c r="K11" s="1281" t="s">
        <v>14</v>
      </c>
      <c r="L11" s="1282"/>
      <c r="M11" s="1281" t="s">
        <v>15</v>
      </c>
      <c r="N11" s="1282"/>
      <c r="O11" s="1281" t="s">
        <v>16</v>
      </c>
      <c r="P11" s="1282"/>
      <c r="Q11" s="1281" t="s">
        <v>17</v>
      </c>
      <c r="R11" s="1282"/>
      <c r="S11" s="1281" t="s">
        <v>18</v>
      </c>
      <c r="T11" s="1282"/>
      <c r="U11" s="1281" t="s">
        <v>19</v>
      </c>
      <c r="V11" s="1282"/>
      <c r="W11" s="1281" t="s">
        <v>20</v>
      </c>
      <c r="X11" s="1282"/>
      <c r="Y11" s="1281" t="s">
        <v>21</v>
      </c>
      <c r="Z11" s="1282"/>
      <c r="AA11" s="1281" t="s">
        <v>22</v>
      </c>
      <c r="AB11" s="1282"/>
      <c r="AC11" s="1281" t="s">
        <v>23</v>
      </c>
      <c r="AD11" s="1282"/>
      <c r="AE11" s="1281" t="s">
        <v>24</v>
      </c>
      <c r="AF11" s="1282"/>
      <c r="AG11" s="1281" t="s">
        <v>25</v>
      </c>
      <c r="AH11" s="1282"/>
      <c r="AI11" s="1281" t="s">
        <v>26</v>
      </c>
      <c r="AJ11" s="1282"/>
      <c r="AK11" s="1313" t="s">
        <v>27</v>
      </c>
      <c r="AL11" s="1370"/>
      <c r="AM11" s="1372" t="s">
        <v>28</v>
      </c>
      <c r="AN11" s="1373" t="s">
        <v>29</v>
      </c>
      <c r="AO11" s="506" t="s">
        <v>30</v>
      </c>
      <c r="AP11" s="495" t="s">
        <v>31</v>
      </c>
      <c r="AQ11" s="489"/>
      <c r="AR11" s="489"/>
      <c r="AS11" s="489"/>
    </row>
    <row r="12" spans="1:130" x14ac:dyDescent="0.25">
      <c r="A12" s="734"/>
      <c r="B12" s="1318" t="s">
        <v>32</v>
      </c>
      <c r="C12" s="1374" t="s">
        <v>33</v>
      </c>
      <c r="D12" s="1288" t="s">
        <v>34</v>
      </c>
      <c r="E12" s="1287" t="s">
        <v>33</v>
      </c>
      <c r="F12" s="1288" t="s">
        <v>34</v>
      </c>
      <c r="G12" s="1287" t="s">
        <v>33</v>
      </c>
      <c r="H12" s="1288" t="s">
        <v>34</v>
      </c>
      <c r="I12" s="1287" t="s">
        <v>33</v>
      </c>
      <c r="J12" s="1288" t="s">
        <v>34</v>
      </c>
      <c r="K12" s="1287" t="s">
        <v>33</v>
      </c>
      <c r="L12" s="1288" t="s">
        <v>34</v>
      </c>
      <c r="M12" s="1287" t="s">
        <v>33</v>
      </c>
      <c r="N12" s="1288" t="s">
        <v>34</v>
      </c>
      <c r="O12" s="1287" t="s">
        <v>33</v>
      </c>
      <c r="P12" s="1288" t="s">
        <v>34</v>
      </c>
      <c r="Q12" s="1287" t="s">
        <v>33</v>
      </c>
      <c r="R12" s="1288" t="s">
        <v>34</v>
      </c>
      <c r="S12" s="1287" t="s">
        <v>33</v>
      </c>
      <c r="T12" s="1288" t="s">
        <v>34</v>
      </c>
      <c r="U12" s="1287" t="s">
        <v>33</v>
      </c>
      <c r="V12" s="1288" t="s">
        <v>34</v>
      </c>
      <c r="W12" s="1287" t="s">
        <v>33</v>
      </c>
      <c r="X12" s="1288" t="s">
        <v>34</v>
      </c>
      <c r="Y12" s="1287" t="s">
        <v>33</v>
      </c>
      <c r="Z12" s="1288" t="s">
        <v>34</v>
      </c>
      <c r="AA12" s="1287" t="s">
        <v>33</v>
      </c>
      <c r="AB12" s="1288" t="s">
        <v>34</v>
      </c>
      <c r="AC12" s="1287" t="s">
        <v>33</v>
      </c>
      <c r="AD12" s="1288" t="s">
        <v>34</v>
      </c>
      <c r="AE12" s="1287" t="s">
        <v>33</v>
      </c>
      <c r="AF12" s="1288" t="s">
        <v>34</v>
      </c>
      <c r="AG12" s="1287" t="s">
        <v>33</v>
      </c>
      <c r="AH12" s="1288" t="s">
        <v>34</v>
      </c>
      <c r="AI12" s="1287" t="s">
        <v>33</v>
      </c>
      <c r="AJ12" s="1288" t="s">
        <v>34</v>
      </c>
      <c r="AK12" s="1287" t="s">
        <v>33</v>
      </c>
      <c r="AL12" s="1289" t="s">
        <v>34</v>
      </c>
      <c r="AM12" s="509"/>
      <c r="AN12" s="505"/>
      <c r="AO12" s="505"/>
      <c r="AP12" s="620"/>
      <c r="AQ12" s="734"/>
      <c r="AR12" s="734"/>
      <c r="AS12" s="734"/>
    </row>
    <row r="13" spans="1:130" ht="15" customHeight="1" x14ac:dyDescent="0.25">
      <c r="A13" s="1375" t="s">
        <v>35</v>
      </c>
      <c r="B13" s="1330">
        <f t="shared" ref="B13:B24" si="0">SUM(C13:D13)</f>
        <v>0</v>
      </c>
      <c r="C13" s="1376">
        <f t="shared" ref="C13:D24" si="1">SUM(E13,G13,I13,K13,M13,O13,Q13,S13,U13,W13,Y13,AA13,AC13,AE13,AG13,AI13,AK13)</f>
        <v>0</v>
      </c>
      <c r="D13" s="1377">
        <f t="shared" si="1"/>
        <v>0</v>
      </c>
      <c r="E13" s="1296"/>
      <c r="F13" s="1297"/>
      <c r="G13" s="1296"/>
      <c r="H13" s="1300"/>
      <c r="I13" s="1296"/>
      <c r="J13" s="1300"/>
      <c r="K13" s="1296"/>
      <c r="L13" s="1300"/>
      <c r="M13" s="1296"/>
      <c r="N13" s="1300"/>
      <c r="O13" s="1296"/>
      <c r="P13" s="1300"/>
      <c r="Q13" s="1296"/>
      <c r="R13" s="1300"/>
      <c r="S13" s="1296"/>
      <c r="T13" s="1300"/>
      <c r="U13" s="1296"/>
      <c r="V13" s="1300"/>
      <c r="W13" s="1296"/>
      <c r="X13" s="1300"/>
      <c r="Y13" s="1296"/>
      <c r="Z13" s="1300"/>
      <c r="AA13" s="1296"/>
      <c r="AB13" s="1300"/>
      <c r="AC13" s="1296"/>
      <c r="AD13" s="1300"/>
      <c r="AE13" s="1296"/>
      <c r="AF13" s="1300"/>
      <c r="AG13" s="1296"/>
      <c r="AH13" s="1300"/>
      <c r="AI13" s="1296"/>
      <c r="AJ13" s="1300"/>
      <c r="AK13" s="1296"/>
      <c r="AL13" s="1378"/>
      <c r="AM13" s="1299"/>
      <c r="AN13" s="1379"/>
      <c r="AO13" s="1379"/>
      <c r="AP13" s="1297"/>
      <c r="AQ13" s="1300"/>
      <c r="AR13" s="1300"/>
      <c r="AS13" s="1300"/>
      <c r="AT13" s="31" t="str">
        <f>CA13&amp;CB13&amp;CC13&amp;CD13</f>
        <v/>
      </c>
      <c r="BY13" s="32"/>
      <c r="BZ13" s="32"/>
      <c r="CA13" s="33" t="str">
        <f>IF(AM13+AN13+AO13+AP13&lt;&gt;$B13,"* El número de "&amp;AM$10&amp;""&amp;" no puede ser distinto del Total. ","")</f>
        <v/>
      </c>
      <c r="CB13" s="33" t="str">
        <f>IF(AND($B13&lt;&gt;0,AQ13=""),"* No olvide ingresar la variable Personas con discapacidad (con RND). Si no tiene digite CERO.  ",IF(AQ13&gt;$B13,"* La variable Personas con discapacidad (con RND) no puede superar el Total. ",""))</f>
        <v/>
      </c>
      <c r="CC13" s="33" t="str">
        <f>IF(AND($B13&lt;&gt;0,AR13=""),"* No olvide ingresar la variable Pueblos Originarios (Digite CERO si no tiene). ",IF(AR13&gt;$B13,"* La variable Pueblos Originarios no puede superar el Total. ",""))</f>
        <v/>
      </c>
      <c r="CD13" s="33" t="str">
        <f>IF(AND($B13&lt;&gt;0,AS13=""),"* No olvide ingresar la variable Migrantes. Si no tiene digite CERO.  ",IF(AS13&gt;$B13,"* La variable Migrantes no puede superar el Total. ",""))</f>
        <v/>
      </c>
      <c r="CE13" s="32"/>
      <c r="CF13" s="32"/>
      <c r="CG13" s="34">
        <f>IF(AM13+AN13+AO13+AP13&lt;&gt;$B13,1,0)</f>
        <v>0</v>
      </c>
      <c r="CH13" s="35"/>
      <c r="CI13" s="35"/>
      <c r="CJ13" s="35"/>
      <c r="CK13" s="34">
        <f>IF(AND($B13&lt;&gt;0,AQ13=""),1,IF(AQ13&gt;$B13,1,0))</f>
        <v>0</v>
      </c>
      <c r="CL13" s="34">
        <f t="shared" ref="CK13:CM18" si="2">IF(AND($B13&lt;&gt;0,AR13=""),1,IF(AR13&gt;$B13,1,0))</f>
        <v>0</v>
      </c>
      <c r="CM13" s="34">
        <f>IF(AND($B13&lt;&gt;0,AS13=""),1,IF(AS13&gt;$B13,1,0))</f>
        <v>0</v>
      </c>
      <c r="DJ13" s="2"/>
    </row>
    <row r="14" spans="1:130" ht="15" customHeight="1" x14ac:dyDescent="0.25">
      <c r="A14" s="36" t="s">
        <v>36</v>
      </c>
      <c r="B14" s="36">
        <f t="shared" si="0"/>
        <v>0</v>
      </c>
      <c r="C14" s="37">
        <f t="shared" si="1"/>
        <v>0</v>
      </c>
      <c r="D14" s="38">
        <f t="shared" si="1"/>
        <v>0</v>
      </c>
      <c r="E14" s="39"/>
      <c r="F14" s="40"/>
      <c r="G14" s="39"/>
      <c r="H14" s="41"/>
      <c r="I14" s="39"/>
      <c r="J14" s="41"/>
      <c r="K14" s="39"/>
      <c r="L14" s="41"/>
      <c r="M14" s="39"/>
      <c r="N14" s="41"/>
      <c r="O14" s="39"/>
      <c r="P14" s="41"/>
      <c r="Q14" s="39"/>
      <c r="R14" s="41"/>
      <c r="S14" s="39"/>
      <c r="T14" s="41"/>
      <c r="U14" s="39"/>
      <c r="V14" s="41"/>
      <c r="W14" s="39"/>
      <c r="X14" s="41"/>
      <c r="Y14" s="39"/>
      <c r="Z14" s="41"/>
      <c r="AA14" s="39"/>
      <c r="AB14" s="41"/>
      <c r="AC14" s="39"/>
      <c r="AD14" s="41"/>
      <c r="AE14" s="39"/>
      <c r="AF14" s="41"/>
      <c r="AG14" s="39"/>
      <c r="AH14" s="41"/>
      <c r="AI14" s="39"/>
      <c r="AJ14" s="41"/>
      <c r="AK14" s="39"/>
      <c r="AL14" s="42"/>
      <c r="AM14" s="43"/>
      <c r="AN14" s="44"/>
      <c r="AO14" s="44"/>
      <c r="AP14" s="40"/>
      <c r="AQ14" s="41"/>
      <c r="AR14" s="41"/>
      <c r="AS14" s="41"/>
      <c r="AT14" s="31" t="str">
        <f t="shared" ref="AT14:AT18" si="3">CA14&amp;CB14&amp;CC14&amp;CD14</f>
        <v/>
      </c>
      <c r="BY14" s="32"/>
      <c r="BZ14" s="32"/>
      <c r="CA14" s="33" t="str">
        <f t="shared" ref="CA14:CA18" si="4">IF(AM14+AN14+AO14+AP14&lt;&gt;$B14,"* El número de "&amp;AM$10&amp;""&amp;" no puede ser distinto del Total. ","")</f>
        <v/>
      </c>
      <c r="CB14" s="33" t="str">
        <f t="shared" ref="CB14:CB24" si="5">IF(AND($B14&lt;&gt;0,AQ14=""),"* No olvide ingresar la variable Personas con discapacidad (con RND). Si no tiene digite CERO.  ",IF(AQ14&gt;$B14,"* La variable Personas con discapacidad (con RND) no puede superar el Total. ",""))</f>
        <v/>
      </c>
      <c r="CC14" s="33" t="str">
        <f t="shared" ref="CC14:CC24" si="6">IF(AND($B14&lt;&gt;0,AR14=""),"* No olvide ingresar la variable Pueblos Originarios (Digite CERO si no tiene). ",IF(AR14&gt;$B14,"* La variable Pueblos Originarios no puede superar el Total. ",""))</f>
        <v/>
      </c>
      <c r="CD14" s="33" t="str">
        <f t="shared" ref="CD14:CD24" si="7">IF(AND($B14&lt;&gt;0,AS14=""),"* No olvide ingresar la variable Migrantes. Si no tiene digite CERO.  ",IF(AS14&gt;$B14,"* La variable Migrantes no puede superar el Total. ",""))</f>
        <v/>
      </c>
      <c r="CE14" s="32"/>
      <c r="CF14" s="32"/>
      <c r="CG14" s="34">
        <f t="shared" ref="CG14:CG24" si="8">IF(AM14+AN14+AO14+AP14&lt;&gt;$B14,1,0)</f>
        <v>0</v>
      </c>
      <c r="CH14" s="35"/>
      <c r="CI14" s="35"/>
      <c r="CJ14" s="35"/>
      <c r="CK14" s="34">
        <f t="shared" si="2"/>
        <v>0</v>
      </c>
      <c r="CL14" s="34">
        <f t="shared" si="2"/>
        <v>0</v>
      </c>
      <c r="CM14" s="34">
        <f t="shared" si="2"/>
        <v>0</v>
      </c>
    </row>
    <row r="15" spans="1:130" ht="19.5" customHeight="1" x14ac:dyDescent="0.25">
      <c r="A15" s="45" t="s">
        <v>37</v>
      </c>
      <c r="B15" s="45">
        <f t="shared" si="0"/>
        <v>0</v>
      </c>
      <c r="C15" s="46">
        <f t="shared" si="1"/>
        <v>0</v>
      </c>
      <c r="D15" s="47">
        <f t="shared" si="1"/>
        <v>0</v>
      </c>
      <c r="E15" s="48"/>
      <c r="F15" s="49"/>
      <c r="G15" s="48"/>
      <c r="H15" s="50"/>
      <c r="I15" s="48"/>
      <c r="J15" s="50"/>
      <c r="K15" s="48"/>
      <c r="L15" s="50"/>
      <c r="M15" s="39"/>
      <c r="N15" s="41"/>
      <c r="O15" s="39"/>
      <c r="P15" s="41"/>
      <c r="Q15" s="51"/>
      <c r="R15" s="52"/>
      <c r="S15" s="51"/>
      <c r="T15" s="52"/>
      <c r="U15" s="51"/>
      <c r="V15" s="52"/>
      <c r="W15" s="51"/>
      <c r="X15" s="52"/>
      <c r="Y15" s="51"/>
      <c r="Z15" s="52"/>
      <c r="AA15" s="51"/>
      <c r="AB15" s="52"/>
      <c r="AC15" s="51"/>
      <c r="AD15" s="52"/>
      <c r="AE15" s="51"/>
      <c r="AF15" s="52"/>
      <c r="AG15" s="51"/>
      <c r="AH15" s="52"/>
      <c r="AI15" s="51"/>
      <c r="AJ15" s="52"/>
      <c r="AK15" s="51"/>
      <c r="AL15" s="53"/>
      <c r="AM15" s="54"/>
      <c r="AN15" s="55"/>
      <c r="AO15" s="55"/>
      <c r="AP15" s="56"/>
      <c r="AQ15" s="52"/>
      <c r="AR15" s="52"/>
      <c r="AS15" s="52"/>
      <c r="AT15" s="31" t="str">
        <f>CA15&amp;CB15&amp;CC15&amp;CD15</f>
        <v/>
      </c>
      <c r="BY15" s="32"/>
      <c r="BZ15" s="32"/>
      <c r="CA15" s="33" t="str">
        <f t="shared" si="4"/>
        <v/>
      </c>
      <c r="CB15" s="33" t="str">
        <f t="shared" si="5"/>
        <v/>
      </c>
      <c r="CC15" s="33" t="str">
        <f t="shared" si="6"/>
        <v/>
      </c>
      <c r="CD15" s="33" t="str">
        <f t="shared" si="7"/>
        <v/>
      </c>
      <c r="CE15" s="32"/>
      <c r="CF15" s="32"/>
      <c r="CG15" s="34">
        <f t="shared" si="8"/>
        <v>0</v>
      </c>
      <c r="CH15" s="35"/>
      <c r="CI15" s="35"/>
      <c r="CJ15" s="35"/>
      <c r="CK15" s="34">
        <f t="shared" si="2"/>
        <v>0</v>
      </c>
      <c r="CL15" s="34">
        <f t="shared" si="2"/>
        <v>0</v>
      </c>
      <c r="CM15" s="34">
        <f t="shared" si="2"/>
        <v>0</v>
      </c>
    </row>
    <row r="16" spans="1:130" ht="15" customHeight="1" x14ac:dyDescent="0.25">
      <c r="A16" s="57" t="s">
        <v>38</v>
      </c>
      <c r="B16" s="57">
        <f t="shared" si="0"/>
        <v>0</v>
      </c>
      <c r="C16" s="58">
        <f t="shared" si="1"/>
        <v>0</v>
      </c>
      <c r="D16" s="59">
        <f t="shared" si="1"/>
        <v>0</v>
      </c>
      <c r="E16" s="51"/>
      <c r="F16" s="56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  <c r="S16" s="51"/>
      <c r="T16" s="52"/>
      <c r="U16" s="51"/>
      <c r="V16" s="52"/>
      <c r="W16" s="51"/>
      <c r="X16" s="52"/>
      <c r="Y16" s="51"/>
      <c r="Z16" s="52"/>
      <c r="AA16" s="51"/>
      <c r="AB16" s="52"/>
      <c r="AC16" s="51"/>
      <c r="AD16" s="52"/>
      <c r="AE16" s="51"/>
      <c r="AF16" s="52"/>
      <c r="AG16" s="51"/>
      <c r="AH16" s="52"/>
      <c r="AI16" s="51"/>
      <c r="AJ16" s="52"/>
      <c r="AK16" s="51"/>
      <c r="AL16" s="53"/>
      <c r="AM16" s="54"/>
      <c r="AN16" s="55"/>
      <c r="AO16" s="55"/>
      <c r="AP16" s="56"/>
      <c r="AQ16" s="52"/>
      <c r="AR16" s="52"/>
      <c r="AS16" s="52"/>
      <c r="AT16" s="31" t="str">
        <f t="shared" si="3"/>
        <v/>
      </c>
      <c r="BY16" s="32"/>
      <c r="BZ16" s="32"/>
      <c r="CA16" s="33" t="str">
        <f t="shared" si="4"/>
        <v/>
      </c>
      <c r="CB16" s="33" t="str">
        <f t="shared" si="5"/>
        <v/>
      </c>
      <c r="CC16" s="33" t="str">
        <f t="shared" si="6"/>
        <v/>
      </c>
      <c r="CD16" s="33" t="str">
        <f t="shared" si="7"/>
        <v/>
      </c>
      <c r="CE16" s="32"/>
      <c r="CF16" s="32"/>
      <c r="CG16" s="34">
        <f t="shared" si="8"/>
        <v>0</v>
      </c>
      <c r="CH16" s="35"/>
      <c r="CI16" s="35"/>
      <c r="CJ16" s="35"/>
      <c r="CK16" s="34">
        <f t="shared" si="2"/>
        <v>0</v>
      </c>
      <c r="CL16" s="34">
        <f t="shared" si="2"/>
        <v>0</v>
      </c>
      <c r="CM16" s="34">
        <f t="shared" si="2"/>
        <v>0</v>
      </c>
    </row>
    <row r="17" spans="1:113" x14ac:dyDescent="0.25">
      <c r="A17" s="45" t="s">
        <v>39</v>
      </c>
      <c r="B17" s="60">
        <f t="shared" si="0"/>
        <v>0</v>
      </c>
      <c r="C17" s="61">
        <f t="shared" si="1"/>
        <v>0</v>
      </c>
      <c r="D17" s="59">
        <f t="shared" si="1"/>
        <v>0</v>
      </c>
      <c r="E17" s="62"/>
      <c r="F17" s="52"/>
      <c r="G17" s="51"/>
      <c r="H17" s="52"/>
      <c r="I17" s="51"/>
      <c r="J17" s="52"/>
      <c r="K17" s="51"/>
      <c r="L17" s="52"/>
      <c r="M17" s="51"/>
      <c r="N17" s="52"/>
      <c r="O17" s="51"/>
      <c r="P17" s="52"/>
      <c r="Q17" s="51"/>
      <c r="R17" s="52"/>
      <c r="S17" s="51"/>
      <c r="T17" s="52"/>
      <c r="U17" s="51"/>
      <c r="V17" s="52"/>
      <c r="W17" s="51"/>
      <c r="X17" s="52"/>
      <c r="Y17" s="51"/>
      <c r="Z17" s="52"/>
      <c r="AA17" s="51"/>
      <c r="AB17" s="52"/>
      <c r="AC17" s="51"/>
      <c r="AD17" s="52"/>
      <c r="AE17" s="51"/>
      <c r="AF17" s="52"/>
      <c r="AG17" s="51"/>
      <c r="AH17" s="52"/>
      <c r="AI17" s="51"/>
      <c r="AJ17" s="52"/>
      <c r="AK17" s="51"/>
      <c r="AL17" s="53"/>
      <c r="AM17" s="63"/>
      <c r="AN17" s="55"/>
      <c r="AO17" s="55"/>
      <c r="AP17" s="56"/>
      <c r="AQ17" s="64"/>
      <c r="AR17" s="64"/>
      <c r="AS17" s="64"/>
      <c r="AT17" s="31" t="str">
        <f t="shared" si="3"/>
        <v/>
      </c>
      <c r="BY17" s="32"/>
      <c r="BZ17" s="32"/>
      <c r="CA17" s="33" t="str">
        <f>IF(AM17+AN17+AO17+AP17&lt;&gt;$B17,"* El número de "&amp;AM$10&amp;""&amp;" no puede ser distinto del Total. ","")</f>
        <v/>
      </c>
      <c r="CB17" s="33" t="str">
        <f t="shared" si="5"/>
        <v/>
      </c>
      <c r="CC17" s="33" t="str">
        <f t="shared" si="6"/>
        <v/>
      </c>
      <c r="CD17" s="33" t="str">
        <f t="shared" si="7"/>
        <v/>
      </c>
      <c r="CE17" s="32"/>
      <c r="CF17" s="32"/>
      <c r="CG17" s="34">
        <f t="shared" si="8"/>
        <v>0</v>
      </c>
      <c r="CH17" s="35"/>
      <c r="CI17" s="35"/>
      <c r="CJ17" s="35"/>
      <c r="CK17" s="34">
        <f t="shared" si="2"/>
        <v>0</v>
      </c>
      <c r="CL17" s="34">
        <f t="shared" si="2"/>
        <v>0</v>
      </c>
      <c r="CM17" s="34">
        <f t="shared" si="2"/>
        <v>0</v>
      </c>
    </row>
    <row r="18" spans="1:113" x14ac:dyDescent="0.25">
      <c r="A18" s="45" t="s">
        <v>40</v>
      </c>
      <c r="B18" s="65">
        <f t="shared" si="0"/>
        <v>0</v>
      </c>
      <c r="C18" s="631">
        <f t="shared" si="1"/>
        <v>0</v>
      </c>
      <c r="D18" s="67">
        <f t="shared" si="1"/>
        <v>0</v>
      </c>
      <c r="E18" s="68"/>
      <c r="F18" s="632"/>
      <c r="G18" s="1380"/>
      <c r="H18" s="71"/>
      <c r="I18" s="1380"/>
      <c r="J18" s="71"/>
      <c r="K18" s="51"/>
      <c r="L18" s="52"/>
      <c r="M18" s="51"/>
      <c r="N18" s="52"/>
      <c r="O18" s="1352"/>
      <c r="P18" s="73"/>
      <c r="Q18" s="1352"/>
      <c r="R18" s="73"/>
      <c r="S18" s="1352"/>
      <c r="T18" s="73"/>
      <c r="U18" s="1352"/>
      <c r="V18" s="73"/>
      <c r="W18" s="1352"/>
      <c r="X18" s="73"/>
      <c r="Y18" s="1352"/>
      <c r="Z18" s="73"/>
      <c r="AA18" s="1352"/>
      <c r="AB18" s="73"/>
      <c r="AC18" s="1352"/>
      <c r="AD18" s="73"/>
      <c r="AE18" s="1352"/>
      <c r="AF18" s="73"/>
      <c r="AG18" s="1352"/>
      <c r="AH18" s="73"/>
      <c r="AI18" s="1352"/>
      <c r="AJ18" s="73"/>
      <c r="AK18" s="1352"/>
      <c r="AL18" s="74"/>
      <c r="AM18" s="75"/>
      <c r="AN18" s="76"/>
      <c r="AO18" s="76"/>
      <c r="AP18" s="77"/>
      <c r="AQ18" s="78"/>
      <c r="AR18" s="78"/>
      <c r="AS18" s="78"/>
      <c r="AT18" s="31" t="str">
        <f t="shared" si="3"/>
        <v/>
      </c>
      <c r="BY18" s="32"/>
      <c r="BZ18" s="32"/>
      <c r="CA18" s="33" t="str">
        <f t="shared" si="4"/>
        <v/>
      </c>
      <c r="CB18" s="33" t="str">
        <f t="shared" si="5"/>
        <v/>
      </c>
      <c r="CC18" s="33" t="str">
        <f t="shared" si="6"/>
        <v/>
      </c>
      <c r="CD18" s="33" t="str">
        <f t="shared" si="7"/>
        <v/>
      </c>
      <c r="CE18" s="32"/>
      <c r="CF18" s="32"/>
      <c r="CG18" s="34">
        <f t="shared" si="8"/>
        <v>0</v>
      </c>
      <c r="CH18" s="35"/>
      <c r="CI18" s="35"/>
      <c r="CJ18" s="35"/>
      <c r="CK18" s="34">
        <f t="shared" si="2"/>
        <v>0</v>
      </c>
      <c r="CL18" s="34">
        <f t="shared" si="2"/>
        <v>0</v>
      </c>
      <c r="CM18" s="34">
        <f t="shared" si="2"/>
        <v>0</v>
      </c>
    </row>
    <row r="19" spans="1:113" x14ac:dyDescent="0.25">
      <c r="A19" s="1375" t="s">
        <v>41</v>
      </c>
      <c r="B19" s="65">
        <f t="shared" si="0"/>
        <v>0</v>
      </c>
      <c r="C19" s="79">
        <f t="shared" si="1"/>
        <v>0</v>
      </c>
      <c r="D19" s="1377">
        <f t="shared" si="1"/>
        <v>0</v>
      </c>
      <c r="E19" s="1329">
        <f t="shared" ref="E19:AS19" si="9">SUM(E20:E24)</f>
        <v>0</v>
      </c>
      <c r="F19" s="1377">
        <f t="shared" si="9"/>
        <v>0</v>
      </c>
      <c r="G19" s="1329">
        <f t="shared" si="9"/>
        <v>0</v>
      </c>
      <c r="H19" s="1336">
        <f t="shared" si="9"/>
        <v>0</v>
      </c>
      <c r="I19" s="1329">
        <f t="shared" si="9"/>
        <v>0</v>
      </c>
      <c r="J19" s="1336">
        <f t="shared" si="9"/>
        <v>0</v>
      </c>
      <c r="K19" s="1329">
        <f t="shared" si="9"/>
        <v>0</v>
      </c>
      <c r="L19" s="1336">
        <f t="shared" si="9"/>
        <v>0</v>
      </c>
      <c r="M19" s="1329">
        <f t="shared" si="9"/>
        <v>0</v>
      </c>
      <c r="N19" s="1336">
        <f t="shared" si="9"/>
        <v>0</v>
      </c>
      <c r="O19" s="1329">
        <f t="shared" si="9"/>
        <v>0</v>
      </c>
      <c r="P19" s="1336">
        <f t="shared" si="9"/>
        <v>0</v>
      </c>
      <c r="Q19" s="1329">
        <f t="shared" si="9"/>
        <v>0</v>
      </c>
      <c r="R19" s="1336">
        <f t="shared" si="9"/>
        <v>0</v>
      </c>
      <c r="S19" s="1329">
        <f t="shared" si="9"/>
        <v>0</v>
      </c>
      <c r="T19" s="1336">
        <f t="shared" si="9"/>
        <v>0</v>
      </c>
      <c r="U19" s="1329">
        <f t="shared" si="9"/>
        <v>0</v>
      </c>
      <c r="V19" s="1336">
        <f t="shared" si="9"/>
        <v>0</v>
      </c>
      <c r="W19" s="1329">
        <f t="shared" si="9"/>
        <v>0</v>
      </c>
      <c r="X19" s="1336">
        <f t="shared" si="9"/>
        <v>0</v>
      </c>
      <c r="Y19" s="1329">
        <f t="shared" si="9"/>
        <v>0</v>
      </c>
      <c r="Z19" s="1336">
        <f t="shared" si="9"/>
        <v>0</v>
      </c>
      <c r="AA19" s="1329">
        <f t="shared" si="9"/>
        <v>0</v>
      </c>
      <c r="AB19" s="1336">
        <f t="shared" si="9"/>
        <v>0</v>
      </c>
      <c r="AC19" s="1329">
        <f t="shared" si="9"/>
        <v>0</v>
      </c>
      <c r="AD19" s="1336">
        <f t="shared" si="9"/>
        <v>0</v>
      </c>
      <c r="AE19" s="1329">
        <f t="shared" si="9"/>
        <v>0</v>
      </c>
      <c r="AF19" s="1336">
        <f t="shared" si="9"/>
        <v>0</v>
      </c>
      <c r="AG19" s="1329">
        <f t="shared" si="9"/>
        <v>0</v>
      </c>
      <c r="AH19" s="1336">
        <f t="shared" si="9"/>
        <v>0</v>
      </c>
      <c r="AI19" s="1329">
        <f t="shared" si="9"/>
        <v>0</v>
      </c>
      <c r="AJ19" s="1336">
        <f t="shared" si="9"/>
        <v>0</v>
      </c>
      <c r="AK19" s="1329">
        <f t="shared" si="9"/>
        <v>0</v>
      </c>
      <c r="AL19" s="1381">
        <f t="shared" si="9"/>
        <v>0</v>
      </c>
      <c r="AM19" s="1334">
        <f t="shared" si="9"/>
        <v>0</v>
      </c>
      <c r="AN19" s="1335">
        <f t="shared" si="9"/>
        <v>0</v>
      </c>
      <c r="AO19" s="1335">
        <f t="shared" si="9"/>
        <v>0</v>
      </c>
      <c r="AP19" s="1377">
        <f t="shared" si="9"/>
        <v>0</v>
      </c>
      <c r="AQ19" s="1336">
        <f t="shared" si="9"/>
        <v>0</v>
      </c>
      <c r="AR19" s="1336">
        <f t="shared" si="9"/>
        <v>0</v>
      </c>
      <c r="AS19" s="1336">
        <f t="shared" si="9"/>
        <v>0</v>
      </c>
      <c r="AT19" s="85"/>
      <c r="BY19" s="32"/>
      <c r="BZ19" s="32"/>
      <c r="CA19" s="32"/>
      <c r="CB19" s="32"/>
      <c r="CC19" s="32"/>
      <c r="CD19" s="32"/>
      <c r="CE19" s="32"/>
      <c r="CF19" s="32"/>
      <c r="CG19"/>
      <c r="CH19" s="35"/>
      <c r="CI19" s="35"/>
      <c r="CJ19" s="35"/>
      <c r="CK19"/>
      <c r="CL19"/>
      <c r="CM19"/>
    </row>
    <row r="20" spans="1:113" x14ac:dyDescent="0.25">
      <c r="A20" s="1382" t="s">
        <v>42</v>
      </c>
      <c r="B20" s="60">
        <f t="shared" si="0"/>
        <v>0</v>
      </c>
      <c r="C20" s="58">
        <f t="shared" si="1"/>
        <v>0</v>
      </c>
      <c r="D20" s="87">
        <f t="shared" si="1"/>
        <v>0</v>
      </c>
      <c r="E20" s="88"/>
      <c r="F20" s="89"/>
      <c r="G20" s="88"/>
      <c r="H20" s="90"/>
      <c r="I20" s="88"/>
      <c r="J20" s="90"/>
      <c r="K20" s="88"/>
      <c r="L20" s="90"/>
      <c r="M20" s="88"/>
      <c r="N20" s="90"/>
      <c r="O20" s="88"/>
      <c r="P20" s="90"/>
      <c r="Q20" s="88"/>
      <c r="R20" s="90"/>
      <c r="S20" s="88"/>
      <c r="T20" s="90"/>
      <c r="U20" s="88"/>
      <c r="V20" s="90"/>
      <c r="W20" s="88"/>
      <c r="X20" s="90"/>
      <c r="Y20" s="88"/>
      <c r="Z20" s="90"/>
      <c r="AA20" s="88"/>
      <c r="AB20" s="90"/>
      <c r="AC20" s="88"/>
      <c r="AD20" s="90"/>
      <c r="AE20" s="88"/>
      <c r="AF20" s="90"/>
      <c r="AG20" s="88"/>
      <c r="AH20" s="90"/>
      <c r="AI20" s="88"/>
      <c r="AJ20" s="90"/>
      <c r="AK20" s="88"/>
      <c r="AL20" s="91"/>
      <c r="AM20" s="1383"/>
      <c r="AN20" s="93"/>
      <c r="AO20" s="93"/>
      <c r="AP20" s="89"/>
      <c r="AQ20" s="1384"/>
      <c r="AR20" s="1384"/>
      <c r="AS20" s="1384"/>
      <c r="AT20" s="31" t="str">
        <f>CA20&amp;CB20&amp;CC20&amp;CD20</f>
        <v/>
      </c>
      <c r="BY20" s="32"/>
      <c r="BZ20" s="32"/>
      <c r="CA20" s="33" t="str">
        <f t="shared" ref="CA20:CA24" si="10">IF(AM20+AN20+AO20+AP20&lt;&gt;$B20,"* El número de "&amp;AM$10&amp;""&amp;" no puede ser distinto del Total. ","")</f>
        <v/>
      </c>
      <c r="CB20" s="33" t="str">
        <f t="shared" si="5"/>
        <v/>
      </c>
      <c r="CC20" s="33" t="str">
        <f t="shared" si="6"/>
        <v/>
      </c>
      <c r="CD20" s="33" t="str">
        <f t="shared" si="7"/>
        <v/>
      </c>
      <c r="CE20" s="32"/>
      <c r="CF20" s="32"/>
      <c r="CG20" s="34">
        <f t="shared" si="8"/>
        <v>0</v>
      </c>
      <c r="CH20" s="35"/>
      <c r="CI20" s="35"/>
      <c r="CJ20" s="35"/>
      <c r="CK20" s="34">
        <f t="shared" ref="CK20:CM24" si="11">IF(AND($B20&lt;&gt;0,AQ20=""),1,IF(AQ20&gt;$B20,1,0))</f>
        <v>0</v>
      </c>
      <c r="CL20" s="34">
        <f t="shared" si="11"/>
        <v>0</v>
      </c>
      <c r="CM20" s="34">
        <f t="shared" si="11"/>
        <v>0</v>
      </c>
    </row>
    <row r="21" spans="1:113" x14ac:dyDescent="0.25">
      <c r="A21" s="45" t="s">
        <v>43</v>
      </c>
      <c r="B21" s="57">
        <f t="shared" si="0"/>
        <v>0</v>
      </c>
      <c r="C21" s="61">
        <f t="shared" si="1"/>
        <v>0</v>
      </c>
      <c r="D21" s="47">
        <f t="shared" si="1"/>
        <v>0</v>
      </c>
      <c r="E21" s="51"/>
      <c r="F21" s="56"/>
      <c r="G21" s="51"/>
      <c r="H21" s="52"/>
      <c r="I21" s="51"/>
      <c r="J21" s="52"/>
      <c r="K21" s="51"/>
      <c r="L21" s="52"/>
      <c r="M21" s="51"/>
      <c r="N21" s="52"/>
      <c r="O21" s="51"/>
      <c r="P21" s="52"/>
      <c r="Q21" s="51"/>
      <c r="R21" s="52"/>
      <c r="S21" s="51"/>
      <c r="T21" s="52"/>
      <c r="U21" s="51"/>
      <c r="V21" s="52"/>
      <c r="W21" s="51"/>
      <c r="X21" s="52"/>
      <c r="Y21" s="51"/>
      <c r="Z21" s="52"/>
      <c r="AA21" s="51"/>
      <c r="AB21" s="52"/>
      <c r="AC21" s="51"/>
      <c r="AD21" s="52"/>
      <c r="AE21" s="51"/>
      <c r="AF21" s="52"/>
      <c r="AG21" s="51"/>
      <c r="AH21" s="52"/>
      <c r="AI21" s="51"/>
      <c r="AJ21" s="52"/>
      <c r="AK21" s="51"/>
      <c r="AL21" s="53"/>
      <c r="AM21" s="54"/>
      <c r="AN21" s="55"/>
      <c r="AO21" s="55"/>
      <c r="AP21" s="56"/>
      <c r="AQ21" s="95"/>
      <c r="AR21" s="95"/>
      <c r="AS21" s="95"/>
      <c r="AT21" s="31" t="str">
        <f>CA21&amp;CB21&amp;CC21&amp;CD21</f>
        <v/>
      </c>
      <c r="BY21" s="32"/>
      <c r="BZ21" s="32"/>
      <c r="CA21" s="33" t="str">
        <f t="shared" si="10"/>
        <v/>
      </c>
      <c r="CB21" s="33" t="str">
        <f t="shared" si="5"/>
        <v/>
      </c>
      <c r="CC21" s="33" t="str">
        <f t="shared" si="6"/>
        <v/>
      </c>
      <c r="CD21" s="33" t="str">
        <f t="shared" si="7"/>
        <v/>
      </c>
      <c r="CE21" s="32"/>
      <c r="CF21" s="32"/>
      <c r="CG21" s="34">
        <f t="shared" si="8"/>
        <v>0</v>
      </c>
      <c r="CH21" s="35"/>
      <c r="CI21" s="35"/>
      <c r="CJ21" s="35"/>
      <c r="CK21" s="34">
        <f t="shared" si="11"/>
        <v>0</v>
      </c>
      <c r="CL21" s="34">
        <f t="shared" si="11"/>
        <v>0</v>
      </c>
      <c r="CM21" s="34">
        <f t="shared" si="11"/>
        <v>0</v>
      </c>
    </row>
    <row r="22" spans="1:113" x14ac:dyDescent="0.25">
      <c r="A22" s="96" t="s">
        <v>44</v>
      </c>
      <c r="B22" s="97">
        <f t="shared" si="0"/>
        <v>0</v>
      </c>
      <c r="C22" s="98">
        <f t="shared" si="1"/>
        <v>0</v>
      </c>
      <c r="D22" s="99">
        <f t="shared" si="1"/>
        <v>0</v>
      </c>
      <c r="E22" s="62"/>
      <c r="F22" s="100"/>
      <c r="G22" s="62"/>
      <c r="H22" s="101"/>
      <c r="I22" s="62"/>
      <c r="J22" s="101"/>
      <c r="K22" s="62"/>
      <c r="L22" s="101"/>
      <c r="M22" s="62"/>
      <c r="N22" s="101"/>
      <c r="O22" s="62"/>
      <c r="P22" s="101"/>
      <c r="Q22" s="62"/>
      <c r="R22" s="101"/>
      <c r="S22" s="62"/>
      <c r="T22" s="101"/>
      <c r="U22" s="62"/>
      <c r="V22" s="101"/>
      <c r="W22" s="62"/>
      <c r="X22" s="101"/>
      <c r="Y22" s="62"/>
      <c r="Z22" s="101"/>
      <c r="AA22" s="62"/>
      <c r="AB22" s="101"/>
      <c r="AC22" s="62"/>
      <c r="AD22" s="101"/>
      <c r="AE22" s="62"/>
      <c r="AF22" s="101"/>
      <c r="AG22" s="62"/>
      <c r="AH22" s="101"/>
      <c r="AI22" s="62"/>
      <c r="AJ22" s="101"/>
      <c r="AK22" s="62"/>
      <c r="AL22" s="102"/>
      <c r="AM22" s="103"/>
      <c r="AN22" s="104"/>
      <c r="AO22" s="104"/>
      <c r="AP22" s="100"/>
      <c r="AQ22" s="105"/>
      <c r="AR22" s="105"/>
      <c r="AS22" s="105"/>
      <c r="AT22" s="31" t="str">
        <f>CA22&amp;CB22&amp;CC22&amp;CD22</f>
        <v/>
      </c>
      <c r="BY22" s="32"/>
      <c r="BZ22" s="32"/>
      <c r="CA22" s="33" t="str">
        <f t="shared" si="10"/>
        <v/>
      </c>
      <c r="CB22" s="33" t="str">
        <f t="shared" si="5"/>
        <v/>
      </c>
      <c r="CC22" s="33" t="str">
        <f t="shared" si="6"/>
        <v/>
      </c>
      <c r="CD22" s="33" t="str">
        <f t="shared" si="7"/>
        <v/>
      </c>
      <c r="CE22" s="32"/>
      <c r="CF22" s="32"/>
      <c r="CG22" s="34">
        <f t="shared" si="8"/>
        <v>0</v>
      </c>
      <c r="CH22" s="35"/>
      <c r="CI22" s="35"/>
      <c r="CJ22" s="35"/>
      <c r="CK22" s="34">
        <f t="shared" si="11"/>
        <v>0</v>
      </c>
      <c r="CL22" s="34">
        <f t="shared" si="11"/>
        <v>0</v>
      </c>
      <c r="CM22" s="34">
        <f t="shared" si="11"/>
        <v>0</v>
      </c>
    </row>
    <row r="23" spans="1:113" x14ac:dyDescent="0.25">
      <c r="A23" s="106" t="s">
        <v>45</v>
      </c>
      <c r="B23" s="57">
        <f t="shared" si="0"/>
        <v>0</v>
      </c>
      <c r="C23" s="61">
        <f t="shared" si="1"/>
        <v>0</v>
      </c>
      <c r="D23" s="47">
        <f t="shared" si="1"/>
        <v>0</v>
      </c>
      <c r="E23" s="51"/>
      <c r="F23" s="56"/>
      <c r="G23" s="51"/>
      <c r="H23" s="52"/>
      <c r="I23" s="51"/>
      <c r="J23" s="52"/>
      <c r="K23" s="51"/>
      <c r="L23" s="52"/>
      <c r="M23" s="51"/>
      <c r="N23" s="52"/>
      <c r="O23" s="51"/>
      <c r="P23" s="52"/>
      <c r="Q23" s="51"/>
      <c r="R23" s="52"/>
      <c r="S23" s="51"/>
      <c r="T23" s="52"/>
      <c r="U23" s="51"/>
      <c r="V23" s="52"/>
      <c r="W23" s="51"/>
      <c r="X23" s="52"/>
      <c r="Y23" s="51"/>
      <c r="Z23" s="52"/>
      <c r="AA23" s="51"/>
      <c r="AB23" s="52"/>
      <c r="AC23" s="51"/>
      <c r="AD23" s="52"/>
      <c r="AE23" s="51"/>
      <c r="AF23" s="52"/>
      <c r="AG23" s="51"/>
      <c r="AH23" s="52"/>
      <c r="AI23" s="51"/>
      <c r="AJ23" s="52"/>
      <c r="AK23" s="51"/>
      <c r="AL23" s="53"/>
      <c r="AM23" s="54"/>
      <c r="AN23" s="55"/>
      <c r="AO23" s="55"/>
      <c r="AP23" s="56"/>
      <c r="AQ23" s="95"/>
      <c r="AR23" s="95"/>
      <c r="AS23" s="95"/>
      <c r="AT23" s="31" t="str">
        <f>CA23&amp;CB23&amp;CC23&amp;CD23</f>
        <v/>
      </c>
      <c r="BY23" s="32"/>
      <c r="BZ23" s="32"/>
      <c r="CA23" s="33" t="str">
        <f t="shared" si="10"/>
        <v/>
      </c>
      <c r="CB23" s="33" t="str">
        <f t="shared" si="5"/>
        <v/>
      </c>
      <c r="CC23" s="33" t="str">
        <f t="shared" si="6"/>
        <v/>
      </c>
      <c r="CD23" s="33" t="str">
        <f t="shared" si="7"/>
        <v/>
      </c>
      <c r="CE23" s="32"/>
      <c r="CF23" s="32"/>
      <c r="CG23" s="34">
        <f t="shared" si="8"/>
        <v>0</v>
      </c>
      <c r="CH23" s="35"/>
      <c r="CI23" s="35"/>
      <c r="CJ23" s="35"/>
      <c r="CK23" s="34">
        <f t="shared" si="11"/>
        <v>0</v>
      </c>
      <c r="CL23" s="34">
        <f t="shared" si="11"/>
        <v>0</v>
      </c>
      <c r="CM23" s="34">
        <f t="shared" si="11"/>
        <v>0</v>
      </c>
    </row>
    <row r="24" spans="1:113" x14ac:dyDescent="0.25">
      <c r="A24" s="107" t="s">
        <v>46</v>
      </c>
      <c r="B24" s="65">
        <f t="shared" si="0"/>
        <v>0</v>
      </c>
      <c r="C24" s="79">
        <f t="shared" si="1"/>
        <v>0</v>
      </c>
      <c r="D24" s="637">
        <f t="shared" si="1"/>
        <v>0</v>
      </c>
      <c r="E24" s="1352"/>
      <c r="F24" s="638"/>
      <c r="G24" s="1352"/>
      <c r="H24" s="73"/>
      <c r="I24" s="1352"/>
      <c r="J24" s="73"/>
      <c r="K24" s="1352"/>
      <c r="L24" s="73"/>
      <c r="M24" s="1352"/>
      <c r="N24" s="73"/>
      <c r="O24" s="1352"/>
      <c r="P24" s="73"/>
      <c r="Q24" s="1352"/>
      <c r="R24" s="73"/>
      <c r="S24" s="1352"/>
      <c r="T24" s="73"/>
      <c r="U24" s="1352"/>
      <c r="V24" s="73"/>
      <c r="W24" s="1352"/>
      <c r="X24" s="73"/>
      <c r="Y24" s="1352"/>
      <c r="Z24" s="73"/>
      <c r="AA24" s="1352"/>
      <c r="AB24" s="73"/>
      <c r="AC24" s="1352"/>
      <c r="AD24" s="73"/>
      <c r="AE24" s="1352"/>
      <c r="AF24" s="73"/>
      <c r="AG24" s="1352"/>
      <c r="AH24" s="73"/>
      <c r="AI24" s="1352"/>
      <c r="AJ24" s="73"/>
      <c r="AK24" s="1352"/>
      <c r="AL24" s="74"/>
      <c r="AM24" s="110"/>
      <c r="AN24" s="76"/>
      <c r="AO24" s="76"/>
      <c r="AP24" s="638"/>
      <c r="AQ24" s="73"/>
      <c r="AR24" s="73"/>
      <c r="AS24" s="73"/>
      <c r="AT24" s="31" t="str">
        <f>CA24&amp;CB24&amp;CC24&amp;CD24</f>
        <v/>
      </c>
      <c r="BY24" s="32"/>
      <c r="BZ24" s="32"/>
      <c r="CA24" s="33" t="str">
        <f t="shared" si="10"/>
        <v/>
      </c>
      <c r="CB24" s="33" t="str">
        <f t="shared" si="5"/>
        <v/>
      </c>
      <c r="CC24" s="33" t="str">
        <f t="shared" si="6"/>
        <v/>
      </c>
      <c r="CD24" s="33" t="str">
        <f t="shared" si="7"/>
        <v/>
      </c>
      <c r="CE24" s="32"/>
      <c r="CF24" s="32"/>
      <c r="CG24" s="34">
        <f t="shared" si="8"/>
        <v>0</v>
      </c>
      <c r="CH24" s="35"/>
      <c r="CI24" s="35"/>
      <c r="CJ24" s="35"/>
      <c r="CK24" s="34">
        <f t="shared" si="11"/>
        <v>0</v>
      </c>
      <c r="CL24" s="34">
        <f t="shared" si="11"/>
        <v>0</v>
      </c>
      <c r="CM24" s="34">
        <f t="shared" si="11"/>
        <v>0</v>
      </c>
    </row>
    <row r="25" spans="1:113" x14ac:dyDescent="0.25">
      <c r="A25" s="13" t="s">
        <v>47</v>
      </c>
      <c r="B25" s="14"/>
      <c r="C25" s="12"/>
      <c r="D25" s="15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</row>
    <row r="26" spans="1:113" x14ac:dyDescent="0.25">
      <c r="A26" s="521" t="s">
        <v>48</v>
      </c>
      <c r="B26" s="1280" t="s">
        <v>49</v>
      </c>
      <c r="C26" s="1305" t="s">
        <v>5</v>
      </c>
      <c r="D26" s="492"/>
      <c r="E26" s="493"/>
      <c r="F26" s="1313" t="s">
        <v>6</v>
      </c>
      <c r="G26" s="1364"/>
      <c r="H26" s="1364"/>
      <c r="I26" s="1364"/>
      <c r="J26" s="1364"/>
      <c r="K26" s="1364"/>
      <c r="L26" s="1364"/>
      <c r="M26" s="1364"/>
      <c r="N26" s="1364"/>
      <c r="O26" s="1364"/>
      <c r="P26" s="1364"/>
      <c r="Q26" s="1364"/>
      <c r="R26" s="1364"/>
      <c r="S26" s="1364"/>
      <c r="T26" s="1364"/>
      <c r="U26" s="1364"/>
      <c r="V26" s="1364"/>
      <c r="W26" s="1364"/>
      <c r="X26" s="1364"/>
      <c r="Y26" s="1364"/>
      <c r="Z26" s="1364"/>
      <c r="AA26" s="1364"/>
      <c r="AB26" s="1364"/>
      <c r="AC26" s="1364"/>
      <c r="AD26" s="1364"/>
      <c r="AE26" s="1364"/>
      <c r="AF26" s="1364"/>
      <c r="AG26" s="1364"/>
      <c r="AH26" s="1364"/>
      <c r="AI26" s="1364"/>
      <c r="AJ26" s="1364"/>
      <c r="AK26" s="1364"/>
      <c r="AL26" s="1364"/>
      <c r="AM26" s="1370"/>
      <c r="AN26" s="1371" t="s">
        <v>7</v>
      </c>
      <c r="AO26" s="1364"/>
      <c r="AP26" s="1364"/>
      <c r="AQ26" s="1312"/>
    </row>
    <row r="27" spans="1:113" ht="15" customHeight="1" x14ac:dyDescent="0.25">
      <c r="A27" s="522"/>
      <c r="B27" s="489"/>
      <c r="C27" s="712"/>
      <c r="D27" s="620"/>
      <c r="E27" s="641"/>
      <c r="F27" s="1281" t="s">
        <v>11</v>
      </c>
      <c r="G27" s="1282"/>
      <c r="H27" s="1281" t="s">
        <v>12</v>
      </c>
      <c r="I27" s="1282"/>
      <c r="J27" s="1281" t="s">
        <v>13</v>
      </c>
      <c r="K27" s="1282"/>
      <c r="L27" s="1281" t="s">
        <v>14</v>
      </c>
      <c r="M27" s="1282"/>
      <c r="N27" s="1281" t="s">
        <v>15</v>
      </c>
      <c r="O27" s="1282"/>
      <c r="P27" s="1281" t="s">
        <v>16</v>
      </c>
      <c r="Q27" s="1282"/>
      <c r="R27" s="1281" t="s">
        <v>17</v>
      </c>
      <c r="S27" s="1282"/>
      <c r="T27" s="1281" t="s">
        <v>18</v>
      </c>
      <c r="U27" s="1282"/>
      <c r="V27" s="1281" t="s">
        <v>19</v>
      </c>
      <c r="W27" s="1282"/>
      <c r="X27" s="1281" t="s">
        <v>20</v>
      </c>
      <c r="Y27" s="1282"/>
      <c r="Z27" s="1281" t="s">
        <v>21</v>
      </c>
      <c r="AA27" s="1282"/>
      <c r="AB27" s="1281" t="s">
        <v>22</v>
      </c>
      <c r="AC27" s="1282"/>
      <c r="AD27" s="1281" t="s">
        <v>23</v>
      </c>
      <c r="AE27" s="1282"/>
      <c r="AF27" s="1281" t="s">
        <v>24</v>
      </c>
      <c r="AG27" s="1282"/>
      <c r="AH27" s="1281" t="s">
        <v>25</v>
      </c>
      <c r="AI27" s="1282"/>
      <c r="AJ27" s="1281" t="s">
        <v>26</v>
      </c>
      <c r="AK27" s="1282"/>
      <c r="AL27" s="1313" t="s">
        <v>27</v>
      </c>
      <c r="AM27" s="1370"/>
      <c r="AN27" s="1372" t="s">
        <v>50</v>
      </c>
      <c r="AO27" s="1373" t="s">
        <v>29</v>
      </c>
      <c r="AP27" s="506" t="s">
        <v>30</v>
      </c>
      <c r="AQ27" s="510" t="s">
        <v>31</v>
      </c>
    </row>
    <row r="28" spans="1:113" x14ac:dyDescent="0.25">
      <c r="A28" s="644"/>
      <c r="B28" s="734"/>
      <c r="C28" s="1318" t="s">
        <v>32</v>
      </c>
      <c r="D28" s="1287" t="s">
        <v>33</v>
      </c>
      <c r="E28" s="1288" t="s">
        <v>34</v>
      </c>
      <c r="F28" s="1287" t="s">
        <v>33</v>
      </c>
      <c r="G28" s="1288" t="s">
        <v>34</v>
      </c>
      <c r="H28" s="1287" t="s">
        <v>33</v>
      </c>
      <c r="I28" s="1288" t="s">
        <v>34</v>
      </c>
      <c r="J28" s="1287" t="s">
        <v>33</v>
      </c>
      <c r="K28" s="1288" t="s">
        <v>34</v>
      </c>
      <c r="L28" s="1287" t="s">
        <v>33</v>
      </c>
      <c r="M28" s="1288" t="s">
        <v>34</v>
      </c>
      <c r="N28" s="1374" t="s">
        <v>33</v>
      </c>
      <c r="O28" s="1288" t="s">
        <v>34</v>
      </c>
      <c r="P28" s="1287" t="s">
        <v>33</v>
      </c>
      <c r="Q28" s="1288" t="s">
        <v>34</v>
      </c>
      <c r="R28" s="1287" t="s">
        <v>33</v>
      </c>
      <c r="S28" s="1288" t="s">
        <v>34</v>
      </c>
      <c r="T28" s="1287" t="s">
        <v>33</v>
      </c>
      <c r="U28" s="1288" t="s">
        <v>34</v>
      </c>
      <c r="V28" s="1287" t="s">
        <v>33</v>
      </c>
      <c r="W28" s="1288" t="s">
        <v>34</v>
      </c>
      <c r="X28" s="1287" t="s">
        <v>33</v>
      </c>
      <c r="Y28" s="1288" t="s">
        <v>34</v>
      </c>
      <c r="Z28" s="1287" t="s">
        <v>33</v>
      </c>
      <c r="AA28" s="1288" t="s">
        <v>34</v>
      </c>
      <c r="AB28" s="1287" t="s">
        <v>33</v>
      </c>
      <c r="AC28" s="1288" t="s">
        <v>34</v>
      </c>
      <c r="AD28" s="1287" t="s">
        <v>33</v>
      </c>
      <c r="AE28" s="1288" t="s">
        <v>34</v>
      </c>
      <c r="AF28" s="1287" t="s">
        <v>33</v>
      </c>
      <c r="AG28" s="1288" t="s">
        <v>34</v>
      </c>
      <c r="AH28" s="1287" t="s">
        <v>33</v>
      </c>
      <c r="AI28" s="1288" t="s">
        <v>34</v>
      </c>
      <c r="AJ28" s="1287" t="s">
        <v>33</v>
      </c>
      <c r="AK28" s="1288" t="s">
        <v>34</v>
      </c>
      <c r="AL28" s="1287" t="s">
        <v>33</v>
      </c>
      <c r="AM28" s="1385" t="s">
        <v>34</v>
      </c>
      <c r="AN28" s="509"/>
      <c r="AO28" s="505"/>
      <c r="AP28" s="505"/>
      <c r="AQ28" s="511"/>
      <c r="CG28" s="112">
        <f>IF(C29&lt;&gt;SUM(C30:C48),1,0)</f>
        <v>0</v>
      </c>
    </row>
    <row r="29" spans="1:113" x14ac:dyDescent="0.25">
      <c r="A29" s="1386" t="s">
        <v>51</v>
      </c>
      <c r="B29" s="1387"/>
      <c r="C29" s="1388">
        <f t="shared" ref="C29:C50" si="12">SUM(D29:E29)</f>
        <v>0</v>
      </c>
      <c r="D29" s="1389">
        <f t="shared" ref="D29:E50" si="13">+F29+H29+J29+L29+N29+P29+R29+T29+V29+X29+Z29+AB29+AD29+AF29+AH29+AJ29+AL29</f>
        <v>0</v>
      </c>
      <c r="E29" s="115">
        <f t="shared" si="13"/>
        <v>0</v>
      </c>
      <c r="F29" s="1390"/>
      <c r="G29" s="1391"/>
      <c r="H29" s="1390"/>
      <c r="I29" s="1392"/>
      <c r="J29" s="1390"/>
      <c r="K29" s="1392"/>
      <c r="L29" s="1390"/>
      <c r="M29" s="1391"/>
      <c r="N29" s="1393"/>
      <c r="O29" s="1392"/>
      <c r="P29" s="1393"/>
      <c r="Q29" s="1392"/>
      <c r="R29" s="1393"/>
      <c r="S29" s="1392"/>
      <c r="T29" s="1393"/>
      <c r="U29" s="1392"/>
      <c r="V29" s="1393"/>
      <c r="W29" s="1392"/>
      <c r="X29" s="1393"/>
      <c r="Y29" s="1392"/>
      <c r="Z29" s="1393"/>
      <c r="AA29" s="1392"/>
      <c r="AB29" s="1393"/>
      <c r="AC29" s="1392"/>
      <c r="AD29" s="1393"/>
      <c r="AE29" s="1392"/>
      <c r="AF29" s="1393"/>
      <c r="AG29" s="1392"/>
      <c r="AH29" s="1393"/>
      <c r="AI29" s="1392"/>
      <c r="AJ29" s="1393"/>
      <c r="AK29" s="1392"/>
      <c r="AL29" s="1393"/>
      <c r="AM29" s="1394"/>
      <c r="AN29" s="1395"/>
      <c r="AO29" s="1396"/>
      <c r="AP29" s="1393"/>
      <c r="AQ29" s="1392"/>
      <c r="AR29" s="31" t="str">
        <f>CA29&amp;CB29&amp;CC29&amp;CD29&amp;CE29&amp;CF29</f>
        <v/>
      </c>
      <c r="BW29" s="32"/>
      <c r="BX29" s="32"/>
      <c r="BY29" s="32"/>
      <c r="BZ29" s="32"/>
      <c r="CA29" s="123" t="str">
        <f>IF(CG29=1," * El total de Ingresos debe ser igual a la suma de los Tipos de Estrategia. ","")</f>
        <v/>
      </c>
      <c r="CB29" s="123" t="str">
        <f>IF(CG28=1,"* Existen patologías que son mayores al Total de Ingresos-Persona. ","")</f>
        <v/>
      </c>
      <c r="CC29" s="124"/>
      <c r="CD29" s="124"/>
      <c r="CE29" s="124"/>
      <c r="CF29" s="124"/>
      <c r="CG29" s="112">
        <f>IF(SUM(AN29:AQ29)=C29,0,1)</f>
        <v>0</v>
      </c>
      <c r="CH29" s="125"/>
      <c r="CI29" s="125"/>
      <c r="CJ29" s="125"/>
      <c r="CK29" s="125"/>
      <c r="DH29"/>
      <c r="DI29"/>
    </row>
    <row r="30" spans="1:113" x14ac:dyDescent="0.25">
      <c r="A30" s="1397" t="s">
        <v>52</v>
      </c>
      <c r="B30" s="126" t="s">
        <v>53</v>
      </c>
      <c r="C30" s="127">
        <f t="shared" si="12"/>
        <v>0</v>
      </c>
      <c r="D30" s="1398">
        <f t="shared" si="13"/>
        <v>0</v>
      </c>
      <c r="E30" s="1399">
        <f t="shared" si="13"/>
        <v>0</v>
      </c>
      <c r="F30" s="130"/>
      <c r="G30" s="131"/>
      <c r="H30" s="130"/>
      <c r="I30" s="132"/>
      <c r="J30" s="130"/>
      <c r="K30" s="132"/>
      <c r="L30" s="130"/>
      <c r="M30" s="131"/>
      <c r="N30" s="133"/>
      <c r="O30" s="132"/>
      <c r="P30" s="133"/>
      <c r="Q30" s="132"/>
      <c r="R30" s="133"/>
      <c r="S30" s="132"/>
      <c r="T30" s="133"/>
      <c r="U30" s="132"/>
      <c r="V30" s="133"/>
      <c r="W30" s="132"/>
      <c r="X30" s="133"/>
      <c r="Y30" s="132"/>
      <c r="Z30" s="133"/>
      <c r="AA30" s="132"/>
      <c r="AB30" s="133"/>
      <c r="AC30" s="132"/>
      <c r="AD30" s="133"/>
      <c r="AE30" s="132"/>
      <c r="AF30" s="133"/>
      <c r="AG30" s="132"/>
      <c r="AH30" s="133"/>
      <c r="AI30" s="132"/>
      <c r="AJ30" s="133"/>
      <c r="AK30" s="132"/>
      <c r="AL30" s="133"/>
      <c r="AM30" s="134"/>
      <c r="AN30" s="135"/>
      <c r="AO30" s="136"/>
      <c r="AP30" s="133"/>
      <c r="AQ30" s="132"/>
      <c r="AR30" s="31" t="str">
        <f>CA30&amp;CB30&amp;CC30&amp;CD30&amp;CE30&amp;CF30</f>
        <v/>
      </c>
      <c r="BW30" s="32"/>
      <c r="BX30" s="32"/>
      <c r="BY30" s="32"/>
      <c r="BZ30" s="32"/>
      <c r="CA30" s="123" t="str">
        <f>IF(CG30=1," * El total de Ingresos debe ser igual a la suma de los Tipos de Estrategia. ","")</f>
        <v/>
      </c>
      <c r="CB30" s="123" t="str">
        <f>IF(CH30=1,"* EN Rehabilitación Infantil Existen Patologías que son Mayores a los Ingresos-Personas. ","")</f>
        <v/>
      </c>
      <c r="CC30" s="123" t="str">
        <f>IF(CI30=1,"* En RBC existen Patologías que son mayores a los Ingresos-Personas. ","")</f>
        <v/>
      </c>
      <c r="CD30" s="123" t="str">
        <f>IF(CJ30=1,"* En RI Existen Patologías que son mayores a los Ingresos-Personas. ","")</f>
        <v/>
      </c>
      <c r="CE30" s="123" t="str">
        <f>IF(CK30=1,"* En RR existen patologías que son mayores a los Ingresos-Persona. ","")</f>
        <v/>
      </c>
      <c r="CF30" s="123"/>
      <c r="CG30" s="112">
        <f>IF(SUM(AN30:AQ30)=C30,0,1)</f>
        <v>0</v>
      </c>
      <c r="CH30" s="112">
        <f>IF(AN29&lt;MAX(AN30:AN48),1,0)</f>
        <v>0</v>
      </c>
      <c r="CI30" s="112">
        <f>IF(AO29&lt;MAX(AO30:AO48),1,0)</f>
        <v>0</v>
      </c>
      <c r="CJ30" s="112">
        <f>IF(AP29&lt;MAX(AP30:AP48),1,0)</f>
        <v>0</v>
      </c>
      <c r="CK30" s="112">
        <f>IF(AQ29&lt;MAX(AQ30:AQ48),1,0)</f>
        <v>0</v>
      </c>
      <c r="DI30"/>
    </row>
    <row r="31" spans="1:113" x14ac:dyDescent="0.25">
      <c r="A31" s="515"/>
      <c r="B31" s="126" t="s">
        <v>54</v>
      </c>
      <c r="C31" s="137">
        <f t="shared" si="12"/>
        <v>0</v>
      </c>
      <c r="D31" s="138">
        <f t="shared" si="13"/>
        <v>0</v>
      </c>
      <c r="E31" s="139">
        <f t="shared" si="13"/>
        <v>0</v>
      </c>
      <c r="F31" s="140"/>
      <c r="G31" s="141"/>
      <c r="H31" s="140"/>
      <c r="I31" s="142"/>
      <c r="J31" s="140"/>
      <c r="K31" s="142"/>
      <c r="L31" s="140"/>
      <c r="M31" s="141"/>
      <c r="N31" s="143"/>
      <c r="O31" s="142"/>
      <c r="P31" s="143"/>
      <c r="Q31" s="142"/>
      <c r="R31" s="143"/>
      <c r="S31" s="142"/>
      <c r="T31" s="143"/>
      <c r="U31" s="142"/>
      <c r="V31" s="143"/>
      <c r="W31" s="142"/>
      <c r="X31" s="143"/>
      <c r="Y31" s="142"/>
      <c r="Z31" s="143"/>
      <c r="AA31" s="142"/>
      <c r="AB31" s="143"/>
      <c r="AC31" s="142"/>
      <c r="AD31" s="143"/>
      <c r="AE31" s="142"/>
      <c r="AF31" s="143"/>
      <c r="AG31" s="142"/>
      <c r="AH31" s="143"/>
      <c r="AI31" s="142"/>
      <c r="AJ31" s="143"/>
      <c r="AK31" s="142"/>
      <c r="AL31" s="143"/>
      <c r="AM31" s="144"/>
      <c r="AN31" s="145"/>
      <c r="AO31" s="146"/>
      <c r="AP31" s="143"/>
      <c r="AQ31" s="142"/>
      <c r="AR31" s="31" t="str">
        <f t="shared" ref="AR31:AR50" si="14">CA31&amp;CB31</f>
        <v/>
      </c>
      <c r="BW31" s="32"/>
      <c r="BX31" s="32"/>
      <c r="BY31" s="32"/>
      <c r="BZ31" s="32"/>
      <c r="CA31" s="123" t="str">
        <f>IF(CG31=1," * El total de Ingresos debe ser igual a la suma de los Tipos de Estrategia. ","")</f>
        <v/>
      </c>
      <c r="CB31" s="124"/>
      <c r="CC31" s="124"/>
      <c r="CD31" s="124"/>
      <c r="CE31" s="124"/>
      <c r="CF31" s="124"/>
      <c r="CG31" s="112">
        <f>IF(SUM(AN31:AQ31)=C31,0,1)</f>
        <v>0</v>
      </c>
      <c r="CH31" s="125"/>
      <c r="CI31" s="125"/>
      <c r="CJ31" s="125"/>
      <c r="CK31" s="125"/>
    </row>
    <row r="32" spans="1:113" x14ac:dyDescent="0.25">
      <c r="A32" s="515"/>
      <c r="B32" s="147" t="s">
        <v>55</v>
      </c>
      <c r="C32" s="148">
        <f t="shared" si="12"/>
        <v>0</v>
      </c>
      <c r="D32" s="138">
        <f t="shared" si="13"/>
        <v>0</v>
      </c>
      <c r="E32" s="139">
        <f t="shared" si="13"/>
        <v>0</v>
      </c>
      <c r="F32" s="140"/>
      <c r="G32" s="141"/>
      <c r="H32" s="140"/>
      <c r="I32" s="142"/>
      <c r="J32" s="140"/>
      <c r="K32" s="142"/>
      <c r="L32" s="140"/>
      <c r="M32" s="141"/>
      <c r="N32" s="143"/>
      <c r="O32" s="142"/>
      <c r="P32" s="143"/>
      <c r="Q32" s="142"/>
      <c r="R32" s="143"/>
      <c r="S32" s="142"/>
      <c r="T32" s="143"/>
      <c r="U32" s="142"/>
      <c r="V32" s="143"/>
      <c r="W32" s="142"/>
      <c r="X32" s="143"/>
      <c r="Y32" s="142"/>
      <c r="Z32" s="143"/>
      <c r="AA32" s="142"/>
      <c r="AB32" s="143"/>
      <c r="AC32" s="142"/>
      <c r="AD32" s="143"/>
      <c r="AE32" s="142"/>
      <c r="AF32" s="143"/>
      <c r="AG32" s="142"/>
      <c r="AH32" s="143"/>
      <c r="AI32" s="142"/>
      <c r="AJ32" s="143"/>
      <c r="AK32" s="142"/>
      <c r="AL32" s="143"/>
      <c r="AM32" s="144"/>
      <c r="AN32" s="145"/>
      <c r="AO32" s="146"/>
      <c r="AP32" s="143"/>
      <c r="AQ32" s="142"/>
      <c r="AR32" s="31" t="str">
        <f t="shared" si="14"/>
        <v/>
      </c>
      <c r="BW32" s="32"/>
      <c r="BX32" s="32"/>
      <c r="BY32" s="32"/>
      <c r="BZ32" s="32"/>
      <c r="CA32" s="123" t="str">
        <f t="shared" ref="CA32:CA50" si="15">IF(CG32=1," * El total de Ingresos debe ser igual a la suma de los Tipos de Estrategia. ","")</f>
        <v/>
      </c>
      <c r="CB32" s="124"/>
      <c r="CC32" s="124"/>
      <c r="CD32" s="124"/>
      <c r="CE32" s="124"/>
      <c r="CF32" s="124"/>
      <c r="CG32" s="112">
        <f t="shared" ref="CG32:CG48" si="16">IF(SUM(AN32:AQ32)=C32,0,1)</f>
        <v>0</v>
      </c>
      <c r="CH32" s="125"/>
      <c r="CI32" s="125"/>
      <c r="CJ32" s="125"/>
      <c r="CK32" s="125"/>
    </row>
    <row r="33" spans="1:89" customFormat="1" x14ac:dyDescent="0.25">
      <c r="A33" s="515"/>
      <c r="B33" s="147" t="s">
        <v>56</v>
      </c>
      <c r="C33" s="148">
        <f t="shared" si="12"/>
        <v>0</v>
      </c>
      <c r="D33" s="138">
        <f t="shared" si="13"/>
        <v>0</v>
      </c>
      <c r="E33" s="139">
        <f t="shared" si="13"/>
        <v>0</v>
      </c>
      <c r="F33" s="140"/>
      <c r="G33" s="141"/>
      <c r="H33" s="140"/>
      <c r="I33" s="142"/>
      <c r="J33" s="140"/>
      <c r="K33" s="142"/>
      <c r="L33" s="140"/>
      <c r="M33" s="141"/>
      <c r="N33" s="143"/>
      <c r="O33" s="142"/>
      <c r="P33" s="143"/>
      <c r="Q33" s="142"/>
      <c r="R33" s="143"/>
      <c r="S33" s="142"/>
      <c r="T33" s="143"/>
      <c r="U33" s="142"/>
      <c r="V33" s="143"/>
      <c r="W33" s="142"/>
      <c r="X33" s="143"/>
      <c r="Y33" s="142"/>
      <c r="Z33" s="143"/>
      <c r="AA33" s="142"/>
      <c r="AB33" s="143"/>
      <c r="AC33" s="142"/>
      <c r="AD33" s="143"/>
      <c r="AE33" s="142"/>
      <c r="AF33" s="143"/>
      <c r="AG33" s="142"/>
      <c r="AH33" s="143"/>
      <c r="AI33" s="142"/>
      <c r="AJ33" s="143"/>
      <c r="AK33" s="142"/>
      <c r="AL33" s="143"/>
      <c r="AM33" s="144"/>
      <c r="AN33" s="145"/>
      <c r="AO33" s="146"/>
      <c r="AP33" s="143"/>
      <c r="AQ33" s="142"/>
      <c r="AR33" s="31" t="str">
        <f t="shared" si="14"/>
        <v/>
      </c>
      <c r="BW33" s="32"/>
      <c r="BX33" s="32"/>
      <c r="BY33" s="32"/>
      <c r="BZ33" s="32"/>
      <c r="CA33" s="123" t="str">
        <f t="shared" si="15"/>
        <v/>
      </c>
      <c r="CB33" s="124"/>
      <c r="CC33" s="124"/>
      <c r="CD33" s="124"/>
      <c r="CE33" s="124"/>
      <c r="CF33" s="124"/>
      <c r="CG33" s="112">
        <f t="shared" si="16"/>
        <v>0</v>
      </c>
      <c r="CH33" s="125"/>
      <c r="CI33" s="125"/>
      <c r="CJ33" s="125"/>
      <c r="CK33" s="125"/>
    </row>
    <row r="34" spans="1:89" customFormat="1" x14ac:dyDescent="0.25">
      <c r="A34" s="515"/>
      <c r="B34" s="147" t="s">
        <v>57</v>
      </c>
      <c r="C34" s="148">
        <f t="shared" si="12"/>
        <v>0</v>
      </c>
      <c r="D34" s="138">
        <f t="shared" si="13"/>
        <v>0</v>
      </c>
      <c r="E34" s="139">
        <f t="shared" si="13"/>
        <v>0</v>
      </c>
      <c r="F34" s="140"/>
      <c r="G34" s="141"/>
      <c r="H34" s="140"/>
      <c r="I34" s="142"/>
      <c r="J34" s="140"/>
      <c r="K34" s="142"/>
      <c r="L34" s="140"/>
      <c r="M34" s="141"/>
      <c r="N34" s="143"/>
      <c r="O34" s="142"/>
      <c r="P34" s="143"/>
      <c r="Q34" s="142"/>
      <c r="R34" s="143"/>
      <c r="S34" s="142"/>
      <c r="T34" s="143"/>
      <c r="U34" s="142"/>
      <c r="V34" s="143"/>
      <c r="W34" s="142"/>
      <c r="X34" s="143"/>
      <c r="Y34" s="142"/>
      <c r="Z34" s="143"/>
      <c r="AA34" s="142"/>
      <c r="AB34" s="143"/>
      <c r="AC34" s="142"/>
      <c r="AD34" s="143"/>
      <c r="AE34" s="142"/>
      <c r="AF34" s="143"/>
      <c r="AG34" s="142"/>
      <c r="AH34" s="143"/>
      <c r="AI34" s="142"/>
      <c r="AJ34" s="143"/>
      <c r="AK34" s="142"/>
      <c r="AL34" s="143"/>
      <c r="AM34" s="144"/>
      <c r="AN34" s="145"/>
      <c r="AO34" s="146"/>
      <c r="AP34" s="143"/>
      <c r="AQ34" s="142"/>
      <c r="AR34" s="31" t="str">
        <f t="shared" si="14"/>
        <v/>
      </c>
      <c r="BW34" s="32"/>
      <c r="BX34" s="32"/>
      <c r="BY34" s="32"/>
      <c r="BZ34" s="32"/>
      <c r="CA34" s="123" t="str">
        <f t="shared" si="15"/>
        <v/>
      </c>
      <c r="CB34" s="124"/>
      <c r="CC34" s="124"/>
      <c r="CD34" s="124"/>
      <c r="CE34" s="124"/>
      <c r="CF34" s="124"/>
      <c r="CG34" s="112">
        <f t="shared" si="16"/>
        <v>0</v>
      </c>
      <c r="CH34" s="125"/>
      <c r="CI34" s="125"/>
      <c r="CJ34" s="125"/>
      <c r="CK34" s="125"/>
    </row>
    <row r="35" spans="1:89" customFormat="1" x14ac:dyDescent="0.25">
      <c r="A35" s="515"/>
      <c r="B35" s="147" t="s">
        <v>58</v>
      </c>
      <c r="C35" s="148">
        <f t="shared" si="12"/>
        <v>0</v>
      </c>
      <c r="D35" s="138">
        <f t="shared" si="13"/>
        <v>0</v>
      </c>
      <c r="E35" s="139">
        <f t="shared" si="13"/>
        <v>0</v>
      </c>
      <c r="F35" s="140"/>
      <c r="G35" s="141"/>
      <c r="H35" s="140"/>
      <c r="I35" s="142"/>
      <c r="J35" s="140"/>
      <c r="K35" s="142"/>
      <c r="L35" s="140"/>
      <c r="M35" s="141"/>
      <c r="N35" s="143"/>
      <c r="O35" s="142"/>
      <c r="P35" s="143"/>
      <c r="Q35" s="142"/>
      <c r="R35" s="143"/>
      <c r="S35" s="142"/>
      <c r="T35" s="143"/>
      <c r="U35" s="142"/>
      <c r="V35" s="143"/>
      <c r="W35" s="142"/>
      <c r="X35" s="143"/>
      <c r="Y35" s="142"/>
      <c r="Z35" s="143"/>
      <c r="AA35" s="142"/>
      <c r="AB35" s="143"/>
      <c r="AC35" s="142"/>
      <c r="AD35" s="143"/>
      <c r="AE35" s="142"/>
      <c r="AF35" s="143"/>
      <c r="AG35" s="142"/>
      <c r="AH35" s="143"/>
      <c r="AI35" s="142"/>
      <c r="AJ35" s="143"/>
      <c r="AK35" s="142"/>
      <c r="AL35" s="143"/>
      <c r="AM35" s="144"/>
      <c r="AN35" s="145"/>
      <c r="AO35" s="146"/>
      <c r="AP35" s="143"/>
      <c r="AQ35" s="142"/>
      <c r="AR35" s="31" t="str">
        <f t="shared" si="14"/>
        <v/>
      </c>
      <c r="BW35" s="32"/>
      <c r="BX35" s="32"/>
      <c r="BY35" s="32"/>
      <c r="BZ35" s="32"/>
      <c r="CA35" s="123" t="str">
        <f t="shared" si="15"/>
        <v/>
      </c>
      <c r="CB35" s="124"/>
      <c r="CC35" s="124"/>
      <c r="CD35" s="124"/>
      <c r="CE35" s="124"/>
      <c r="CF35" s="124"/>
      <c r="CG35" s="112">
        <f t="shared" si="16"/>
        <v>0</v>
      </c>
      <c r="CH35" s="125"/>
      <c r="CI35" s="125"/>
      <c r="CJ35" s="125"/>
      <c r="CK35" s="125"/>
    </row>
    <row r="36" spans="1:89" customFormat="1" x14ac:dyDescent="0.25">
      <c r="A36" s="515"/>
      <c r="B36" s="149" t="s">
        <v>59</v>
      </c>
      <c r="C36" s="150">
        <f t="shared" si="12"/>
        <v>0</v>
      </c>
      <c r="D36" s="138">
        <f t="shared" si="13"/>
        <v>0</v>
      </c>
      <c r="E36" s="139">
        <f t="shared" si="13"/>
        <v>0</v>
      </c>
      <c r="F36" s="140"/>
      <c r="G36" s="141"/>
      <c r="H36" s="140"/>
      <c r="I36" s="142"/>
      <c r="J36" s="140"/>
      <c r="K36" s="142"/>
      <c r="L36" s="140"/>
      <c r="M36" s="141"/>
      <c r="N36" s="143"/>
      <c r="O36" s="142"/>
      <c r="P36" s="143"/>
      <c r="Q36" s="142"/>
      <c r="R36" s="143"/>
      <c r="S36" s="142"/>
      <c r="T36" s="143"/>
      <c r="U36" s="142"/>
      <c r="V36" s="143"/>
      <c r="W36" s="142"/>
      <c r="X36" s="143"/>
      <c r="Y36" s="142"/>
      <c r="Z36" s="143"/>
      <c r="AA36" s="142"/>
      <c r="AB36" s="143"/>
      <c r="AC36" s="142"/>
      <c r="AD36" s="143"/>
      <c r="AE36" s="142"/>
      <c r="AF36" s="143"/>
      <c r="AG36" s="142"/>
      <c r="AH36" s="143"/>
      <c r="AI36" s="142"/>
      <c r="AJ36" s="143"/>
      <c r="AK36" s="142"/>
      <c r="AL36" s="143"/>
      <c r="AM36" s="144"/>
      <c r="AN36" s="145"/>
      <c r="AO36" s="146"/>
      <c r="AP36" s="143"/>
      <c r="AQ36" s="142"/>
      <c r="AR36" s="31" t="str">
        <f t="shared" si="14"/>
        <v/>
      </c>
      <c r="BW36" s="32"/>
      <c r="BX36" s="32"/>
      <c r="BY36" s="32"/>
      <c r="BZ36" s="32"/>
      <c r="CA36" s="123" t="str">
        <f t="shared" si="15"/>
        <v/>
      </c>
      <c r="CB36" s="124"/>
      <c r="CC36" s="124"/>
      <c r="CD36" s="124"/>
      <c r="CE36" s="124"/>
      <c r="CF36" s="124"/>
      <c r="CG36" s="112">
        <f t="shared" si="16"/>
        <v>0</v>
      </c>
      <c r="CH36" s="125"/>
      <c r="CI36" s="125"/>
      <c r="CJ36" s="125"/>
      <c r="CK36" s="125"/>
    </row>
    <row r="37" spans="1:89" customFormat="1" x14ac:dyDescent="0.25">
      <c r="A37" s="515"/>
      <c r="B37" s="151" t="s">
        <v>60</v>
      </c>
      <c r="C37" s="152">
        <f t="shared" si="12"/>
        <v>0</v>
      </c>
      <c r="D37" s="138">
        <f t="shared" si="13"/>
        <v>0</v>
      </c>
      <c r="E37" s="139">
        <f t="shared" si="13"/>
        <v>0</v>
      </c>
      <c r="F37" s="140"/>
      <c r="G37" s="141"/>
      <c r="H37" s="140"/>
      <c r="I37" s="142"/>
      <c r="J37" s="140"/>
      <c r="K37" s="142"/>
      <c r="L37" s="140"/>
      <c r="M37" s="141"/>
      <c r="N37" s="143"/>
      <c r="O37" s="142"/>
      <c r="P37" s="143"/>
      <c r="Q37" s="142"/>
      <c r="R37" s="143"/>
      <c r="S37" s="142"/>
      <c r="T37" s="143"/>
      <c r="U37" s="142"/>
      <c r="V37" s="143"/>
      <c r="W37" s="142"/>
      <c r="X37" s="143"/>
      <c r="Y37" s="142"/>
      <c r="Z37" s="143"/>
      <c r="AA37" s="142"/>
      <c r="AB37" s="143"/>
      <c r="AC37" s="142"/>
      <c r="AD37" s="143"/>
      <c r="AE37" s="142"/>
      <c r="AF37" s="143"/>
      <c r="AG37" s="142"/>
      <c r="AH37" s="143"/>
      <c r="AI37" s="142"/>
      <c r="AJ37" s="143"/>
      <c r="AK37" s="142"/>
      <c r="AL37" s="143"/>
      <c r="AM37" s="144"/>
      <c r="AN37" s="145"/>
      <c r="AO37" s="146"/>
      <c r="AP37" s="143"/>
      <c r="AQ37" s="142"/>
      <c r="AR37" s="31" t="str">
        <f t="shared" si="14"/>
        <v/>
      </c>
      <c r="BW37" s="32"/>
      <c r="BX37" s="32"/>
      <c r="BY37" s="32"/>
      <c r="BZ37" s="32"/>
      <c r="CA37" s="123" t="str">
        <f t="shared" si="15"/>
        <v/>
      </c>
      <c r="CB37" s="124"/>
      <c r="CC37" s="124"/>
      <c r="CD37" s="124"/>
      <c r="CE37" s="124"/>
      <c r="CF37" s="124"/>
      <c r="CG37" s="112">
        <f t="shared" si="16"/>
        <v>0</v>
      </c>
      <c r="CH37" s="125"/>
      <c r="CI37" s="125"/>
      <c r="CJ37" s="125"/>
      <c r="CK37" s="125"/>
    </row>
    <row r="38" spans="1:89" customFormat="1" x14ac:dyDescent="0.25">
      <c r="A38" s="515"/>
      <c r="B38" s="153" t="s">
        <v>61</v>
      </c>
      <c r="C38" s="154">
        <f t="shared" si="12"/>
        <v>0</v>
      </c>
      <c r="D38" s="138">
        <f t="shared" si="13"/>
        <v>0</v>
      </c>
      <c r="E38" s="139">
        <f t="shared" si="13"/>
        <v>0</v>
      </c>
      <c r="F38" s="140"/>
      <c r="G38" s="141"/>
      <c r="H38" s="140"/>
      <c r="I38" s="142"/>
      <c r="J38" s="140"/>
      <c r="K38" s="142"/>
      <c r="L38" s="140"/>
      <c r="M38" s="141"/>
      <c r="N38" s="143"/>
      <c r="O38" s="142"/>
      <c r="P38" s="143"/>
      <c r="Q38" s="142"/>
      <c r="R38" s="143"/>
      <c r="S38" s="142"/>
      <c r="T38" s="143"/>
      <c r="U38" s="142"/>
      <c r="V38" s="143"/>
      <c r="W38" s="142"/>
      <c r="X38" s="143"/>
      <c r="Y38" s="142"/>
      <c r="Z38" s="143"/>
      <c r="AA38" s="142"/>
      <c r="AB38" s="143"/>
      <c r="AC38" s="142"/>
      <c r="AD38" s="143"/>
      <c r="AE38" s="142"/>
      <c r="AF38" s="143"/>
      <c r="AG38" s="142"/>
      <c r="AH38" s="143"/>
      <c r="AI38" s="142"/>
      <c r="AJ38" s="143"/>
      <c r="AK38" s="142"/>
      <c r="AL38" s="143"/>
      <c r="AM38" s="144"/>
      <c r="AN38" s="145"/>
      <c r="AO38" s="146"/>
      <c r="AP38" s="143"/>
      <c r="AQ38" s="142"/>
      <c r="AR38" s="31" t="str">
        <f t="shared" si="14"/>
        <v/>
      </c>
      <c r="BW38" s="32"/>
      <c r="BX38" s="32"/>
      <c r="BY38" s="32"/>
      <c r="BZ38" s="32"/>
      <c r="CA38" s="123" t="str">
        <f t="shared" si="15"/>
        <v/>
      </c>
      <c r="CB38" s="124"/>
      <c r="CC38" s="124"/>
      <c r="CD38" s="124"/>
      <c r="CE38" s="124"/>
      <c r="CF38" s="124"/>
      <c r="CG38" s="112">
        <f t="shared" si="16"/>
        <v>0</v>
      </c>
      <c r="CH38" s="125"/>
      <c r="CI38" s="125"/>
      <c r="CJ38" s="125"/>
      <c r="CK38" s="125"/>
    </row>
    <row r="39" spans="1:89" customFormat="1" x14ac:dyDescent="0.25">
      <c r="A39" s="515"/>
      <c r="B39" s="151" t="s">
        <v>62</v>
      </c>
      <c r="C39" s="152">
        <f t="shared" si="12"/>
        <v>0</v>
      </c>
      <c r="D39" s="138">
        <f t="shared" si="13"/>
        <v>0</v>
      </c>
      <c r="E39" s="139">
        <f t="shared" si="13"/>
        <v>0</v>
      </c>
      <c r="F39" s="140"/>
      <c r="G39" s="141"/>
      <c r="H39" s="140"/>
      <c r="I39" s="142"/>
      <c r="J39" s="140"/>
      <c r="K39" s="142"/>
      <c r="L39" s="140"/>
      <c r="M39" s="141"/>
      <c r="N39" s="143"/>
      <c r="O39" s="142"/>
      <c r="P39" s="143"/>
      <c r="Q39" s="142"/>
      <c r="R39" s="143"/>
      <c r="S39" s="142"/>
      <c r="T39" s="143"/>
      <c r="U39" s="142"/>
      <c r="V39" s="143"/>
      <c r="W39" s="142"/>
      <c r="X39" s="143"/>
      <c r="Y39" s="142"/>
      <c r="Z39" s="143"/>
      <c r="AA39" s="142"/>
      <c r="AB39" s="143"/>
      <c r="AC39" s="142"/>
      <c r="AD39" s="143"/>
      <c r="AE39" s="142"/>
      <c r="AF39" s="143"/>
      <c r="AG39" s="142"/>
      <c r="AH39" s="143"/>
      <c r="AI39" s="142"/>
      <c r="AJ39" s="143"/>
      <c r="AK39" s="142"/>
      <c r="AL39" s="143"/>
      <c r="AM39" s="144"/>
      <c r="AN39" s="145"/>
      <c r="AO39" s="146"/>
      <c r="AP39" s="143"/>
      <c r="AQ39" s="142"/>
      <c r="AR39" s="31" t="str">
        <f t="shared" si="14"/>
        <v/>
      </c>
      <c r="BW39" s="32"/>
      <c r="BX39" s="32"/>
      <c r="BY39" s="32"/>
      <c r="BZ39" s="32"/>
      <c r="CA39" s="123" t="str">
        <f t="shared" si="15"/>
        <v/>
      </c>
      <c r="CB39" s="124"/>
      <c r="CC39" s="124"/>
      <c r="CD39" s="124"/>
      <c r="CE39" s="124"/>
      <c r="CF39" s="124"/>
      <c r="CG39" s="112">
        <f t="shared" si="16"/>
        <v>0</v>
      </c>
      <c r="CH39" s="125"/>
      <c r="CI39" s="125"/>
      <c r="CJ39" s="125"/>
      <c r="CK39" s="125"/>
    </row>
    <row r="40" spans="1:89" customFormat="1" x14ac:dyDescent="0.25">
      <c r="A40" s="515"/>
      <c r="B40" s="151" t="s">
        <v>63</v>
      </c>
      <c r="C40" s="152">
        <f t="shared" si="12"/>
        <v>0</v>
      </c>
      <c r="D40" s="138">
        <f t="shared" si="13"/>
        <v>0</v>
      </c>
      <c r="E40" s="139">
        <f t="shared" si="13"/>
        <v>0</v>
      </c>
      <c r="F40" s="140"/>
      <c r="G40" s="141"/>
      <c r="H40" s="140"/>
      <c r="I40" s="142"/>
      <c r="J40" s="140"/>
      <c r="K40" s="142"/>
      <c r="L40" s="140"/>
      <c r="M40" s="141"/>
      <c r="N40" s="143"/>
      <c r="O40" s="142"/>
      <c r="P40" s="143"/>
      <c r="Q40" s="142"/>
      <c r="R40" s="143"/>
      <c r="S40" s="142"/>
      <c r="T40" s="143"/>
      <c r="U40" s="142"/>
      <c r="V40" s="143"/>
      <c r="W40" s="142"/>
      <c r="X40" s="143"/>
      <c r="Y40" s="142"/>
      <c r="Z40" s="143"/>
      <c r="AA40" s="142"/>
      <c r="AB40" s="143"/>
      <c r="AC40" s="142"/>
      <c r="AD40" s="143"/>
      <c r="AE40" s="142"/>
      <c r="AF40" s="143"/>
      <c r="AG40" s="142"/>
      <c r="AH40" s="143"/>
      <c r="AI40" s="142"/>
      <c r="AJ40" s="143"/>
      <c r="AK40" s="142"/>
      <c r="AL40" s="143"/>
      <c r="AM40" s="144"/>
      <c r="AN40" s="145"/>
      <c r="AO40" s="146"/>
      <c r="AP40" s="143"/>
      <c r="AQ40" s="142"/>
      <c r="AR40" s="31" t="str">
        <f t="shared" si="14"/>
        <v/>
      </c>
      <c r="BW40" s="32"/>
      <c r="BX40" s="32"/>
      <c r="BY40" s="32"/>
      <c r="BZ40" s="32"/>
      <c r="CA40" s="123" t="str">
        <f t="shared" si="15"/>
        <v/>
      </c>
      <c r="CB40" s="124"/>
      <c r="CC40" s="124"/>
      <c r="CD40" s="124"/>
      <c r="CE40" s="124"/>
      <c r="CF40" s="124"/>
      <c r="CG40" s="112">
        <f t="shared" si="16"/>
        <v>0</v>
      </c>
      <c r="CH40" s="125"/>
      <c r="CI40" s="125"/>
      <c r="CJ40" s="125"/>
      <c r="CK40" s="125"/>
    </row>
    <row r="41" spans="1:89" customFormat="1" x14ac:dyDescent="0.25">
      <c r="A41" s="515"/>
      <c r="B41" s="155" t="s">
        <v>64</v>
      </c>
      <c r="C41" s="156">
        <f t="shared" si="12"/>
        <v>0</v>
      </c>
      <c r="D41" s="138">
        <f t="shared" si="13"/>
        <v>0</v>
      </c>
      <c r="E41" s="139">
        <f t="shared" si="13"/>
        <v>0</v>
      </c>
      <c r="F41" s="140"/>
      <c r="G41" s="141"/>
      <c r="H41" s="140"/>
      <c r="I41" s="142"/>
      <c r="J41" s="140"/>
      <c r="K41" s="142"/>
      <c r="L41" s="140"/>
      <c r="M41" s="141"/>
      <c r="N41" s="143"/>
      <c r="O41" s="142"/>
      <c r="P41" s="143"/>
      <c r="Q41" s="142"/>
      <c r="R41" s="143"/>
      <c r="S41" s="142"/>
      <c r="T41" s="143"/>
      <c r="U41" s="142"/>
      <c r="V41" s="143"/>
      <c r="W41" s="142"/>
      <c r="X41" s="143"/>
      <c r="Y41" s="142"/>
      <c r="Z41" s="143"/>
      <c r="AA41" s="142"/>
      <c r="AB41" s="143"/>
      <c r="AC41" s="142"/>
      <c r="AD41" s="143"/>
      <c r="AE41" s="142"/>
      <c r="AF41" s="143"/>
      <c r="AG41" s="142"/>
      <c r="AH41" s="143"/>
      <c r="AI41" s="142"/>
      <c r="AJ41" s="143"/>
      <c r="AK41" s="142"/>
      <c r="AL41" s="143"/>
      <c r="AM41" s="144"/>
      <c r="AN41" s="145"/>
      <c r="AO41" s="146"/>
      <c r="AP41" s="143"/>
      <c r="AQ41" s="142"/>
      <c r="AR41" s="31" t="str">
        <f t="shared" si="14"/>
        <v/>
      </c>
      <c r="BW41" s="32"/>
      <c r="BX41" s="32"/>
      <c r="BY41" s="32"/>
      <c r="BZ41" s="32"/>
      <c r="CA41" s="123" t="str">
        <f t="shared" si="15"/>
        <v/>
      </c>
      <c r="CB41" s="124"/>
      <c r="CC41" s="124"/>
      <c r="CD41" s="124"/>
      <c r="CE41" s="124"/>
      <c r="CF41" s="124"/>
      <c r="CG41" s="112">
        <f t="shared" si="16"/>
        <v>0</v>
      </c>
      <c r="CH41" s="125"/>
      <c r="CI41" s="125"/>
      <c r="CJ41" s="125"/>
      <c r="CK41" s="125"/>
    </row>
    <row r="42" spans="1:89" customFormat="1" x14ac:dyDescent="0.25">
      <c r="A42" s="515"/>
      <c r="B42" s="149" t="s">
        <v>65</v>
      </c>
      <c r="C42" s="157">
        <f t="shared" si="12"/>
        <v>0</v>
      </c>
      <c r="D42" s="158">
        <f t="shared" si="13"/>
        <v>0</v>
      </c>
      <c r="E42" s="159">
        <f t="shared" si="13"/>
        <v>0</v>
      </c>
      <c r="F42" s="140"/>
      <c r="G42" s="141"/>
      <c r="H42" s="140"/>
      <c r="I42" s="141"/>
      <c r="J42" s="140"/>
      <c r="K42" s="142"/>
      <c r="L42" s="140"/>
      <c r="M42" s="141"/>
      <c r="N42" s="143"/>
      <c r="O42" s="141"/>
      <c r="P42" s="146"/>
      <c r="Q42" s="141"/>
      <c r="R42" s="146"/>
      <c r="S42" s="141"/>
      <c r="T42" s="146"/>
      <c r="U42" s="141"/>
      <c r="V42" s="146"/>
      <c r="W42" s="141"/>
      <c r="X42" s="146"/>
      <c r="Y42" s="141"/>
      <c r="Z42" s="146"/>
      <c r="AA42" s="141"/>
      <c r="AB42" s="146"/>
      <c r="AC42" s="141"/>
      <c r="AD42" s="146"/>
      <c r="AE42" s="141"/>
      <c r="AF42" s="146"/>
      <c r="AG42" s="141"/>
      <c r="AH42" s="146"/>
      <c r="AI42" s="141"/>
      <c r="AJ42" s="146"/>
      <c r="AK42" s="141"/>
      <c r="AL42" s="146"/>
      <c r="AM42" s="160"/>
      <c r="AN42" s="145"/>
      <c r="AO42" s="146"/>
      <c r="AP42" s="146"/>
      <c r="AQ42" s="141"/>
      <c r="AR42" s="31" t="str">
        <f t="shared" si="14"/>
        <v/>
      </c>
      <c r="BW42" s="32"/>
      <c r="BX42" s="32"/>
      <c r="BY42" s="32"/>
      <c r="BZ42" s="32"/>
      <c r="CA42" s="123" t="str">
        <f t="shared" si="15"/>
        <v/>
      </c>
      <c r="CB42" s="124"/>
      <c r="CC42" s="124"/>
      <c r="CD42" s="124"/>
      <c r="CE42" s="124"/>
      <c r="CF42" s="124"/>
      <c r="CG42" s="112">
        <f t="shared" si="16"/>
        <v>0</v>
      </c>
      <c r="CH42" s="125"/>
      <c r="CI42" s="125"/>
      <c r="CJ42" s="125"/>
      <c r="CK42" s="125"/>
    </row>
    <row r="43" spans="1:89" customFormat="1" x14ac:dyDescent="0.25">
      <c r="A43" s="515"/>
      <c r="B43" s="161" t="s">
        <v>66</v>
      </c>
      <c r="C43" s="162">
        <f t="shared" si="12"/>
        <v>0</v>
      </c>
      <c r="D43" s="158">
        <f t="shared" si="13"/>
        <v>0</v>
      </c>
      <c r="E43" s="159">
        <f t="shared" si="13"/>
        <v>0</v>
      </c>
      <c r="F43" s="140"/>
      <c r="G43" s="141"/>
      <c r="H43" s="140"/>
      <c r="I43" s="141"/>
      <c r="J43" s="140"/>
      <c r="K43" s="142"/>
      <c r="L43" s="140"/>
      <c r="M43" s="141"/>
      <c r="N43" s="143"/>
      <c r="O43" s="141"/>
      <c r="P43" s="146"/>
      <c r="Q43" s="141"/>
      <c r="R43" s="146"/>
      <c r="S43" s="141"/>
      <c r="T43" s="146"/>
      <c r="U43" s="141"/>
      <c r="V43" s="146"/>
      <c r="W43" s="141"/>
      <c r="X43" s="146"/>
      <c r="Y43" s="141"/>
      <c r="Z43" s="146"/>
      <c r="AA43" s="141"/>
      <c r="AB43" s="146"/>
      <c r="AC43" s="141"/>
      <c r="AD43" s="146"/>
      <c r="AE43" s="141"/>
      <c r="AF43" s="146"/>
      <c r="AG43" s="141"/>
      <c r="AH43" s="146"/>
      <c r="AI43" s="141"/>
      <c r="AJ43" s="146"/>
      <c r="AK43" s="141"/>
      <c r="AL43" s="146"/>
      <c r="AM43" s="160"/>
      <c r="AN43" s="145"/>
      <c r="AO43" s="146"/>
      <c r="AP43" s="146"/>
      <c r="AQ43" s="141"/>
      <c r="AR43" s="31" t="str">
        <f t="shared" si="14"/>
        <v/>
      </c>
      <c r="BW43" s="32"/>
      <c r="BX43" s="32"/>
      <c r="BY43" s="32"/>
      <c r="BZ43" s="32"/>
      <c r="CA43" s="123" t="str">
        <f t="shared" si="15"/>
        <v/>
      </c>
      <c r="CB43" s="124"/>
      <c r="CC43" s="124"/>
      <c r="CD43" s="124"/>
      <c r="CE43" s="124"/>
      <c r="CF43" s="124"/>
      <c r="CG43" s="112">
        <f t="shared" si="16"/>
        <v>0</v>
      </c>
      <c r="CH43" s="125"/>
      <c r="CI43" s="125"/>
      <c r="CJ43" s="125"/>
      <c r="CK43" s="125"/>
    </row>
    <row r="44" spans="1:89" customFormat="1" x14ac:dyDescent="0.25">
      <c r="A44" s="515"/>
      <c r="B44" s="163" t="s">
        <v>67</v>
      </c>
      <c r="C44" s="162">
        <f t="shared" si="12"/>
        <v>0</v>
      </c>
      <c r="D44" s="158">
        <f t="shared" si="13"/>
        <v>0</v>
      </c>
      <c r="E44" s="159">
        <f t="shared" si="13"/>
        <v>0</v>
      </c>
      <c r="F44" s="140"/>
      <c r="G44" s="141"/>
      <c r="H44" s="140"/>
      <c r="I44" s="141"/>
      <c r="J44" s="140"/>
      <c r="K44" s="142"/>
      <c r="L44" s="140"/>
      <c r="M44" s="141"/>
      <c r="N44" s="143"/>
      <c r="O44" s="141"/>
      <c r="P44" s="146"/>
      <c r="Q44" s="141"/>
      <c r="R44" s="146"/>
      <c r="S44" s="141"/>
      <c r="T44" s="146"/>
      <c r="U44" s="141"/>
      <c r="V44" s="146"/>
      <c r="W44" s="141"/>
      <c r="X44" s="146"/>
      <c r="Y44" s="141"/>
      <c r="Z44" s="146"/>
      <c r="AA44" s="141"/>
      <c r="AB44" s="146"/>
      <c r="AC44" s="141"/>
      <c r="AD44" s="146"/>
      <c r="AE44" s="141"/>
      <c r="AF44" s="146"/>
      <c r="AG44" s="141"/>
      <c r="AH44" s="146"/>
      <c r="AI44" s="141"/>
      <c r="AJ44" s="146"/>
      <c r="AK44" s="141"/>
      <c r="AL44" s="146"/>
      <c r="AM44" s="160"/>
      <c r="AN44" s="145"/>
      <c r="AO44" s="146"/>
      <c r="AP44" s="146"/>
      <c r="AQ44" s="141"/>
      <c r="AR44" s="31" t="str">
        <f t="shared" si="14"/>
        <v/>
      </c>
      <c r="BW44" s="32"/>
      <c r="BX44" s="32"/>
      <c r="BY44" s="32"/>
      <c r="BZ44" s="32"/>
      <c r="CA44" s="123" t="str">
        <f t="shared" si="15"/>
        <v/>
      </c>
      <c r="CB44" s="124"/>
      <c r="CC44" s="124"/>
      <c r="CD44" s="124"/>
      <c r="CE44" s="124"/>
      <c r="CF44" s="124"/>
      <c r="CG44" s="112">
        <f t="shared" si="16"/>
        <v>0</v>
      </c>
      <c r="CH44" s="125"/>
      <c r="CI44" s="125"/>
      <c r="CJ44" s="125"/>
      <c r="CK44" s="125"/>
    </row>
    <row r="45" spans="1:89" customFormat="1" x14ac:dyDescent="0.25">
      <c r="A45" s="515"/>
      <c r="B45" s="161" t="s">
        <v>68</v>
      </c>
      <c r="C45" s="162">
        <f t="shared" si="12"/>
        <v>0</v>
      </c>
      <c r="D45" s="158">
        <f t="shared" si="13"/>
        <v>0</v>
      </c>
      <c r="E45" s="159">
        <f t="shared" si="13"/>
        <v>0</v>
      </c>
      <c r="F45" s="140"/>
      <c r="G45" s="141"/>
      <c r="H45" s="140"/>
      <c r="I45" s="141"/>
      <c r="J45" s="140"/>
      <c r="K45" s="142"/>
      <c r="L45" s="140"/>
      <c r="M45" s="141"/>
      <c r="N45" s="143"/>
      <c r="O45" s="141"/>
      <c r="P45" s="146"/>
      <c r="Q45" s="141"/>
      <c r="R45" s="146"/>
      <c r="S45" s="141"/>
      <c r="T45" s="146"/>
      <c r="U45" s="141"/>
      <c r="V45" s="146"/>
      <c r="W45" s="141"/>
      <c r="X45" s="146"/>
      <c r="Y45" s="141"/>
      <c r="Z45" s="146"/>
      <c r="AA45" s="141"/>
      <c r="AB45" s="146"/>
      <c r="AC45" s="141"/>
      <c r="AD45" s="146"/>
      <c r="AE45" s="141"/>
      <c r="AF45" s="146"/>
      <c r="AG45" s="141"/>
      <c r="AH45" s="146"/>
      <c r="AI45" s="141"/>
      <c r="AJ45" s="146"/>
      <c r="AK45" s="141"/>
      <c r="AL45" s="146"/>
      <c r="AM45" s="160"/>
      <c r="AN45" s="145"/>
      <c r="AO45" s="146"/>
      <c r="AP45" s="146"/>
      <c r="AQ45" s="141"/>
      <c r="AR45" s="31" t="str">
        <f t="shared" si="14"/>
        <v/>
      </c>
      <c r="BW45" s="32"/>
      <c r="BX45" s="32"/>
      <c r="BY45" s="32"/>
      <c r="BZ45" s="32"/>
      <c r="CA45" s="123" t="str">
        <f t="shared" si="15"/>
        <v/>
      </c>
      <c r="CB45" s="124"/>
      <c r="CC45" s="124"/>
      <c r="CD45" s="124"/>
      <c r="CE45" s="124"/>
      <c r="CF45" s="124"/>
      <c r="CG45" s="112">
        <f t="shared" si="16"/>
        <v>0</v>
      </c>
      <c r="CH45" s="125"/>
      <c r="CI45" s="125"/>
      <c r="CJ45" s="125"/>
      <c r="CK45" s="125"/>
    </row>
    <row r="46" spans="1:89" customFormat="1" x14ac:dyDescent="0.25">
      <c r="A46" s="515"/>
      <c r="B46" s="161" t="s">
        <v>69</v>
      </c>
      <c r="C46" s="162">
        <f t="shared" si="12"/>
        <v>0</v>
      </c>
      <c r="D46" s="158">
        <f t="shared" si="13"/>
        <v>0</v>
      </c>
      <c r="E46" s="159">
        <f t="shared" si="13"/>
        <v>0</v>
      </c>
      <c r="F46" s="140"/>
      <c r="G46" s="141"/>
      <c r="H46" s="140"/>
      <c r="I46" s="141"/>
      <c r="J46" s="140"/>
      <c r="K46" s="142"/>
      <c r="L46" s="140"/>
      <c r="M46" s="141"/>
      <c r="N46" s="143"/>
      <c r="O46" s="141"/>
      <c r="P46" s="146"/>
      <c r="Q46" s="141"/>
      <c r="R46" s="146"/>
      <c r="S46" s="141"/>
      <c r="T46" s="146"/>
      <c r="U46" s="141"/>
      <c r="V46" s="146"/>
      <c r="W46" s="141"/>
      <c r="X46" s="146"/>
      <c r="Y46" s="141"/>
      <c r="Z46" s="146"/>
      <c r="AA46" s="141"/>
      <c r="AB46" s="146"/>
      <c r="AC46" s="141"/>
      <c r="AD46" s="146"/>
      <c r="AE46" s="141"/>
      <c r="AF46" s="146"/>
      <c r="AG46" s="141"/>
      <c r="AH46" s="146"/>
      <c r="AI46" s="141"/>
      <c r="AJ46" s="146"/>
      <c r="AK46" s="141"/>
      <c r="AL46" s="146"/>
      <c r="AM46" s="160"/>
      <c r="AN46" s="145"/>
      <c r="AO46" s="146"/>
      <c r="AP46" s="146"/>
      <c r="AQ46" s="141"/>
      <c r="AR46" s="31" t="str">
        <f t="shared" si="14"/>
        <v/>
      </c>
      <c r="BW46" s="32"/>
      <c r="BX46" s="32"/>
      <c r="BY46" s="32"/>
      <c r="BZ46" s="32"/>
      <c r="CA46" s="123" t="str">
        <f t="shared" si="15"/>
        <v/>
      </c>
      <c r="CB46" s="124"/>
      <c r="CC46" s="124"/>
      <c r="CD46" s="124"/>
      <c r="CE46" s="124"/>
      <c r="CF46" s="124"/>
      <c r="CG46" s="112">
        <f t="shared" si="16"/>
        <v>0</v>
      </c>
      <c r="CH46" s="125"/>
      <c r="CI46" s="125"/>
      <c r="CJ46" s="125"/>
      <c r="CK46" s="125"/>
    </row>
    <row r="47" spans="1:89" customFormat="1" x14ac:dyDescent="0.25">
      <c r="A47" s="515"/>
      <c r="B47" s="161" t="s">
        <v>70</v>
      </c>
      <c r="C47" s="164">
        <f t="shared" si="12"/>
        <v>0</v>
      </c>
      <c r="D47" s="165">
        <f t="shared" si="13"/>
        <v>0</v>
      </c>
      <c r="E47" s="166">
        <f t="shared" si="13"/>
        <v>0</v>
      </c>
      <c r="F47" s="167"/>
      <c r="G47" s="168"/>
      <c r="H47" s="167"/>
      <c r="I47" s="168"/>
      <c r="J47" s="167"/>
      <c r="K47" s="169"/>
      <c r="L47" s="167"/>
      <c r="M47" s="168"/>
      <c r="N47" s="170"/>
      <c r="O47" s="168"/>
      <c r="P47" s="171"/>
      <c r="Q47" s="168"/>
      <c r="R47" s="171"/>
      <c r="S47" s="168"/>
      <c r="T47" s="171"/>
      <c r="U47" s="168"/>
      <c r="V47" s="171"/>
      <c r="W47" s="168"/>
      <c r="X47" s="171"/>
      <c r="Y47" s="168"/>
      <c r="Z47" s="171"/>
      <c r="AA47" s="168"/>
      <c r="AB47" s="171"/>
      <c r="AC47" s="168"/>
      <c r="AD47" s="171"/>
      <c r="AE47" s="168"/>
      <c r="AF47" s="171"/>
      <c r="AG47" s="168"/>
      <c r="AH47" s="171"/>
      <c r="AI47" s="168"/>
      <c r="AJ47" s="171"/>
      <c r="AK47" s="168"/>
      <c r="AL47" s="171"/>
      <c r="AM47" s="172"/>
      <c r="AN47" s="173"/>
      <c r="AO47" s="171"/>
      <c r="AP47" s="171"/>
      <c r="AQ47" s="168"/>
      <c r="AR47" s="31" t="str">
        <f t="shared" si="14"/>
        <v/>
      </c>
      <c r="BW47" s="32"/>
      <c r="BX47" s="32"/>
      <c r="BY47" s="32"/>
      <c r="BZ47" s="32"/>
      <c r="CA47" s="123" t="str">
        <f>IF(CG47=1," * El total de Ingresos debe ser igual a la suma de los Tipos de Estrategia. ","")</f>
        <v/>
      </c>
      <c r="CB47" s="124"/>
      <c r="CC47" s="124"/>
      <c r="CD47" s="124"/>
      <c r="CE47" s="124"/>
      <c r="CF47" s="124"/>
      <c r="CG47" s="112">
        <f t="shared" si="16"/>
        <v>0</v>
      </c>
      <c r="CH47" s="125"/>
      <c r="CI47" s="125"/>
      <c r="CJ47" s="125"/>
      <c r="CK47" s="125"/>
    </row>
    <row r="48" spans="1:89" customFormat="1" x14ac:dyDescent="0.25">
      <c r="A48" s="747"/>
      <c r="B48" s="174" t="s">
        <v>71</v>
      </c>
      <c r="C48" s="175">
        <f t="shared" si="12"/>
        <v>0</v>
      </c>
      <c r="D48" s="176">
        <f t="shared" si="13"/>
        <v>0</v>
      </c>
      <c r="E48" s="177">
        <f t="shared" si="13"/>
        <v>0</v>
      </c>
      <c r="F48" s="178"/>
      <c r="G48" s="179"/>
      <c r="H48" s="178"/>
      <c r="I48" s="179"/>
      <c r="J48" s="178"/>
      <c r="K48" s="180"/>
      <c r="L48" s="178"/>
      <c r="M48" s="179"/>
      <c r="N48" s="181"/>
      <c r="O48" s="179"/>
      <c r="P48" s="182"/>
      <c r="Q48" s="179"/>
      <c r="R48" s="182"/>
      <c r="S48" s="179"/>
      <c r="T48" s="182"/>
      <c r="U48" s="179"/>
      <c r="V48" s="182"/>
      <c r="W48" s="179"/>
      <c r="X48" s="182"/>
      <c r="Y48" s="179"/>
      <c r="Z48" s="182"/>
      <c r="AA48" s="179"/>
      <c r="AB48" s="182"/>
      <c r="AC48" s="179"/>
      <c r="AD48" s="182"/>
      <c r="AE48" s="179"/>
      <c r="AF48" s="182"/>
      <c r="AG48" s="179"/>
      <c r="AH48" s="182"/>
      <c r="AI48" s="179"/>
      <c r="AJ48" s="182"/>
      <c r="AK48" s="179"/>
      <c r="AL48" s="182"/>
      <c r="AM48" s="183"/>
      <c r="AN48" s="184"/>
      <c r="AO48" s="182"/>
      <c r="AP48" s="182"/>
      <c r="AQ48" s="179"/>
      <c r="AR48" s="31" t="str">
        <f t="shared" si="14"/>
        <v/>
      </c>
      <c r="BW48" s="32"/>
      <c r="BX48" s="32"/>
      <c r="BY48" s="32"/>
      <c r="BZ48" s="32"/>
      <c r="CA48" s="123" t="str">
        <f t="shared" si="15"/>
        <v/>
      </c>
      <c r="CB48" s="124"/>
      <c r="CC48" s="124"/>
      <c r="CD48" s="124"/>
      <c r="CE48" s="124"/>
      <c r="CF48" s="124"/>
      <c r="CG48" s="112">
        <f t="shared" si="16"/>
        <v>0</v>
      </c>
      <c r="CH48" s="125"/>
      <c r="CI48" s="125"/>
      <c r="CJ48" s="125"/>
      <c r="CK48" s="125"/>
    </row>
    <row r="49" spans="1:130" x14ac:dyDescent="0.25">
      <c r="A49" s="1400" t="s">
        <v>72</v>
      </c>
      <c r="B49" s="186"/>
      <c r="C49" s="187">
        <f t="shared" si="12"/>
        <v>0</v>
      </c>
      <c r="D49" s="158">
        <f t="shared" si="13"/>
        <v>0</v>
      </c>
      <c r="E49" s="159">
        <f t="shared" si="13"/>
        <v>0</v>
      </c>
      <c r="F49" s="130"/>
      <c r="G49" s="131"/>
      <c r="H49" s="130"/>
      <c r="I49" s="132"/>
      <c r="J49" s="130"/>
      <c r="K49" s="132"/>
      <c r="L49" s="130"/>
      <c r="M49" s="131"/>
      <c r="N49" s="133"/>
      <c r="O49" s="132"/>
      <c r="P49" s="133"/>
      <c r="Q49" s="132"/>
      <c r="R49" s="133"/>
      <c r="S49" s="132"/>
      <c r="T49" s="133"/>
      <c r="U49" s="132"/>
      <c r="V49" s="133"/>
      <c r="W49" s="132"/>
      <c r="X49" s="133"/>
      <c r="Y49" s="132"/>
      <c r="Z49" s="133"/>
      <c r="AA49" s="132"/>
      <c r="AB49" s="133"/>
      <c r="AC49" s="132"/>
      <c r="AD49" s="133"/>
      <c r="AE49" s="132"/>
      <c r="AF49" s="133"/>
      <c r="AG49" s="132"/>
      <c r="AH49" s="133"/>
      <c r="AI49" s="132"/>
      <c r="AJ49" s="133"/>
      <c r="AK49" s="132"/>
      <c r="AL49" s="133"/>
      <c r="AM49" s="134"/>
      <c r="AN49" s="135"/>
      <c r="AO49" s="136"/>
      <c r="AP49" s="133"/>
      <c r="AQ49" s="132"/>
      <c r="AR49" s="31" t="str">
        <f t="shared" si="14"/>
        <v/>
      </c>
      <c r="BW49" s="32"/>
      <c r="BX49" s="32"/>
      <c r="BY49" s="32"/>
      <c r="BZ49" s="32"/>
      <c r="CA49" s="123" t="str">
        <f t="shared" si="15"/>
        <v/>
      </c>
      <c r="CB49" s="124"/>
      <c r="CC49" s="124"/>
      <c r="CD49" s="124"/>
      <c r="CE49" s="124"/>
      <c r="CF49" s="124"/>
      <c r="CG49" s="112">
        <f>IF(SUM(AN49:AQ49)=C49,0,1)</f>
        <v>0</v>
      </c>
      <c r="CH49" s="125"/>
      <c r="CI49" s="125"/>
      <c r="CJ49" s="125"/>
      <c r="CK49" s="125"/>
    </row>
    <row r="50" spans="1:130" x14ac:dyDescent="0.25">
      <c r="A50" s="188" t="s">
        <v>73</v>
      </c>
      <c r="B50" s="189"/>
      <c r="C50" s="190">
        <f t="shared" si="12"/>
        <v>0</v>
      </c>
      <c r="D50" s="176">
        <f t="shared" si="13"/>
        <v>0</v>
      </c>
      <c r="E50" s="177">
        <f t="shared" si="13"/>
        <v>0</v>
      </c>
      <c r="F50" s="178"/>
      <c r="G50" s="179"/>
      <c r="H50" s="178"/>
      <c r="I50" s="180"/>
      <c r="J50" s="178"/>
      <c r="K50" s="180"/>
      <c r="L50" s="178"/>
      <c r="M50" s="179"/>
      <c r="N50" s="181"/>
      <c r="O50" s="180"/>
      <c r="P50" s="181"/>
      <c r="Q50" s="180"/>
      <c r="R50" s="181"/>
      <c r="S50" s="180"/>
      <c r="T50" s="181"/>
      <c r="U50" s="180"/>
      <c r="V50" s="181"/>
      <c r="W50" s="180"/>
      <c r="X50" s="181"/>
      <c r="Y50" s="180"/>
      <c r="Z50" s="181"/>
      <c r="AA50" s="180"/>
      <c r="AB50" s="181"/>
      <c r="AC50" s="180"/>
      <c r="AD50" s="181"/>
      <c r="AE50" s="180"/>
      <c r="AF50" s="181"/>
      <c r="AG50" s="180"/>
      <c r="AH50" s="181"/>
      <c r="AI50" s="180"/>
      <c r="AJ50" s="181"/>
      <c r="AK50" s="180"/>
      <c r="AL50" s="181"/>
      <c r="AM50" s="191"/>
      <c r="AN50" s="184"/>
      <c r="AO50" s="182"/>
      <c r="AP50" s="181"/>
      <c r="AQ50" s="180"/>
      <c r="AR50" s="31" t="str">
        <f t="shared" si="14"/>
        <v/>
      </c>
      <c r="BW50" s="32"/>
      <c r="BX50" s="32"/>
      <c r="BY50" s="32"/>
      <c r="BZ50" s="32"/>
      <c r="CA50" s="123" t="str">
        <f t="shared" si="15"/>
        <v/>
      </c>
      <c r="CB50" s="124"/>
      <c r="CC50" s="124"/>
      <c r="CD50" s="124"/>
      <c r="CE50" s="124"/>
      <c r="CF50" s="124"/>
      <c r="CG50" s="112">
        <f>IF(SUM(AN50:AQ50)=C50,0,1)</f>
        <v>0</v>
      </c>
      <c r="CH50" s="125"/>
      <c r="CI50" s="125"/>
      <c r="CJ50" s="125"/>
      <c r="CK50" s="125"/>
    </row>
    <row r="51" spans="1:130" ht="18" customHeight="1" x14ac:dyDescent="0.25">
      <c r="A51" s="192" t="s">
        <v>74</v>
      </c>
      <c r="B51" s="193"/>
      <c r="C51" s="194"/>
      <c r="D51" s="193"/>
      <c r="E51" s="193"/>
      <c r="F51" s="193"/>
      <c r="G51" s="193"/>
      <c r="H51" s="193"/>
      <c r="CA51" s="195"/>
      <c r="CB51" s="196"/>
      <c r="CC51" s="196"/>
      <c r="CD51" s="196"/>
      <c r="CE51" s="196"/>
      <c r="CF51" s="196"/>
      <c r="CG51" s="195"/>
      <c r="CH51" s="196"/>
      <c r="CI51" s="196"/>
      <c r="CJ51" s="196"/>
      <c r="CK51" s="196"/>
    </row>
    <row r="52" spans="1:130" x14ac:dyDescent="0.25">
      <c r="A52" s="1279" t="s">
        <v>75</v>
      </c>
      <c r="B52" s="1280" t="s">
        <v>76</v>
      </c>
      <c r="C52" s="1364" t="s">
        <v>77</v>
      </c>
      <c r="D52" s="1364"/>
      <c r="E52" s="1364"/>
      <c r="F52" s="1370"/>
      <c r="G52" s="1285" t="s">
        <v>78</v>
      </c>
      <c r="H52" s="1286"/>
    </row>
    <row r="53" spans="1:130" ht="21" x14ac:dyDescent="0.25">
      <c r="A53" s="725"/>
      <c r="B53" s="734"/>
      <c r="C53" s="1287" t="s">
        <v>50</v>
      </c>
      <c r="D53" s="1270" t="s">
        <v>29</v>
      </c>
      <c r="E53" s="1270" t="s">
        <v>30</v>
      </c>
      <c r="F53" s="1401" t="s">
        <v>31</v>
      </c>
      <c r="G53" s="1348" t="s">
        <v>79</v>
      </c>
      <c r="H53" s="1350" t="s">
        <v>80</v>
      </c>
    </row>
    <row r="54" spans="1:130" x14ac:dyDescent="0.25">
      <c r="A54" s="201" t="s">
        <v>81</v>
      </c>
      <c r="B54" s="202">
        <f>SUM(C54:F54)</f>
        <v>0</v>
      </c>
      <c r="C54" s="203"/>
      <c r="D54" s="204"/>
      <c r="E54" s="204"/>
      <c r="F54" s="205"/>
      <c r="G54" s="206"/>
      <c r="H54" s="207"/>
    </row>
    <row r="55" spans="1:130" x14ac:dyDescent="0.25">
      <c r="A55" s="163" t="s">
        <v>82</v>
      </c>
      <c r="B55" s="202">
        <f>SUM(C55:F55)</f>
        <v>0</v>
      </c>
      <c r="C55" s="208"/>
      <c r="D55" s="209"/>
      <c r="E55" s="209"/>
      <c r="F55" s="210"/>
      <c r="G55" s="211"/>
      <c r="H55" s="212"/>
    </row>
    <row r="56" spans="1:130" x14ac:dyDescent="0.25">
      <c r="A56" s="163" t="s">
        <v>83</v>
      </c>
      <c r="B56" s="202">
        <f>SUM(C56:F56)</f>
        <v>0</v>
      </c>
      <c r="C56" s="208"/>
      <c r="D56" s="209"/>
      <c r="E56" s="209"/>
      <c r="F56" s="210"/>
      <c r="G56" s="211"/>
      <c r="H56" s="212"/>
    </row>
    <row r="57" spans="1:130" x14ac:dyDescent="0.25">
      <c r="A57" s="163" t="s">
        <v>84</v>
      </c>
      <c r="B57" s="202">
        <f>SUM(C57:F57)</f>
        <v>0</v>
      </c>
      <c r="C57" s="208"/>
      <c r="D57" s="209"/>
      <c r="E57" s="209"/>
      <c r="F57" s="210"/>
      <c r="G57" s="211"/>
      <c r="H57" s="212"/>
    </row>
    <row r="58" spans="1:130" x14ac:dyDescent="0.25">
      <c r="A58" s="163" t="s">
        <v>85</v>
      </c>
      <c r="B58" s="202">
        <f>SUM(C58:F58)</f>
        <v>0</v>
      </c>
      <c r="C58" s="213"/>
      <c r="D58" s="214"/>
      <c r="E58" s="214"/>
      <c r="F58" s="215"/>
      <c r="G58" s="216"/>
      <c r="H58" s="217"/>
    </row>
    <row r="59" spans="1:130" x14ac:dyDescent="0.25">
      <c r="A59" s="1360" t="s">
        <v>5</v>
      </c>
      <c r="B59" s="1402">
        <f t="shared" ref="B59:H59" si="17">SUM(B54:B58)</f>
        <v>0</v>
      </c>
      <c r="C59" s="220">
        <f t="shared" si="17"/>
        <v>0</v>
      </c>
      <c r="D59" s="221">
        <f t="shared" si="17"/>
        <v>0</v>
      </c>
      <c r="E59" s="221">
        <f t="shared" si="17"/>
        <v>0</v>
      </c>
      <c r="F59" s="222">
        <f t="shared" si="17"/>
        <v>0</v>
      </c>
      <c r="G59" s="223">
        <f t="shared" si="17"/>
        <v>0</v>
      </c>
      <c r="H59" s="224">
        <f t="shared" si="17"/>
        <v>0</v>
      </c>
    </row>
    <row r="60" spans="1:130" ht="18" customHeight="1" x14ac:dyDescent="0.25">
      <c r="A60" s="192" t="s">
        <v>86</v>
      </c>
      <c r="B60" s="12"/>
      <c r="C60" s="12"/>
      <c r="D60" s="11"/>
      <c r="E60" s="11"/>
      <c r="F60" s="11"/>
      <c r="G60" s="11"/>
      <c r="H60" s="11"/>
      <c r="I60" s="11"/>
      <c r="J60" s="11"/>
      <c r="K60" s="11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130" x14ac:dyDescent="0.25">
      <c r="A61" s="1279" t="s">
        <v>75</v>
      </c>
      <c r="B61" s="493" t="s">
        <v>76</v>
      </c>
      <c r="C61" s="1403" t="s">
        <v>87</v>
      </c>
      <c r="D61" s="1403"/>
      <c r="E61" s="1403"/>
      <c r="F61" s="1403"/>
      <c r="G61" s="1403"/>
      <c r="H61" s="1403"/>
      <c r="I61" s="1403"/>
      <c r="J61" s="1403"/>
      <c r="K61" s="1403"/>
      <c r="L61" s="1403"/>
      <c r="M61" s="1403"/>
      <c r="N61" s="1403"/>
      <c r="O61" s="1403"/>
      <c r="P61" s="1403"/>
      <c r="Q61" s="1403"/>
      <c r="R61" s="1403"/>
      <c r="S61" s="1404"/>
      <c r="T61" s="1371" t="s">
        <v>7</v>
      </c>
      <c r="U61" s="1364"/>
      <c r="V61" s="1364"/>
      <c r="W61" s="1370"/>
      <c r="X61" s="1405" t="s">
        <v>88</v>
      </c>
      <c r="Y61" s="1405"/>
      <c r="Z61" s="1286"/>
    </row>
    <row r="62" spans="1:130" ht="21" x14ac:dyDescent="0.25">
      <c r="A62" s="725"/>
      <c r="B62" s="641"/>
      <c r="C62" s="1346" t="s">
        <v>11</v>
      </c>
      <c r="D62" s="1346" t="s">
        <v>12</v>
      </c>
      <c r="E62" s="1346" t="s">
        <v>13</v>
      </c>
      <c r="F62" s="1346" t="s">
        <v>14</v>
      </c>
      <c r="G62" s="1346" t="s">
        <v>15</v>
      </c>
      <c r="H62" s="1346" t="s">
        <v>16</v>
      </c>
      <c r="I62" s="1346" t="s">
        <v>17</v>
      </c>
      <c r="J62" s="1346" t="s">
        <v>18</v>
      </c>
      <c r="K62" s="1346" t="s">
        <v>19</v>
      </c>
      <c r="L62" s="1346" t="s">
        <v>20</v>
      </c>
      <c r="M62" s="1346" t="s">
        <v>21</v>
      </c>
      <c r="N62" s="1346" t="s">
        <v>22</v>
      </c>
      <c r="O62" s="1346" t="s">
        <v>23</v>
      </c>
      <c r="P62" s="1346" t="s">
        <v>24</v>
      </c>
      <c r="Q62" s="1346" t="s">
        <v>25</v>
      </c>
      <c r="R62" s="1346" t="s">
        <v>26</v>
      </c>
      <c r="S62" s="1347" t="s">
        <v>27</v>
      </c>
      <c r="T62" s="1269" t="s">
        <v>50</v>
      </c>
      <c r="U62" s="1374" t="s">
        <v>29</v>
      </c>
      <c r="V62" s="1270" t="s">
        <v>89</v>
      </c>
      <c r="W62" s="1401" t="s">
        <v>31</v>
      </c>
      <c r="X62" s="1348" t="s">
        <v>90</v>
      </c>
      <c r="Y62" s="1270" t="s">
        <v>91</v>
      </c>
      <c r="Z62" s="1271" t="s">
        <v>80</v>
      </c>
    </row>
    <row r="63" spans="1:130" x14ac:dyDescent="0.25">
      <c r="A63" s="163" t="s">
        <v>82</v>
      </c>
      <c r="B63" s="229">
        <f>SUM(C63:S63)</f>
        <v>0</v>
      </c>
      <c r="C63" s="230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2"/>
      <c r="T63" s="43"/>
      <c r="U63" s="44"/>
      <c r="V63" s="44"/>
      <c r="W63" s="233"/>
      <c r="X63" s="43"/>
      <c r="Y63" s="44"/>
      <c r="Z63" s="41"/>
      <c r="AA63" s="31" t="str">
        <f>CA63&amp;CB63&amp;CC63&amp;CD63</f>
        <v/>
      </c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234"/>
      <c r="CB63" s="234"/>
      <c r="CC63" s="33" t="str">
        <f>IF(T63+U63+V63+W63&lt;&gt;$B63,"* El número de "&amp;T$61&amp;""&amp;" no debe ser distinto del Total. ","")</f>
        <v/>
      </c>
      <c r="CD63" s="33" t="str">
        <f>IF(X63+Y63+Z63&gt;$B63,"* El número de "&amp;X$61&amp;""&amp;" no puede superar el Total. ","")</f>
        <v/>
      </c>
      <c r="CE63" s="32"/>
      <c r="CF63" s="32"/>
      <c r="CG63" s="34">
        <f>IF(T63+U63+V63+W63&lt;&gt;$B63,1,0)</f>
        <v>0</v>
      </c>
      <c r="CH63" s="34">
        <f>IF(X63+Y63+Z63&gt;$B63,1,0)</f>
        <v>0</v>
      </c>
      <c r="CI63" s="35"/>
      <c r="CJ63" s="35"/>
      <c r="CK63" s="35"/>
      <c r="CL63" s="35"/>
      <c r="CM63" s="35"/>
      <c r="CN63"/>
      <c r="CO63"/>
      <c r="CP63"/>
      <c r="CQ63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5">
      <c r="A64" s="163" t="s">
        <v>83</v>
      </c>
      <c r="B64" s="235">
        <f>SUM(C64:S64)</f>
        <v>0</v>
      </c>
      <c r="C64" s="230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2"/>
      <c r="T64" s="54"/>
      <c r="U64" s="55"/>
      <c r="V64" s="55"/>
      <c r="W64" s="236"/>
      <c r="X64" s="54"/>
      <c r="Y64" s="55"/>
      <c r="Z64" s="52"/>
      <c r="AA64" s="31" t="str">
        <f t="shared" ref="AA64:AA66" si="18">CA64&amp;CB64&amp;CC64&amp;CD64</f>
        <v/>
      </c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234"/>
      <c r="CB64" s="234"/>
      <c r="CC64" s="33" t="str">
        <f t="shared" ref="CC64:CC66" si="19">IF(T64+U64+V64+W64&lt;&gt;$B64,"* El número de "&amp;T$61&amp;""&amp;" no debe ser distinto del Total. ","")</f>
        <v/>
      </c>
      <c r="CD64" s="33" t="str">
        <f t="shared" ref="CD64:CD66" si="20">IF(X64+Y64+Z64&gt;$B64,"* El número de "&amp;X$61&amp;""&amp;" no puede superar el Total. ","")</f>
        <v/>
      </c>
      <c r="CE64" s="32"/>
      <c r="CF64" s="32"/>
      <c r="CG64" s="34">
        <f t="shared" ref="CG64:CG66" si="21">IF(T64+U64+V64+W64&lt;&gt;$B64,1,0)</f>
        <v>0</v>
      </c>
      <c r="CH64" s="34">
        <f t="shared" ref="CH64:CH66" si="22">IF(X64+Y64+Z64&gt;$B64,1,0)</f>
        <v>0</v>
      </c>
      <c r="CI64" s="35"/>
      <c r="CJ64" s="35"/>
      <c r="CK64" s="35"/>
      <c r="CL64" s="35"/>
      <c r="CM64" s="35"/>
    </row>
    <row r="65" spans="1:91" customFormat="1" x14ac:dyDescent="0.25">
      <c r="A65" s="163" t="s">
        <v>84</v>
      </c>
      <c r="B65" s="235">
        <f>SUM(C65:S65)</f>
        <v>0</v>
      </c>
      <c r="C65" s="230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2"/>
      <c r="T65" s="54"/>
      <c r="U65" s="55"/>
      <c r="V65" s="55"/>
      <c r="W65" s="236"/>
      <c r="X65" s="54"/>
      <c r="Y65" s="55"/>
      <c r="Z65" s="52"/>
      <c r="AA65" s="31" t="str">
        <f t="shared" si="18"/>
        <v/>
      </c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234"/>
      <c r="CB65" s="234"/>
      <c r="CC65" s="33" t="str">
        <f t="shared" si="19"/>
        <v/>
      </c>
      <c r="CD65" s="33" t="str">
        <f t="shared" si="20"/>
        <v/>
      </c>
      <c r="CE65" s="32"/>
      <c r="CF65" s="32"/>
      <c r="CG65" s="34">
        <f t="shared" si="21"/>
        <v>0</v>
      </c>
      <c r="CH65" s="34">
        <f t="shared" si="22"/>
        <v>0</v>
      </c>
      <c r="CI65" s="35"/>
      <c r="CJ65" s="35"/>
      <c r="CK65" s="35"/>
      <c r="CL65" s="35"/>
      <c r="CM65" s="35"/>
    </row>
    <row r="66" spans="1:91" customFormat="1" x14ac:dyDescent="0.25">
      <c r="A66" s="163" t="s">
        <v>85</v>
      </c>
      <c r="B66" s="237">
        <f>SUM(C66:S66)</f>
        <v>0</v>
      </c>
      <c r="C66" s="230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2"/>
      <c r="T66" s="75"/>
      <c r="U66" s="238"/>
      <c r="V66" s="238"/>
      <c r="W66" s="239"/>
      <c r="X66" s="75"/>
      <c r="Y66" s="238"/>
      <c r="Z66" s="240"/>
      <c r="AA66" s="31" t="str">
        <f t="shared" si="18"/>
        <v/>
      </c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234"/>
      <c r="CB66" s="234"/>
      <c r="CC66" s="33" t="str">
        <f t="shared" si="19"/>
        <v/>
      </c>
      <c r="CD66" s="33" t="str">
        <f t="shared" si="20"/>
        <v/>
      </c>
      <c r="CE66" s="32"/>
      <c r="CF66" s="32"/>
      <c r="CG66" s="34">
        <f t="shared" si="21"/>
        <v>0</v>
      </c>
      <c r="CH66" s="34">
        <f t="shared" si="22"/>
        <v>0</v>
      </c>
      <c r="CI66" s="35"/>
      <c r="CJ66" s="35"/>
      <c r="CK66" s="35"/>
      <c r="CL66" s="35"/>
      <c r="CM66" s="35"/>
    </row>
    <row r="67" spans="1:91" customFormat="1" x14ac:dyDescent="0.25">
      <c r="A67" s="1360" t="s">
        <v>5</v>
      </c>
      <c r="B67" s="1406">
        <f t="shared" ref="B67:Z67" si="23">SUM(B63:B66)</f>
        <v>0</v>
      </c>
      <c r="C67" s="1353">
        <f t="shared" si="23"/>
        <v>0</v>
      </c>
      <c r="D67" s="1353">
        <f t="shared" si="23"/>
        <v>0</v>
      </c>
      <c r="E67" s="1353">
        <f t="shared" si="23"/>
        <v>0</v>
      </c>
      <c r="F67" s="1353">
        <f t="shared" si="23"/>
        <v>0</v>
      </c>
      <c r="G67" s="1353">
        <f t="shared" si="23"/>
        <v>0</v>
      </c>
      <c r="H67" s="1353">
        <f t="shared" si="23"/>
        <v>0</v>
      </c>
      <c r="I67" s="1353">
        <f t="shared" si="23"/>
        <v>0</v>
      </c>
      <c r="J67" s="1353">
        <f t="shared" si="23"/>
        <v>0</v>
      </c>
      <c r="K67" s="1353">
        <f t="shared" si="23"/>
        <v>0</v>
      </c>
      <c r="L67" s="1353">
        <f t="shared" si="23"/>
        <v>0</v>
      </c>
      <c r="M67" s="1353">
        <f t="shared" si="23"/>
        <v>0</v>
      </c>
      <c r="N67" s="1353">
        <f t="shared" si="23"/>
        <v>0</v>
      </c>
      <c r="O67" s="1353">
        <f t="shared" si="23"/>
        <v>0</v>
      </c>
      <c r="P67" s="1353">
        <f t="shared" si="23"/>
        <v>0</v>
      </c>
      <c r="Q67" s="1353">
        <f t="shared" si="23"/>
        <v>0</v>
      </c>
      <c r="R67" s="1353">
        <f t="shared" si="23"/>
        <v>0</v>
      </c>
      <c r="S67" s="1354">
        <f t="shared" si="23"/>
        <v>0</v>
      </c>
      <c r="T67" s="1407">
        <f t="shared" si="23"/>
        <v>0</v>
      </c>
      <c r="U67" s="1353">
        <f t="shared" si="23"/>
        <v>0</v>
      </c>
      <c r="V67" s="1353">
        <f t="shared" si="23"/>
        <v>0</v>
      </c>
      <c r="W67" s="1354">
        <f t="shared" si="23"/>
        <v>0</v>
      </c>
      <c r="X67" s="1408">
        <f t="shared" si="23"/>
        <v>0</v>
      </c>
      <c r="Y67" s="1409">
        <f t="shared" si="23"/>
        <v>0</v>
      </c>
      <c r="Z67" s="1410">
        <f t="shared" si="23"/>
        <v>0</v>
      </c>
      <c r="CA67" s="248"/>
      <c r="CB67" s="248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</row>
    <row r="68" spans="1:91" customFormat="1" x14ac:dyDescent="0.25">
      <c r="A68" s="192" t="s">
        <v>92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CA68" s="248"/>
      <c r="CB68" s="248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</row>
    <row r="69" spans="1:91" customFormat="1" x14ac:dyDescent="0.25">
      <c r="A69" s="1279" t="s">
        <v>75</v>
      </c>
      <c r="B69" s="1280" t="s">
        <v>76</v>
      </c>
      <c r="C69" s="1403" t="s">
        <v>87</v>
      </c>
      <c r="D69" s="1403"/>
      <c r="E69" s="1403"/>
      <c r="F69" s="1403"/>
      <c r="G69" s="1403"/>
      <c r="H69" s="1403"/>
      <c r="I69" s="1403"/>
      <c r="J69" s="1403"/>
      <c r="K69" s="1403"/>
      <c r="L69" s="1403"/>
      <c r="M69" s="1403"/>
      <c r="N69" s="1403"/>
      <c r="O69" s="1403"/>
      <c r="P69" s="1403"/>
      <c r="Q69" s="1403"/>
      <c r="R69" s="1403"/>
      <c r="S69" s="1404"/>
      <c r="T69" s="1371" t="s">
        <v>7</v>
      </c>
      <c r="U69" s="1364"/>
      <c r="V69" s="1364"/>
      <c r="W69" s="1370"/>
      <c r="X69" s="1405" t="s">
        <v>88</v>
      </c>
      <c r="Y69" s="1405"/>
      <c r="Z69" s="1286"/>
      <c r="CA69" s="248"/>
      <c r="CB69" s="248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</row>
    <row r="70" spans="1:91" customFormat="1" ht="21" x14ac:dyDescent="0.25">
      <c r="A70" s="725"/>
      <c r="B70" s="734"/>
      <c r="C70" s="1346" t="s">
        <v>11</v>
      </c>
      <c r="D70" s="1346" t="s">
        <v>12</v>
      </c>
      <c r="E70" s="1346" t="s">
        <v>13</v>
      </c>
      <c r="F70" s="1346" t="s">
        <v>14</v>
      </c>
      <c r="G70" s="1346" t="s">
        <v>15</v>
      </c>
      <c r="H70" s="1346" t="s">
        <v>16</v>
      </c>
      <c r="I70" s="1346" t="s">
        <v>17</v>
      </c>
      <c r="J70" s="1346" t="s">
        <v>18</v>
      </c>
      <c r="K70" s="1346" t="s">
        <v>19</v>
      </c>
      <c r="L70" s="1346" t="s">
        <v>20</v>
      </c>
      <c r="M70" s="1346" t="s">
        <v>21</v>
      </c>
      <c r="N70" s="1346" t="s">
        <v>22</v>
      </c>
      <c r="O70" s="1346" t="s">
        <v>23</v>
      </c>
      <c r="P70" s="1346" t="s">
        <v>24</v>
      </c>
      <c r="Q70" s="1346" t="s">
        <v>25</v>
      </c>
      <c r="R70" s="1346" t="s">
        <v>26</v>
      </c>
      <c r="S70" s="1347" t="s">
        <v>27</v>
      </c>
      <c r="T70" s="1269" t="s">
        <v>50</v>
      </c>
      <c r="U70" s="1374" t="s">
        <v>29</v>
      </c>
      <c r="V70" s="1270" t="s">
        <v>89</v>
      </c>
      <c r="W70" s="1401" t="s">
        <v>31</v>
      </c>
      <c r="X70" s="1348" t="s">
        <v>90</v>
      </c>
      <c r="Y70" s="1270" t="s">
        <v>91</v>
      </c>
      <c r="Z70" s="1271" t="s">
        <v>80</v>
      </c>
      <c r="CA70" s="248"/>
      <c r="CB70" s="248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</row>
    <row r="71" spans="1:91" customFormat="1" x14ac:dyDescent="0.25">
      <c r="A71" s="163" t="s">
        <v>82</v>
      </c>
      <c r="B71" s="229">
        <f>SUM(C71:S71)</f>
        <v>0</v>
      </c>
      <c r="C71" s="230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2"/>
      <c r="T71" s="43"/>
      <c r="U71" s="249"/>
      <c r="V71" s="44"/>
      <c r="W71" s="42"/>
      <c r="X71" s="43"/>
      <c r="Y71" s="44"/>
      <c r="Z71" s="41"/>
      <c r="AA71" s="31" t="str">
        <f>CA71&amp;CB71&amp;CC71&amp;CD71</f>
        <v/>
      </c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234"/>
      <c r="CB71" s="234"/>
      <c r="CC71" s="33" t="str">
        <f t="shared" ref="CC71:CC74" si="24">IF(T71+U71+V71+W71&lt;&gt;$B71,"* El número de "&amp;T$61&amp;""&amp;" no debe ser distinto del Total. ","")</f>
        <v/>
      </c>
      <c r="CD71" s="33" t="str">
        <f>IF(X71+Y71+Z71&gt;$B71,"* El número de "&amp;X$61&amp;""&amp;" no puede superar el Total. ","")</f>
        <v/>
      </c>
      <c r="CE71" s="32"/>
      <c r="CF71" s="32"/>
      <c r="CG71" s="34">
        <f t="shared" ref="CG71:CG74" si="25">IF(T71+U71+V71+W71&lt;&gt;$B71,1,0)</f>
        <v>0</v>
      </c>
      <c r="CH71" s="34">
        <f t="shared" ref="CH71:CH74" si="26">IF(X71+Y71+Z71&gt;$B71,1,0)</f>
        <v>0</v>
      </c>
      <c r="CI71" s="35"/>
      <c r="CJ71" s="35"/>
      <c r="CK71" s="35"/>
      <c r="CL71" s="35"/>
      <c r="CM71" s="35"/>
    </row>
    <row r="72" spans="1:91" customFormat="1" x14ac:dyDescent="0.25">
      <c r="A72" s="163" t="s">
        <v>83</v>
      </c>
      <c r="B72" s="235">
        <f>SUM(C72:S72)</f>
        <v>0</v>
      </c>
      <c r="C72" s="230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2"/>
      <c r="T72" s="54"/>
      <c r="U72" s="250"/>
      <c r="V72" s="55"/>
      <c r="W72" s="53"/>
      <c r="X72" s="54"/>
      <c r="Y72" s="55"/>
      <c r="Z72" s="52"/>
      <c r="AA72" s="31" t="str">
        <f t="shared" ref="AA72:AA74" si="27">CA72&amp;CB72&amp;CC72&amp;CD72</f>
        <v/>
      </c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234"/>
      <c r="CB72" s="234"/>
      <c r="CC72" s="33" t="str">
        <f t="shared" si="24"/>
        <v/>
      </c>
      <c r="CD72" s="33" t="str">
        <f t="shared" ref="CD72:CD74" si="28">IF(X72+Y72+Z72&gt;$B72,"* El número de "&amp;X$61&amp;""&amp;" no puede superar el Total. ","")</f>
        <v/>
      </c>
      <c r="CE72" s="32"/>
      <c r="CF72" s="32"/>
      <c r="CG72" s="34">
        <f t="shared" si="25"/>
        <v>0</v>
      </c>
      <c r="CH72" s="34">
        <f t="shared" si="26"/>
        <v>0</v>
      </c>
      <c r="CI72" s="35"/>
      <c r="CJ72" s="35"/>
      <c r="CK72" s="35"/>
      <c r="CL72" s="35"/>
      <c r="CM72" s="35"/>
    </row>
    <row r="73" spans="1:91" customFormat="1" x14ac:dyDescent="0.25">
      <c r="A73" s="163" t="s">
        <v>84</v>
      </c>
      <c r="B73" s="235">
        <f>SUM(C73:S73)</f>
        <v>0</v>
      </c>
      <c r="C73" s="230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2"/>
      <c r="T73" s="54"/>
      <c r="U73" s="250"/>
      <c r="V73" s="55"/>
      <c r="W73" s="53"/>
      <c r="X73" s="54"/>
      <c r="Y73" s="55"/>
      <c r="Z73" s="52"/>
      <c r="AA73" s="31" t="str">
        <f t="shared" si="27"/>
        <v/>
      </c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234"/>
      <c r="CB73" s="234"/>
      <c r="CC73" s="33" t="str">
        <f t="shared" si="24"/>
        <v/>
      </c>
      <c r="CD73" s="33" t="str">
        <f t="shared" si="28"/>
        <v/>
      </c>
      <c r="CE73" s="32"/>
      <c r="CF73" s="32"/>
      <c r="CG73" s="34">
        <f t="shared" si="25"/>
        <v>0</v>
      </c>
      <c r="CH73" s="34">
        <f t="shared" si="26"/>
        <v>0</v>
      </c>
      <c r="CI73" s="35"/>
      <c r="CJ73" s="35"/>
      <c r="CK73" s="35"/>
      <c r="CL73" s="35"/>
      <c r="CM73" s="35"/>
    </row>
    <row r="74" spans="1:91" customFormat="1" x14ac:dyDescent="0.25">
      <c r="A74" s="163" t="s">
        <v>85</v>
      </c>
      <c r="B74" s="237">
        <f>SUM(C74:S74)</f>
        <v>0</v>
      </c>
      <c r="C74" s="230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2"/>
      <c r="T74" s="75"/>
      <c r="U74" s="251"/>
      <c r="V74" s="238"/>
      <c r="W74" s="252"/>
      <c r="X74" s="75"/>
      <c r="Y74" s="238"/>
      <c r="Z74" s="240"/>
      <c r="AA74" s="31" t="str">
        <f t="shared" si="27"/>
        <v/>
      </c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234"/>
      <c r="CB74" s="234"/>
      <c r="CC74" s="33" t="str">
        <f t="shared" si="24"/>
        <v/>
      </c>
      <c r="CD74" s="33" t="str">
        <f t="shared" si="28"/>
        <v/>
      </c>
      <c r="CE74" s="32"/>
      <c r="CF74" s="32"/>
      <c r="CG74" s="34">
        <f t="shared" si="25"/>
        <v>0</v>
      </c>
      <c r="CH74" s="34">
        <f t="shared" si="26"/>
        <v>0</v>
      </c>
      <c r="CI74" s="35"/>
      <c r="CJ74" s="35"/>
      <c r="CK74" s="35"/>
      <c r="CL74" s="35"/>
      <c r="CM74" s="35"/>
    </row>
    <row r="75" spans="1:91" customFormat="1" x14ac:dyDescent="0.25">
      <c r="A75" s="1360" t="s">
        <v>5</v>
      </c>
      <c r="B75" s="1406">
        <f t="shared" ref="B75:Z75" si="29">SUM(B71:B74)</f>
        <v>0</v>
      </c>
      <c r="C75" s="1353">
        <f t="shared" si="29"/>
        <v>0</v>
      </c>
      <c r="D75" s="1353">
        <f t="shared" si="29"/>
        <v>0</v>
      </c>
      <c r="E75" s="1353">
        <f t="shared" si="29"/>
        <v>0</v>
      </c>
      <c r="F75" s="1353">
        <f t="shared" si="29"/>
        <v>0</v>
      </c>
      <c r="G75" s="1353">
        <f t="shared" si="29"/>
        <v>0</v>
      </c>
      <c r="H75" s="1353">
        <f t="shared" si="29"/>
        <v>0</v>
      </c>
      <c r="I75" s="1353">
        <f t="shared" si="29"/>
        <v>0</v>
      </c>
      <c r="J75" s="1353">
        <f t="shared" si="29"/>
        <v>0</v>
      </c>
      <c r="K75" s="1353">
        <f t="shared" si="29"/>
        <v>0</v>
      </c>
      <c r="L75" s="1353">
        <f t="shared" si="29"/>
        <v>0</v>
      </c>
      <c r="M75" s="1353">
        <f t="shared" si="29"/>
        <v>0</v>
      </c>
      <c r="N75" s="1353">
        <f t="shared" si="29"/>
        <v>0</v>
      </c>
      <c r="O75" s="1353">
        <f t="shared" si="29"/>
        <v>0</v>
      </c>
      <c r="P75" s="1353">
        <f t="shared" si="29"/>
        <v>0</v>
      </c>
      <c r="Q75" s="1353">
        <f t="shared" si="29"/>
        <v>0</v>
      </c>
      <c r="R75" s="1353">
        <f t="shared" si="29"/>
        <v>0</v>
      </c>
      <c r="S75" s="1354">
        <f t="shared" si="29"/>
        <v>0</v>
      </c>
      <c r="T75" s="1411">
        <f t="shared" si="29"/>
        <v>0</v>
      </c>
      <c r="U75" s="1412">
        <f t="shared" si="29"/>
        <v>0</v>
      </c>
      <c r="V75" s="1412">
        <f t="shared" si="29"/>
        <v>0</v>
      </c>
      <c r="W75" s="1413">
        <f t="shared" si="29"/>
        <v>0</v>
      </c>
      <c r="X75" s="1414">
        <f t="shared" si="29"/>
        <v>0</v>
      </c>
      <c r="Y75" s="1412">
        <f t="shared" si="29"/>
        <v>0</v>
      </c>
      <c r="Z75" s="1406">
        <f t="shared" si="29"/>
        <v>0</v>
      </c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</row>
    <row r="76" spans="1:91" customFormat="1" x14ac:dyDescent="0.25">
      <c r="A76" s="257" t="s">
        <v>93</v>
      </c>
      <c r="B76" s="258"/>
      <c r="C76" s="12"/>
      <c r="D76" s="259"/>
      <c r="E76" s="1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</row>
    <row r="77" spans="1:91" customFormat="1" ht="31.5" x14ac:dyDescent="0.25">
      <c r="A77" s="1361" t="s">
        <v>94</v>
      </c>
      <c r="B77" s="1287" t="s">
        <v>50</v>
      </c>
      <c r="C77" s="1415" t="s">
        <v>95</v>
      </c>
      <c r="D77" s="1416" t="s">
        <v>96</v>
      </c>
      <c r="E77" s="1417" t="s">
        <v>97</v>
      </c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</row>
    <row r="78" spans="1:91" customFormat="1" x14ac:dyDescent="0.25">
      <c r="A78" s="264" t="s">
        <v>98</v>
      </c>
      <c r="B78" s="39"/>
      <c r="C78" s="249"/>
      <c r="D78" s="44"/>
      <c r="E78" s="41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</row>
    <row r="79" spans="1:91" customFormat="1" x14ac:dyDescent="0.25">
      <c r="A79" s="264" t="s">
        <v>99</v>
      </c>
      <c r="B79" s="51"/>
      <c r="C79" s="250"/>
      <c r="D79" s="55"/>
      <c r="E79" s="5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</row>
    <row r="80" spans="1:91" customFormat="1" x14ac:dyDescent="0.25">
      <c r="A80" s="264" t="s">
        <v>100</v>
      </c>
      <c r="B80" s="51"/>
      <c r="C80" s="250"/>
      <c r="D80" s="55"/>
      <c r="E80" s="5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</row>
    <row r="81" spans="1:5" customFormat="1" ht="21" x14ac:dyDescent="0.25">
      <c r="A81" s="265" t="s">
        <v>101</v>
      </c>
      <c r="B81" s="51"/>
      <c r="C81" s="250"/>
      <c r="D81" s="55"/>
      <c r="E81" s="52"/>
    </row>
    <row r="82" spans="1:5" customFormat="1" x14ac:dyDescent="0.25">
      <c r="A82" s="264" t="s">
        <v>102</v>
      </c>
      <c r="B82" s="88"/>
      <c r="C82" s="266"/>
      <c r="D82" s="93"/>
      <c r="E82" s="90"/>
    </row>
    <row r="83" spans="1:5" customFormat="1" x14ac:dyDescent="0.25">
      <c r="A83" s="264" t="s">
        <v>103</v>
      </c>
      <c r="B83" s="88"/>
      <c r="C83" s="250"/>
      <c r="D83" s="93"/>
      <c r="E83" s="90"/>
    </row>
    <row r="84" spans="1:5" customFormat="1" x14ac:dyDescent="0.25">
      <c r="A84" s="264" t="s">
        <v>104</v>
      </c>
      <c r="B84" s="88"/>
      <c r="C84" s="250"/>
      <c r="D84" s="93"/>
      <c r="E84" s="90"/>
    </row>
    <row r="85" spans="1:5" customFormat="1" x14ac:dyDescent="0.25">
      <c r="A85" s="264" t="s">
        <v>105</v>
      </c>
      <c r="B85" s="88"/>
      <c r="C85" s="250"/>
      <c r="D85" s="93"/>
      <c r="E85" s="90"/>
    </row>
    <row r="86" spans="1:5" customFormat="1" x14ac:dyDescent="0.25">
      <c r="A86" s="264" t="s">
        <v>106</v>
      </c>
      <c r="B86" s="88"/>
      <c r="C86" s="250"/>
      <c r="D86" s="93"/>
      <c r="E86" s="90"/>
    </row>
    <row r="87" spans="1:5" customFormat="1" x14ac:dyDescent="0.25">
      <c r="A87" s="267" t="s">
        <v>107</v>
      </c>
      <c r="B87" s="88"/>
      <c r="C87" s="250"/>
      <c r="D87" s="93"/>
      <c r="E87" s="90"/>
    </row>
    <row r="88" spans="1:5" customFormat="1" x14ac:dyDescent="0.25">
      <c r="A88" s="264" t="s">
        <v>108</v>
      </c>
      <c r="B88" s="88"/>
      <c r="C88" s="250"/>
      <c r="D88" s="93"/>
      <c r="E88" s="90"/>
    </row>
    <row r="89" spans="1:5" customFormat="1" x14ac:dyDescent="0.25">
      <c r="A89" s="264" t="s">
        <v>109</v>
      </c>
      <c r="B89" s="88"/>
      <c r="C89" s="250"/>
      <c r="D89" s="93"/>
      <c r="E89" s="90"/>
    </row>
    <row r="90" spans="1:5" customFormat="1" x14ac:dyDescent="0.25">
      <c r="A90" s="265" t="s">
        <v>110</v>
      </c>
      <c r="B90" s="88"/>
      <c r="C90" s="250"/>
      <c r="D90" s="93"/>
      <c r="E90" s="90"/>
    </row>
    <row r="91" spans="1:5" customFormat="1" x14ac:dyDescent="0.25">
      <c r="A91" s="268" t="s">
        <v>111</v>
      </c>
      <c r="B91" s="88"/>
      <c r="C91" s="250"/>
      <c r="D91" s="93"/>
      <c r="E91" s="90"/>
    </row>
    <row r="92" spans="1:5" customFormat="1" x14ac:dyDescent="0.25">
      <c r="A92" s="269" t="s">
        <v>112</v>
      </c>
      <c r="B92" s="88"/>
      <c r="C92" s="250"/>
      <c r="D92" s="93"/>
      <c r="E92" s="90"/>
    </row>
    <row r="93" spans="1:5" customFormat="1" x14ac:dyDescent="0.25">
      <c r="A93" s="264" t="s">
        <v>113</v>
      </c>
      <c r="B93" s="88"/>
      <c r="C93" s="250"/>
      <c r="D93" s="93"/>
      <c r="E93" s="90"/>
    </row>
    <row r="94" spans="1:5" customFormat="1" x14ac:dyDescent="0.25">
      <c r="A94" s="264" t="s">
        <v>114</v>
      </c>
      <c r="B94" s="88"/>
      <c r="C94" s="250"/>
      <c r="D94" s="93"/>
      <c r="E94" s="90"/>
    </row>
    <row r="95" spans="1:5" customFormat="1" x14ac:dyDescent="0.25">
      <c r="A95" s="1361" t="s">
        <v>5</v>
      </c>
      <c r="B95" s="1412">
        <f>SUM(B78:B94)</f>
        <v>0</v>
      </c>
      <c r="C95" s="1414">
        <f>SUM(C78:C94)</f>
        <v>0</v>
      </c>
      <c r="D95" s="1418">
        <f>SUM(D78:D94)</f>
        <v>0</v>
      </c>
      <c r="E95" s="1419">
        <f>SUM(E78:E94)</f>
        <v>0</v>
      </c>
    </row>
    <row r="96" spans="1:5" customFormat="1" x14ac:dyDescent="0.25">
      <c r="A96" s="272" t="s">
        <v>115</v>
      </c>
      <c r="B96" s="12"/>
      <c r="C96" s="12"/>
      <c r="D96" s="12"/>
      <c r="E96" s="12"/>
    </row>
    <row r="97" spans="1:8" customFormat="1" ht="31.5" x14ac:dyDescent="0.25">
      <c r="A97" s="1420" t="s">
        <v>75</v>
      </c>
      <c r="B97" s="1270" t="s">
        <v>50</v>
      </c>
      <c r="C97" s="1415" t="s">
        <v>95</v>
      </c>
      <c r="D97" s="1416" t="s">
        <v>96</v>
      </c>
      <c r="E97" s="1417" t="s">
        <v>97</v>
      </c>
    </row>
    <row r="98" spans="1:8" customFormat="1" x14ac:dyDescent="0.25">
      <c r="A98" s="163" t="s">
        <v>82</v>
      </c>
      <c r="B98" s="55"/>
      <c r="C98" s="250"/>
      <c r="D98" s="55"/>
      <c r="E98" s="52"/>
    </row>
    <row r="99" spans="1:8" customFormat="1" x14ac:dyDescent="0.25">
      <c r="A99" s="163" t="s">
        <v>83</v>
      </c>
      <c r="B99" s="55"/>
      <c r="C99" s="250"/>
      <c r="D99" s="55"/>
      <c r="E99" s="52"/>
    </row>
    <row r="100" spans="1:8" customFormat="1" x14ac:dyDescent="0.25">
      <c r="A100" s="163" t="s">
        <v>84</v>
      </c>
      <c r="B100" s="55"/>
      <c r="C100" s="250"/>
      <c r="D100" s="55"/>
      <c r="E100" s="52"/>
    </row>
    <row r="101" spans="1:8" customFormat="1" x14ac:dyDescent="0.25">
      <c r="A101" s="163" t="s">
        <v>85</v>
      </c>
      <c r="B101" s="55"/>
      <c r="C101" s="250"/>
      <c r="D101" s="55"/>
      <c r="E101" s="52"/>
    </row>
    <row r="102" spans="1:8" customFormat="1" x14ac:dyDescent="0.25">
      <c r="A102" s="274" t="s">
        <v>116</v>
      </c>
      <c r="B102" s="238"/>
      <c r="C102" s="251"/>
      <c r="D102" s="238"/>
      <c r="E102" s="240"/>
    </row>
    <row r="103" spans="1:8" customFormat="1" x14ac:dyDescent="0.25">
      <c r="A103" s="1421" t="s">
        <v>5</v>
      </c>
      <c r="B103" s="1414">
        <f>SUM(B98:B102)</f>
        <v>0</v>
      </c>
      <c r="C103" s="1414">
        <f>SUM(C98:C102)</f>
        <v>0</v>
      </c>
      <c r="D103" s="1418">
        <f>SUM(D98:D102)</f>
        <v>0</v>
      </c>
      <c r="E103" s="1419">
        <f>SUM(E98:E102)</f>
        <v>0</v>
      </c>
    </row>
    <row r="104" spans="1:8" customFormat="1" x14ac:dyDescent="0.25">
      <c r="A104" s="272" t="s">
        <v>117</v>
      </c>
      <c r="B104" s="12"/>
      <c r="C104" s="12"/>
      <c r="D104" s="12"/>
      <c r="E104" s="12"/>
    </row>
    <row r="105" spans="1:8" customFormat="1" ht="31.5" x14ac:dyDescent="0.25">
      <c r="A105" s="1420" t="s">
        <v>75</v>
      </c>
      <c r="B105" s="1270" t="s">
        <v>50</v>
      </c>
      <c r="C105" s="1415" t="s">
        <v>95</v>
      </c>
      <c r="D105" s="1416" t="s">
        <v>96</v>
      </c>
      <c r="E105" s="1417" t="s">
        <v>97</v>
      </c>
    </row>
    <row r="106" spans="1:8" customFormat="1" x14ac:dyDescent="0.25">
      <c r="A106" s="163" t="s">
        <v>82</v>
      </c>
      <c r="B106" s="55"/>
      <c r="C106" s="250"/>
      <c r="D106" s="55"/>
      <c r="E106" s="52"/>
    </row>
    <row r="107" spans="1:8" customFormat="1" x14ac:dyDescent="0.25">
      <c r="A107" s="163" t="s">
        <v>83</v>
      </c>
      <c r="B107" s="55"/>
      <c r="C107" s="250"/>
      <c r="D107" s="55"/>
      <c r="E107" s="52"/>
    </row>
    <row r="108" spans="1:8" customFormat="1" x14ac:dyDescent="0.25">
      <c r="A108" s="163" t="s">
        <v>84</v>
      </c>
      <c r="B108" s="55"/>
      <c r="C108" s="250"/>
      <c r="D108" s="55"/>
      <c r="E108" s="52"/>
    </row>
    <row r="109" spans="1:8" customFormat="1" x14ac:dyDescent="0.25">
      <c r="A109" s="163" t="s">
        <v>85</v>
      </c>
      <c r="B109" s="55"/>
      <c r="C109" s="250"/>
      <c r="D109" s="55"/>
      <c r="E109" s="52"/>
    </row>
    <row r="110" spans="1:8" customFormat="1" x14ac:dyDescent="0.25">
      <c r="A110" s="274" t="s">
        <v>116</v>
      </c>
      <c r="B110" s="238"/>
      <c r="C110" s="251"/>
      <c r="D110" s="238"/>
      <c r="E110" s="240"/>
    </row>
    <row r="111" spans="1:8" customFormat="1" x14ac:dyDescent="0.25">
      <c r="A111" s="1421" t="s">
        <v>5</v>
      </c>
      <c r="B111" s="1414">
        <f>SUM(B106:B110)</f>
        <v>0</v>
      </c>
      <c r="C111" s="1414">
        <f>SUM(C106:C110)</f>
        <v>0</v>
      </c>
      <c r="D111" s="1418">
        <f>SUM(D106:D110)</f>
        <v>0</v>
      </c>
      <c r="E111" s="1419">
        <f>SUM(E106:E110)</f>
        <v>0</v>
      </c>
    </row>
    <row r="112" spans="1:8" customFormat="1" x14ac:dyDescent="0.25">
      <c r="A112" s="257" t="s">
        <v>118</v>
      </c>
      <c r="B112" s="276"/>
      <c r="C112" s="276"/>
      <c r="D112" s="277"/>
      <c r="E112" s="12"/>
      <c r="F112" s="12"/>
      <c r="G112" s="12"/>
      <c r="H112" s="12"/>
    </row>
    <row r="113" spans="1:128" x14ac:dyDescent="0.25">
      <c r="A113" s="1422" t="s">
        <v>119</v>
      </c>
      <c r="B113" s="1304" t="s">
        <v>5</v>
      </c>
      <c r="C113" s="1313" t="s">
        <v>120</v>
      </c>
      <c r="D113" s="1364"/>
      <c r="E113" s="1364"/>
      <c r="F113" s="1370"/>
      <c r="G113" s="1285" t="s">
        <v>121</v>
      </c>
      <c r="H113" s="1286"/>
    </row>
    <row r="114" spans="1:128" ht="21" x14ac:dyDescent="0.25">
      <c r="A114" s="750"/>
      <c r="B114" s="714"/>
      <c r="C114" s="1287" t="s">
        <v>50</v>
      </c>
      <c r="D114" s="1374" t="s">
        <v>29</v>
      </c>
      <c r="E114" s="1270" t="s">
        <v>30</v>
      </c>
      <c r="F114" s="1401" t="s">
        <v>31</v>
      </c>
      <c r="G114" s="1288" t="s">
        <v>90</v>
      </c>
      <c r="H114" s="1288" t="s">
        <v>91</v>
      </c>
    </row>
    <row r="115" spans="1:128" x14ac:dyDescent="0.25">
      <c r="A115" s="1423" t="s">
        <v>122</v>
      </c>
      <c r="B115" s="1424">
        <f>SUM(C115:F115)</f>
        <v>0</v>
      </c>
      <c r="C115" s="1274"/>
      <c r="D115" s="1325"/>
      <c r="E115" s="983"/>
      <c r="F115" s="1276"/>
      <c r="G115" s="1291"/>
      <c r="H115" s="1278"/>
    </row>
    <row r="116" spans="1:128" x14ac:dyDescent="0.25">
      <c r="A116" s="751" t="s">
        <v>123</v>
      </c>
      <c r="B116" s="752">
        <f>SUM(C116:F116)</f>
        <v>0</v>
      </c>
      <c r="C116" s="1352"/>
      <c r="D116" s="659"/>
      <c r="E116" s="76"/>
      <c r="F116" s="74"/>
      <c r="G116" s="638"/>
      <c r="H116" s="73"/>
    </row>
    <row r="117" spans="1:128" x14ac:dyDescent="0.25">
      <c r="A117" s="14" t="s">
        <v>124</v>
      </c>
      <c r="B117" s="276"/>
      <c r="C117" s="276"/>
      <c r="D117" s="7"/>
      <c r="E117" s="1425"/>
      <c r="F117" s="1426"/>
      <c r="G117" s="1427"/>
      <c r="H117" s="1428"/>
      <c r="I117" s="293"/>
      <c r="J117" s="293"/>
      <c r="K117" s="293"/>
    </row>
    <row r="118" spans="1:128" x14ac:dyDescent="0.25">
      <c r="A118" s="1429" t="s">
        <v>125</v>
      </c>
      <c r="B118" s="1430" t="s">
        <v>5</v>
      </c>
      <c r="C118" s="1431" t="s">
        <v>126</v>
      </c>
      <c r="D118" s="1267"/>
      <c r="E118" s="1267"/>
      <c r="F118" s="1267" t="s">
        <v>127</v>
      </c>
      <c r="G118" s="1268" t="s">
        <v>128</v>
      </c>
      <c r="H118" s="1371" t="s">
        <v>120</v>
      </c>
      <c r="I118" s="1432"/>
      <c r="J118" s="1432"/>
      <c r="K118" s="1312"/>
    </row>
    <row r="119" spans="1:128" ht="42" x14ac:dyDescent="0.25">
      <c r="A119" s="725"/>
      <c r="B119" s="734"/>
      <c r="C119" s="1433" t="s">
        <v>129</v>
      </c>
      <c r="D119" s="295" t="s">
        <v>130</v>
      </c>
      <c r="E119" s="473" t="s">
        <v>131</v>
      </c>
      <c r="F119" s="1267"/>
      <c r="G119" s="1268"/>
      <c r="H119" s="1269" t="s">
        <v>50</v>
      </c>
      <c r="I119" s="1270" t="s">
        <v>29</v>
      </c>
      <c r="J119" s="1270" t="s">
        <v>30</v>
      </c>
      <c r="K119" s="1271" t="s">
        <v>31</v>
      </c>
    </row>
    <row r="120" spans="1:128" x14ac:dyDescent="0.25">
      <c r="A120" s="1272" t="s">
        <v>52</v>
      </c>
      <c r="B120" s="1273">
        <f>SUM(C120:G120)</f>
        <v>0</v>
      </c>
      <c r="C120" s="1274"/>
      <c r="D120" s="983"/>
      <c r="E120" s="983"/>
      <c r="F120" s="983"/>
      <c r="G120" s="1276"/>
      <c r="H120" s="1277"/>
      <c r="I120" s="983"/>
      <c r="J120" s="983"/>
      <c r="K120" s="1278"/>
      <c r="L120" s="31" t="str">
        <f>CA120&amp;CB120&amp;CC120</f>
        <v/>
      </c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234"/>
      <c r="CB120" s="300" t="str">
        <f>IF(H120+I120+J120+K120&lt;&gt;$B120,"* El número de "&amp;H$118&amp;""&amp;" no debe ser distinto del Total. ","")</f>
        <v/>
      </c>
      <c r="CC120" s="32"/>
      <c r="CD120" s="32"/>
      <c r="CE120" s="32"/>
      <c r="CF120" s="32"/>
      <c r="CG120" s="34">
        <f>IF(H120+I120+J120+K120&lt;&gt;$B120,1,0)</f>
        <v>0</v>
      </c>
      <c r="CH120" s="35"/>
      <c r="CI120" s="35"/>
      <c r="CJ120" s="35"/>
      <c r="CK120"/>
      <c r="CL120"/>
      <c r="CM120"/>
      <c r="CN120"/>
      <c r="CO120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</row>
    <row r="121" spans="1:128" x14ac:dyDescent="0.25">
      <c r="A121" s="265" t="s">
        <v>72</v>
      </c>
      <c r="B121" s="301">
        <f>SUM(C121:G121)</f>
        <v>0</v>
      </c>
      <c r="C121" s="51"/>
      <c r="D121" s="55"/>
      <c r="E121" s="55"/>
      <c r="F121" s="55"/>
      <c r="G121" s="53"/>
      <c r="H121" s="54"/>
      <c r="I121" s="55"/>
      <c r="J121" s="55"/>
      <c r="K121" s="52"/>
      <c r="L121" s="31" t="str">
        <f>CA121&amp;CB121&amp;CC121</f>
        <v/>
      </c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234"/>
      <c r="CB121" s="300" t="str">
        <f t="shared" ref="CB121:CB122" si="30">IF(H121+I121+J121+K121&lt;&gt;$B121,"* El número de "&amp;H$118&amp;""&amp;" no debe ser distinto del Total. ","")</f>
        <v/>
      </c>
      <c r="CC121" s="32"/>
      <c r="CD121" s="32"/>
      <c r="CE121" s="32"/>
      <c r="CF121" s="32"/>
      <c r="CG121" s="34">
        <f t="shared" ref="CG121:CG122" si="31">IF(H121+I121+J121+K121&lt;&gt;$B121,1,0)</f>
        <v>0</v>
      </c>
      <c r="CH121" s="35"/>
      <c r="CI121" s="35"/>
      <c r="CJ121" s="35"/>
      <c r="DJ121" s="2"/>
    </row>
    <row r="122" spans="1:128" x14ac:dyDescent="0.25">
      <c r="A122" s="302" t="s">
        <v>73</v>
      </c>
      <c r="B122" s="303">
        <f>SUM(C122:G122)</f>
        <v>0</v>
      </c>
      <c r="C122" s="304"/>
      <c r="D122" s="238"/>
      <c r="E122" s="238"/>
      <c r="F122" s="238"/>
      <c r="G122" s="252"/>
      <c r="H122" s="75"/>
      <c r="I122" s="238"/>
      <c r="J122" s="238"/>
      <c r="K122" s="240"/>
      <c r="L122" s="31" t="str">
        <f>CA122&amp;CB122&amp;CC122</f>
        <v/>
      </c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234"/>
      <c r="CB122" s="300" t="str">
        <f t="shared" si="30"/>
        <v/>
      </c>
      <c r="CC122" s="32"/>
      <c r="CD122" s="32"/>
      <c r="CE122" s="32"/>
      <c r="CF122" s="32"/>
      <c r="CG122" s="34">
        <f t="shared" si="31"/>
        <v>0</v>
      </c>
      <c r="CH122" s="35"/>
      <c r="CI122" s="35"/>
      <c r="CJ122" s="35"/>
      <c r="DJ122" s="2"/>
    </row>
    <row r="123" spans="1:128" x14ac:dyDescent="0.25">
      <c r="A123" s="272" t="s">
        <v>132</v>
      </c>
      <c r="B123" s="276"/>
      <c r="C123" s="276"/>
      <c r="D123" s="277"/>
      <c r="E123" s="277"/>
      <c r="F123" s="277"/>
      <c r="G123" s="277"/>
      <c r="H123" s="277"/>
      <c r="I123" s="277"/>
      <c r="J123" s="277"/>
      <c r="K123" s="277"/>
      <c r="L123" s="277"/>
    </row>
    <row r="124" spans="1:128" ht="15" customHeight="1" x14ac:dyDescent="0.25">
      <c r="A124" s="1429" t="s">
        <v>133</v>
      </c>
      <c r="B124" s="1430" t="s">
        <v>134</v>
      </c>
      <c r="C124" s="1281" t="s">
        <v>135</v>
      </c>
      <c r="D124" s="1282"/>
      <c r="E124" s="1281" t="s">
        <v>136</v>
      </c>
      <c r="F124" s="1282"/>
      <c r="G124" s="1434" t="s">
        <v>137</v>
      </c>
      <c r="H124" s="1282"/>
      <c r="I124" s="1281" t="s">
        <v>138</v>
      </c>
      <c r="J124" s="1284"/>
      <c r="K124" s="1285" t="s">
        <v>139</v>
      </c>
      <c r="L124" s="1286"/>
    </row>
    <row r="125" spans="1:128" ht="21" x14ac:dyDescent="0.25">
      <c r="A125" s="725"/>
      <c r="B125" s="734"/>
      <c r="C125" s="1287" t="s">
        <v>140</v>
      </c>
      <c r="D125" s="1288" t="s">
        <v>141</v>
      </c>
      <c r="E125" s="1287" t="s">
        <v>140</v>
      </c>
      <c r="F125" s="1288" t="s">
        <v>141</v>
      </c>
      <c r="G125" s="1287" t="s">
        <v>140</v>
      </c>
      <c r="H125" s="472" t="s">
        <v>141</v>
      </c>
      <c r="I125" s="1287" t="s">
        <v>140</v>
      </c>
      <c r="J125" s="1289" t="s">
        <v>141</v>
      </c>
      <c r="K125" s="1269" t="s">
        <v>90</v>
      </c>
      <c r="L125" s="1271" t="s">
        <v>91</v>
      </c>
    </row>
    <row r="126" spans="1:128" x14ac:dyDescent="0.25">
      <c r="A126" s="1435" t="s">
        <v>142</v>
      </c>
      <c r="B126" s="1272" t="s">
        <v>143</v>
      </c>
      <c r="C126" s="1274"/>
      <c r="D126" s="1291"/>
      <c r="E126" s="1274"/>
      <c r="F126" s="1291"/>
      <c r="G126" s="1274"/>
      <c r="H126" s="1291"/>
      <c r="I126" s="1274"/>
      <c r="J126" s="1292"/>
      <c r="K126" s="54"/>
      <c r="L126" s="1278"/>
    </row>
    <row r="127" spans="1:128" x14ac:dyDescent="0.25">
      <c r="A127" s="537"/>
      <c r="B127" s="265" t="s">
        <v>144</v>
      </c>
      <c r="C127" s="51"/>
      <c r="D127" s="56"/>
      <c r="E127" s="51"/>
      <c r="F127" s="56"/>
      <c r="G127" s="51"/>
      <c r="H127" s="56"/>
      <c r="I127" s="51"/>
      <c r="J127" s="236"/>
      <c r="K127" s="54"/>
      <c r="L127" s="52"/>
    </row>
    <row r="128" spans="1:128" x14ac:dyDescent="0.25">
      <c r="A128" s="537"/>
      <c r="B128" s="265" t="s">
        <v>145</v>
      </c>
      <c r="C128" s="51"/>
      <c r="D128" s="56"/>
      <c r="E128" s="51"/>
      <c r="F128" s="56"/>
      <c r="G128" s="51"/>
      <c r="H128" s="56"/>
      <c r="I128" s="51"/>
      <c r="J128" s="236"/>
      <c r="K128" s="54"/>
      <c r="L128" s="52"/>
    </row>
    <row r="129" spans="1:41" customFormat="1" x14ac:dyDescent="0.25">
      <c r="A129" s="762"/>
      <c r="B129" s="265" t="s">
        <v>146</v>
      </c>
      <c r="C129" s="304"/>
      <c r="D129" s="77"/>
      <c r="E129" s="304"/>
      <c r="F129" s="77"/>
      <c r="G129" s="304"/>
      <c r="H129" s="77"/>
      <c r="I129" s="304"/>
      <c r="J129" s="239"/>
      <c r="K129" s="75"/>
      <c r="L129" s="240"/>
    </row>
    <row r="130" spans="1:41" customFormat="1" x14ac:dyDescent="0.25">
      <c r="A130" s="1293" t="s">
        <v>147</v>
      </c>
      <c r="B130" s="1272" t="s">
        <v>143</v>
      </c>
      <c r="C130" s="1274"/>
      <c r="D130" s="1291"/>
      <c r="E130" s="1274"/>
      <c r="F130" s="1291"/>
      <c r="G130" s="1274"/>
      <c r="H130" s="1291"/>
      <c r="I130" s="1274"/>
      <c r="J130" s="1292"/>
      <c r="K130" s="1277"/>
      <c r="L130" s="1278"/>
    </row>
    <row r="131" spans="1:41" customFormat="1" x14ac:dyDescent="0.25">
      <c r="A131" s="1294"/>
      <c r="B131" s="265" t="s">
        <v>148</v>
      </c>
      <c r="C131" s="51"/>
      <c r="D131" s="56"/>
      <c r="E131" s="51"/>
      <c r="F131" s="56"/>
      <c r="G131" s="51"/>
      <c r="H131" s="56"/>
      <c r="I131" s="51"/>
      <c r="J131" s="236"/>
      <c r="K131" s="54"/>
      <c r="L131" s="52"/>
    </row>
    <row r="132" spans="1:41" customFormat="1" x14ac:dyDescent="0.25">
      <c r="A132" s="1294"/>
      <c r="B132" s="265" t="s">
        <v>146</v>
      </c>
      <c r="C132" s="51"/>
      <c r="D132" s="56"/>
      <c r="E132" s="51"/>
      <c r="F132" s="56"/>
      <c r="G132" s="51"/>
      <c r="H132" s="56"/>
      <c r="I132" s="51"/>
      <c r="J132" s="236"/>
      <c r="K132" s="54"/>
      <c r="L132" s="52"/>
    </row>
    <row r="133" spans="1:41" customFormat="1" x14ac:dyDescent="0.25">
      <c r="A133" s="1294"/>
      <c r="B133" s="471" t="s">
        <v>149</v>
      </c>
      <c r="C133" s="88"/>
      <c r="D133" s="89"/>
      <c r="E133" s="88"/>
      <c r="F133" s="89"/>
      <c r="G133" s="88"/>
      <c r="H133" s="89"/>
      <c r="I133" s="88"/>
      <c r="J133" s="308"/>
      <c r="K133" s="63"/>
      <c r="L133" s="90"/>
    </row>
    <row r="134" spans="1:41" customFormat="1" x14ac:dyDescent="0.25">
      <c r="A134" s="1294"/>
      <c r="B134" s="302" t="s">
        <v>150</v>
      </c>
      <c r="C134" s="304"/>
      <c r="D134" s="77"/>
      <c r="E134" s="304"/>
      <c r="F134" s="77"/>
      <c r="G134" s="304"/>
      <c r="H134" s="77"/>
      <c r="I134" s="304"/>
      <c r="J134" s="239"/>
      <c r="K134" s="75"/>
      <c r="L134" s="240"/>
    </row>
    <row r="135" spans="1:41" customFormat="1" ht="15" customHeight="1" x14ac:dyDescent="0.25">
      <c r="A135" s="1435" t="s">
        <v>151</v>
      </c>
      <c r="B135" s="1272" t="s">
        <v>152</v>
      </c>
      <c r="C135" s="1274"/>
      <c r="D135" s="1291"/>
      <c r="E135" s="1274"/>
      <c r="F135" s="1291"/>
      <c r="G135" s="1274"/>
      <c r="H135" s="1291"/>
      <c r="I135" s="1274"/>
      <c r="J135" s="1292"/>
      <c r="K135" s="1277"/>
      <c r="L135" s="1278"/>
    </row>
    <row r="136" spans="1:41" customFormat="1" x14ac:dyDescent="0.25">
      <c r="A136" s="537"/>
      <c r="B136" s="265" t="s">
        <v>148</v>
      </c>
      <c r="C136" s="51"/>
      <c r="D136" s="56"/>
      <c r="E136" s="51"/>
      <c r="F136" s="56"/>
      <c r="G136" s="51"/>
      <c r="H136" s="56"/>
      <c r="I136" s="51"/>
      <c r="J136" s="236"/>
      <c r="K136" s="54"/>
      <c r="L136" s="52"/>
    </row>
    <row r="137" spans="1:41" customFormat="1" x14ac:dyDescent="0.25">
      <c r="A137" s="537"/>
      <c r="B137" s="265" t="s">
        <v>146</v>
      </c>
      <c r="C137" s="51"/>
      <c r="D137" s="56"/>
      <c r="E137" s="51"/>
      <c r="F137" s="56"/>
      <c r="G137" s="51"/>
      <c r="H137" s="56"/>
      <c r="I137" s="51"/>
      <c r="J137" s="236"/>
      <c r="K137" s="54"/>
      <c r="L137" s="52"/>
    </row>
    <row r="138" spans="1:41" customFormat="1" x14ac:dyDescent="0.25">
      <c r="A138" s="537"/>
      <c r="B138" s="265" t="s">
        <v>153</v>
      </c>
      <c r="C138" s="51"/>
      <c r="D138" s="56"/>
      <c r="E138" s="51"/>
      <c r="F138" s="56"/>
      <c r="G138" s="51"/>
      <c r="H138" s="56"/>
      <c r="I138" s="51"/>
      <c r="J138" s="236"/>
      <c r="K138" s="54"/>
      <c r="L138" s="52"/>
    </row>
    <row r="139" spans="1:41" customFormat="1" x14ac:dyDescent="0.25">
      <c r="A139" s="537"/>
      <c r="B139" s="471" t="s">
        <v>149</v>
      </c>
      <c r="C139" s="51"/>
      <c r="D139" s="56"/>
      <c r="E139" s="51"/>
      <c r="F139" s="56"/>
      <c r="G139" s="51"/>
      <c r="H139" s="56"/>
      <c r="I139" s="51"/>
      <c r="J139" s="236"/>
      <c r="K139" s="54"/>
      <c r="L139" s="52"/>
    </row>
    <row r="140" spans="1:41" customFormat="1" x14ac:dyDescent="0.25">
      <c r="A140" s="762"/>
      <c r="B140" s="302" t="s">
        <v>150</v>
      </c>
      <c r="C140" s="62"/>
      <c r="D140" s="100"/>
      <c r="E140" s="62"/>
      <c r="F140" s="100"/>
      <c r="G140" s="62"/>
      <c r="H140" s="100"/>
      <c r="I140" s="62"/>
      <c r="J140" s="309"/>
      <c r="K140" s="103"/>
      <c r="L140" s="101"/>
    </row>
    <row r="141" spans="1:41" customFormat="1" x14ac:dyDescent="0.25">
      <c r="A141" s="1295" t="s">
        <v>154</v>
      </c>
      <c r="B141" s="1295" t="s">
        <v>145</v>
      </c>
      <c r="C141" s="1296"/>
      <c r="D141" s="1297"/>
      <c r="E141" s="1296"/>
      <c r="F141" s="1297"/>
      <c r="G141" s="1296"/>
      <c r="H141" s="1297"/>
      <c r="I141" s="1296"/>
      <c r="J141" s="1298"/>
      <c r="K141" s="1299"/>
      <c r="L141" s="1300"/>
    </row>
    <row r="142" spans="1:41" customFormat="1" x14ac:dyDescent="0.25">
      <c r="A142" s="11" t="s">
        <v>155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</row>
    <row r="143" spans="1:41" customFormat="1" x14ac:dyDescent="0.25">
      <c r="A143" s="192" t="s">
        <v>156</v>
      </c>
      <c r="B143" s="11"/>
      <c r="C143" s="12"/>
      <c r="D143" s="259"/>
      <c r="E143" s="1436"/>
      <c r="F143" s="259"/>
      <c r="G143" s="1436"/>
      <c r="H143" s="1436"/>
      <c r="I143" s="259"/>
      <c r="J143" s="1437"/>
      <c r="K143" s="1437"/>
      <c r="L143" s="1437"/>
      <c r="M143" s="1437"/>
      <c r="N143" s="1437"/>
      <c r="O143" s="1437"/>
      <c r="P143" s="1437"/>
      <c r="Q143" s="1437"/>
      <c r="R143" s="1436"/>
      <c r="S143" s="259"/>
      <c r="T143" s="1437"/>
      <c r="U143" s="1437"/>
      <c r="V143" s="1436"/>
      <c r="W143" s="1438"/>
      <c r="X143" s="259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</row>
    <row r="144" spans="1:41" customFormat="1" ht="15" customHeight="1" x14ac:dyDescent="0.25">
      <c r="A144" s="1439" t="s">
        <v>157</v>
      </c>
      <c r="B144" s="1305" t="s">
        <v>5</v>
      </c>
      <c r="C144" s="492"/>
      <c r="D144" s="493"/>
      <c r="E144" s="1306" t="s">
        <v>6</v>
      </c>
      <c r="F144" s="543"/>
      <c r="G144" s="543"/>
      <c r="H144" s="543"/>
      <c r="I144" s="543"/>
      <c r="J144" s="543"/>
      <c r="K144" s="543"/>
      <c r="L144" s="543"/>
      <c r="M144" s="543"/>
      <c r="N144" s="543"/>
      <c r="O144" s="543"/>
      <c r="P144" s="543"/>
      <c r="Q144" s="543"/>
      <c r="R144" s="543"/>
      <c r="S144" s="543"/>
      <c r="T144" s="543"/>
      <c r="U144" s="543"/>
      <c r="V144" s="543"/>
      <c r="W144" s="543"/>
      <c r="X144" s="543"/>
      <c r="Y144" s="543"/>
      <c r="Z144" s="543"/>
      <c r="AA144" s="543"/>
      <c r="AB144" s="543"/>
      <c r="AC144" s="543"/>
      <c r="AD144" s="543"/>
      <c r="AE144" s="543"/>
      <c r="AF144" s="543"/>
      <c r="AG144" s="543"/>
      <c r="AH144" s="543"/>
      <c r="AI144" s="543"/>
      <c r="AJ144" s="543"/>
      <c r="AK144" s="543"/>
      <c r="AL144" s="543"/>
      <c r="AM144" s="1307" t="s">
        <v>158</v>
      </c>
      <c r="AN144" s="1440"/>
      <c r="AO144" s="1309"/>
    </row>
    <row r="145" spans="1:117" x14ac:dyDescent="0.25">
      <c r="A145" s="541"/>
      <c r="B145" s="712"/>
      <c r="C145" s="620"/>
      <c r="D145" s="641"/>
      <c r="E145" s="1310" t="s">
        <v>11</v>
      </c>
      <c r="F145" s="1310"/>
      <c r="G145" s="1310" t="s">
        <v>12</v>
      </c>
      <c r="H145" s="1310"/>
      <c r="I145" s="1310" t="s">
        <v>13</v>
      </c>
      <c r="J145" s="1310"/>
      <c r="K145" s="1311" t="s">
        <v>14</v>
      </c>
      <c r="L145" s="1311"/>
      <c r="M145" s="1310" t="s">
        <v>15</v>
      </c>
      <c r="N145" s="1281"/>
      <c r="O145" s="1310" t="s">
        <v>16</v>
      </c>
      <c r="P145" s="1310"/>
      <c r="Q145" s="1310" t="s">
        <v>17</v>
      </c>
      <c r="R145" s="1310"/>
      <c r="S145" s="1310" t="s">
        <v>18</v>
      </c>
      <c r="T145" s="1310"/>
      <c r="U145" s="1310" t="s">
        <v>19</v>
      </c>
      <c r="V145" s="1310"/>
      <c r="W145" s="1310" t="s">
        <v>20</v>
      </c>
      <c r="X145" s="1310"/>
      <c r="Y145" s="1310" t="s">
        <v>21</v>
      </c>
      <c r="Z145" s="1310"/>
      <c r="AA145" s="1310" t="s">
        <v>22</v>
      </c>
      <c r="AB145" s="1310"/>
      <c r="AC145" s="1310" t="s">
        <v>23</v>
      </c>
      <c r="AD145" s="1281"/>
      <c r="AE145" s="1310" t="s">
        <v>24</v>
      </c>
      <c r="AF145" s="1310"/>
      <c r="AG145" s="1310" t="s">
        <v>25</v>
      </c>
      <c r="AH145" s="1310"/>
      <c r="AI145" s="1310" t="s">
        <v>26</v>
      </c>
      <c r="AJ145" s="1310"/>
      <c r="AK145" s="1312" t="s">
        <v>27</v>
      </c>
      <c r="AL145" s="1313"/>
      <c r="AM145" s="1441" t="s">
        <v>159</v>
      </c>
      <c r="AN145" s="1010" t="s">
        <v>160</v>
      </c>
      <c r="AO145" s="1315"/>
    </row>
    <row r="146" spans="1:117" ht="31.5" x14ac:dyDescent="0.25">
      <c r="A146" s="714"/>
      <c r="B146" s="1316" t="s">
        <v>32</v>
      </c>
      <c r="C146" s="1317" t="s">
        <v>33</v>
      </c>
      <c r="D146" s="1318" t="s">
        <v>34</v>
      </c>
      <c r="E146" s="1442" t="s">
        <v>33</v>
      </c>
      <c r="F146" s="1443" t="s">
        <v>34</v>
      </c>
      <c r="G146" s="1442" t="s">
        <v>33</v>
      </c>
      <c r="H146" s="1443" t="s">
        <v>34</v>
      </c>
      <c r="I146" s="1442" t="s">
        <v>33</v>
      </c>
      <c r="J146" s="1443" t="s">
        <v>34</v>
      </c>
      <c r="K146" s="1442" t="s">
        <v>33</v>
      </c>
      <c r="L146" s="1443" t="s">
        <v>34</v>
      </c>
      <c r="M146" s="1442" t="s">
        <v>33</v>
      </c>
      <c r="N146" s="1444" t="s">
        <v>34</v>
      </c>
      <c r="O146" s="1442" t="s">
        <v>33</v>
      </c>
      <c r="P146" s="1443" t="s">
        <v>34</v>
      </c>
      <c r="Q146" s="1442" t="s">
        <v>33</v>
      </c>
      <c r="R146" s="1443" t="s">
        <v>34</v>
      </c>
      <c r="S146" s="1442" t="s">
        <v>33</v>
      </c>
      <c r="T146" s="1443" t="s">
        <v>34</v>
      </c>
      <c r="U146" s="1442" t="s">
        <v>33</v>
      </c>
      <c r="V146" s="1443" t="s">
        <v>34</v>
      </c>
      <c r="W146" s="1442" t="s">
        <v>33</v>
      </c>
      <c r="X146" s="1443" t="s">
        <v>34</v>
      </c>
      <c r="Y146" s="1442" t="s">
        <v>33</v>
      </c>
      <c r="Z146" s="1443" t="s">
        <v>34</v>
      </c>
      <c r="AA146" s="1442" t="s">
        <v>33</v>
      </c>
      <c r="AB146" s="1443" t="s">
        <v>34</v>
      </c>
      <c r="AC146" s="1442" t="s">
        <v>33</v>
      </c>
      <c r="AD146" s="1444" t="s">
        <v>34</v>
      </c>
      <c r="AE146" s="1442" t="s">
        <v>33</v>
      </c>
      <c r="AF146" s="1443" t="s">
        <v>34</v>
      </c>
      <c r="AG146" s="1442" t="s">
        <v>33</v>
      </c>
      <c r="AH146" s="1443" t="s">
        <v>34</v>
      </c>
      <c r="AI146" s="1442" t="s">
        <v>33</v>
      </c>
      <c r="AJ146" s="1443" t="s">
        <v>34</v>
      </c>
      <c r="AK146" s="320" t="s">
        <v>33</v>
      </c>
      <c r="AL146" s="1444" t="s">
        <v>34</v>
      </c>
      <c r="AM146" s="554"/>
      <c r="AN146" s="321" t="s">
        <v>161</v>
      </c>
      <c r="AO146" s="322" t="s">
        <v>162</v>
      </c>
    </row>
    <row r="147" spans="1:117" x14ac:dyDescent="0.25">
      <c r="A147" s="1322" t="s">
        <v>163</v>
      </c>
      <c r="B147" s="324">
        <f t="shared" ref="B147:B175" si="32">SUM(C147:D147)</f>
        <v>398</v>
      </c>
      <c r="C147" s="325">
        <f t="shared" ref="C147:D175" si="33">E147+G147+I147+K147+M147+O147+Q147+S147+U147+W147+Y147+AA147+AC147+AE147+AG147+AI147+AK147</f>
        <v>233</v>
      </c>
      <c r="D147" s="1323">
        <f t="shared" si="33"/>
        <v>165</v>
      </c>
      <c r="E147" s="1274">
        <v>65</v>
      </c>
      <c r="F147" s="1278">
        <v>31</v>
      </c>
      <c r="G147" s="1274">
        <v>5</v>
      </c>
      <c r="H147" s="1278">
        <v>7</v>
      </c>
      <c r="I147" s="1274">
        <v>9</v>
      </c>
      <c r="J147" s="1278">
        <v>6</v>
      </c>
      <c r="K147" s="1274">
        <v>7</v>
      </c>
      <c r="L147" s="983">
        <v>2</v>
      </c>
      <c r="M147" s="983">
        <v>2</v>
      </c>
      <c r="N147" s="1324">
        <v>2</v>
      </c>
      <c r="O147" s="1274">
        <v>8</v>
      </c>
      <c r="P147" s="1278">
        <v>2</v>
      </c>
      <c r="Q147" s="1274">
        <v>2</v>
      </c>
      <c r="R147" s="1278">
        <v>1</v>
      </c>
      <c r="S147" s="1274">
        <v>4</v>
      </c>
      <c r="T147" s="1278">
        <v>5</v>
      </c>
      <c r="U147" s="1274">
        <v>2</v>
      </c>
      <c r="V147" s="1278">
        <v>3</v>
      </c>
      <c r="W147" s="1274">
        <v>6</v>
      </c>
      <c r="X147" s="1278">
        <v>4</v>
      </c>
      <c r="Y147" s="1274">
        <v>7</v>
      </c>
      <c r="Z147" s="1278">
        <v>10</v>
      </c>
      <c r="AA147" s="1274">
        <v>20</v>
      </c>
      <c r="AB147" s="1278">
        <v>6</v>
      </c>
      <c r="AC147" s="1274">
        <v>15</v>
      </c>
      <c r="AD147" s="1324">
        <v>9</v>
      </c>
      <c r="AE147" s="1274">
        <v>24</v>
      </c>
      <c r="AF147" s="1278">
        <v>12</v>
      </c>
      <c r="AG147" s="1274">
        <v>19</v>
      </c>
      <c r="AH147" s="1278">
        <v>18</v>
      </c>
      <c r="AI147" s="1274">
        <v>19</v>
      </c>
      <c r="AJ147" s="1278">
        <v>15</v>
      </c>
      <c r="AK147" s="1325">
        <v>19</v>
      </c>
      <c r="AL147" s="1324">
        <v>32</v>
      </c>
      <c r="AM147" s="1277">
        <v>188</v>
      </c>
      <c r="AN147" s="983">
        <v>64</v>
      </c>
      <c r="AO147" s="1278">
        <v>146</v>
      </c>
      <c r="AP147" s="31" t="str">
        <f t="shared" ref="AP147:AP175" si="34">$CA147&amp;CB147</f>
        <v/>
      </c>
      <c r="BU147" s="32"/>
      <c r="BV147" s="32"/>
      <c r="BW147" s="32"/>
      <c r="BX147" s="32"/>
      <c r="BY147" s="32"/>
      <c r="BZ147" s="32"/>
      <c r="CA147" s="300"/>
      <c r="CB147" s="234" t="str">
        <f>IF(AM147+AN147+AO147&lt;&gt;$B147,"* El número de "&amp;AM$144&amp;""&amp;" no debe ser distinto del Total. ","")</f>
        <v/>
      </c>
      <c r="CC147" s="32"/>
      <c r="CD147" s="32"/>
      <c r="CE147" s="32"/>
      <c r="CF147" s="32"/>
      <c r="CG147" s="34">
        <f>IF(AM147+AN147+AO147&lt;&gt;$B147,1,0)</f>
        <v>0</v>
      </c>
      <c r="CH147" s="35"/>
      <c r="CI147" s="35"/>
      <c r="CJ147"/>
      <c r="CK147"/>
      <c r="CL147"/>
      <c r="CM147"/>
      <c r="DJ147" s="2"/>
      <c r="DK147" s="2"/>
      <c r="DL147" s="2"/>
      <c r="DM147" s="2"/>
    </row>
    <row r="148" spans="1:117" x14ac:dyDescent="0.25">
      <c r="A148" s="327" t="s">
        <v>164</v>
      </c>
      <c r="B148" s="324">
        <f t="shared" si="32"/>
        <v>0</v>
      </c>
      <c r="C148" s="325">
        <f t="shared" si="33"/>
        <v>0</v>
      </c>
      <c r="D148" s="325">
        <f t="shared" si="33"/>
        <v>0</v>
      </c>
      <c r="E148" s="51">
        <v>0</v>
      </c>
      <c r="F148" s="52">
        <v>0</v>
      </c>
      <c r="G148" s="51">
        <v>0</v>
      </c>
      <c r="H148" s="52">
        <v>0</v>
      </c>
      <c r="I148" s="51">
        <v>0</v>
      </c>
      <c r="J148" s="52">
        <v>0</v>
      </c>
      <c r="K148" s="51">
        <v>0</v>
      </c>
      <c r="L148" s="55">
        <v>0</v>
      </c>
      <c r="M148" s="55">
        <v>0</v>
      </c>
      <c r="N148" s="328">
        <v>0</v>
      </c>
      <c r="O148" s="51">
        <v>0</v>
      </c>
      <c r="P148" s="52">
        <v>0</v>
      </c>
      <c r="Q148" s="51">
        <v>0</v>
      </c>
      <c r="R148" s="52">
        <v>0</v>
      </c>
      <c r="S148" s="51">
        <v>0</v>
      </c>
      <c r="T148" s="52">
        <v>0</v>
      </c>
      <c r="U148" s="51">
        <v>0</v>
      </c>
      <c r="V148" s="52">
        <v>0</v>
      </c>
      <c r="W148" s="51">
        <v>0</v>
      </c>
      <c r="X148" s="52">
        <v>0</v>
      </c>
      <c r="Y148" s="51">
        <v>0</v>
      </c>
      <c r="Z148" s="52">
        <v>0</v>
      </c>
      <c r="AA148" s="51">
        <v>0</v>
      </c>
      <c r="AB148" s="52">
        <v>0</v>
      </c>
      <c r="AC148" s="51">
        <v>0</v>
      </c>
      <c r="AD148" s="328">
        <v>0</v>
      </c>
      <c r="AE148" s="51">
        <v>0</v>
      </c>
      <c r="AF148" s="52">
        <v>0</v>
      </c>
      <c r="AG148" s="51">
        <v>0</v>
      </c>
      <c r="AH148" s="52">
        <v>0</v>
      </c>
      <c r="AI148" s="51">
        <v>0</v>
      </c>
      <c r="AJ148" s="52">
        <v>0</v>
      </c>
      <c r="AK148" s="250">
        <v>0</v>
      </c>
      <c r="AL148" s="328">
        <v>0</v>
      </c>
      <c r="AM148" s="54">
        <v>0</v>
      </c>
      <c r="AN148" s="55">
        <v>0</v>
      </c>
      <c r="AO148" s="52">
        <v>0</v>
      </c>
      <c r="AP148" s="31" t="str">
        <f t="shared" si="34"/>
        <v/>
      </c>
      <c r="BU148" s="32"/>
      <c r="BV148" s="32"/>
      <c r="BW148" s="32"/>
      <c r="BX148" s="32"/>
      <c r="BY148" s="32"/>
      <c r="BZ148" s="32"/>
      <c r="CA148" s="300"/>
      <c r="CB148" s="234" t="str">
        <f t="shared" ref="CB148:CB181" si="35">IF(AM148+AN148+AO148&lt;&gt;$B148,"* El número de "&amp;AM$144&amp;""&amp;" no debe ser distinto del Total. ","")</f>
        <v/>
      </c>
      <c r="CC148" s="32"/>
      <c r="CD148" s="32"/>
      <c r="CE148" s="32"/>
      <c r="CF148" s="32"/>
      <c r="CG148" s="34">
        <f t="shared" ref="CG148:CG181" si="36">IF(AM148+AN148+AO148&lt;&gt;$B148,1,0)</f>
        <v>0</v>
      </c>
      <c r="CH148" s="35"/>
      <c r="CI148" s="35"/>
      <c r="DI148"/>
    </row>
    <row r="149" spans="1:117" x14ac:dyDescent="0.25">
      <c r="A149" s="161" t="s">
        <v>60</v>
      </c>
      <c r="B149" s="324">
        <f t="shared" si="32"/>
        <v>41</v>
      </c>
      <c r="C149" s="325">
        <f t="shared" si="33"/>
        <v>28</v>
      </c>
      <c r="D149" s="325">
        <f t="shared" si="33"/>
        <v>13</v>
      </c>
      <c r="E149" s="51">
        <v>0</v>
      </c>
      <c r="F149" s="52">
        <v>0</v>
      </c>
      <c r="G149" s="51">
        <v>0</v>
      </c>
      <c r="H149" s="52">
        <v>0</v>
      </c>
      <c r="I149" s="51">
        <v>0</v>
      </c>
      <c r="J149" s="52">
        <v>0</v>
      </c>
      <c r="K149" s="51">
        <v>0</v>
      </c>
      <c r="L149" s="55">
        <v>0</v>
      </c>
      <c r="M149" s="55">
        <v>0</v>
      </c>
      <c r="N149" s="328">
        <v>0</v>
      </c>
      <c r="O149" s="51">
        <v>0</v>
      </c>
      <c r="P149" s="52">
        <v>0</v>
      </c>
      <c r="Q149" s="51">
        <v>0</v>
      </c>
      <c r="R149" s="52">
        <v>0</v>
      </c>
      <c r="S149" s="51">
        <v>0</v>
      </c>
      <c r="T149" s="52">
        <v>1</v>
      </c>
      <c r="U149" s="51">
        <v>1</v>
      </c>
      <c r="V149" s="52">
        <v>1</v>
      </c>
      <c r="W149" s="51">
        <v>2</v>
      </c>
      <c r="X149" s="52">
        <v>1</v>
      </c>
      <c r="Y149" s="51">
        <v>1</v>
      </c>
      <c r="Z149" s="52">
        <v>1</v>
      </c>
      <c r="AA149" s="51">
        <v>7</v>
      </c>
      <c r="AB149" s="52">
        <v>0</v>
      </c>
      <c r="AC149" s="51">
        <v>4</v>
      </c>
      <c r="AD149" s="328">
        <v>0</v>
      </c>
      <c r="AE149" s="51">
        <v>2</v>
      </c>
      <c r="AF149" s="52">
        <v>1</v>
      </c>
      <c r="AG149" s="51">
        <v>4</v>
      </c>
      <c r="AH149" s="52">
        <v>4</v>
      </c>
      <c r="AI149" s="51">
        <v>2</v>
      </c>
      <c r="AJ149" s="52">
        <v>1</v>
      </c>
      <c r="AK149" s="250">
        <v>5</v>
      </c>
      <c r="AL149" s="328">
        <v>3</v>
      </c>
      <c r="AM149" s="54">
        <v>19</v>
      </c>
      <c r="AN149" s="55">
        <v>3</v>
      </c>
      <c r="AO149" s="52">
        <v>19</v>
      </c>
      <c r="AP149" s="31" t="str">
        <f t="shared" si="34"/>
        <v/>
      </c>
      <c r="BU149" s="32"/>
      <c r="BV149" s="32"/>
      <c r="BW149" s="32"/>
      <c r="BX149" s="32"/>
      <c r="BY149" s="32"/>
      <c r="BZ149" s="32"/>
      <c r="CA149" s="300"/>
      <c r="CB149" s="234" t="str">
        <f t="shared" si="35"/>
        <v/>
      </c>
      <c r="CC149" s="32"/>
      <c r="CD149" s="32"/>
      <c r="CE149" s="32"/>
      <c r="CF149" s="32"/>
      <c r="CG149" s="34">
        <f t="shared" si="36"/>
        <v>0</v>
      </c>
      <c r="CH149" s="35"/>
      <c r="CI149" s="35"/>
      <c r="DI149"/>
    </row>
    <row r="150" spans="1:117" x14ac:dyDescent="0.25">
      <c r="A150" s="161" t="s">
        <v>61</v>
      </c>
      <c r="B150" s="324">
        <f t="shared" si="32"/>
        <v>1</v>
      </c>
      <c r="C150" s="325">
        <f t="shared" si="33"/>
        <v>1</v>
      </c>
      <c r="D150" s="325">
        <f t="shared" si="33"/>
        <v>0</v>
      </c>
      <c r="E150" s="51">
        <v>0</v>
      </c>
      <c r="F150" s="52">
        <v>0</v>
      </c>
      <c r="G150" s="51">
        <v>0</v>
      </c>
      <c r="H150" s="52">
        <v>0</v>
      </c>
      <c r="I150" s="51">
        <v>0</v>
      </c>
      <c r="J150" s="52">
        <v>0</v>
      </c>
      <c r="K150" s="51">
        <v>1</v>
      </c>
      <c r="L150" s="55">
        <v>0</v>
      </c>
      <c r="M150" s="55">
        <v>0</v>
      </c>
      <c r="N150" s="328">
        <v>0</v>
      </c>
      <c r="O150" s="51">
        <v>0</v>
      </c>
      <c r="P150" s="52">
        <v>0</v>
      </c>
      <c r="Q150" s="51">
        <v>0</v>
      </c>
      <c r="R150" s="52">
        <v>0</v>
      </c>
      <c r="S150" s="51">
        <v>0</v>
      </c>
      <c r="T150" s="52">
        <v>0</v>
      </c>
      <c r="U150" s="51">
        <v>0</v>
      </c>
      <c r="V150" s="52">
        <v>0</v>
      </c>
      <c r="W150" s="51">
        <v>0</v>
      </c>
      <c r="X150" s="52">
        <v>0</v>
      </c>
      <c r="Y150" s="51">
        <v>0</v>
      </c>
      <c r="Z150" s="52">
        <v>0</v>
      </c>
      <c r="AA150" s="51">
        <v>0</v>
      </c>
      <c r="AB150" s="52">
        <v>0</v>
      </c>
      <c r="AC150" s="51">
        <v>0</v>
      </c>
      <c r="AD150" s="328">
        <v>0</v>
      </c>
      <c r="AE150" s="51">
        <v>0</v>
      </c>
      <c r="AF150" s="52">
        <v>0</v>
      </c>
      <c r="AG150" s="51">
        <v>0</v>
      </c>
      <c r="AH150" s="52">
        <v>0</v>
      </c>
      <c r="AI150" s="51">
        <v>0</v>
      </c>
      <c r="AJ150" s="52">
        <v>0</v>
      </c>
      <c r="AK150" s="250">
        <v>0</v>
      </c>
      <c r="AL150" s="328">
        <v>0</v>
      </c>
      <c r="AM150" s="54">
        <v>0</v>
      </c>
      <c r="AN150" s="55">
        <v>1</v>
      </c>
      <c r="AO150" s="52">
        <v>0</v>
      </c>
      <c r="AP150" s="31" t="str">
        <f t="shared" si="34"/>
        <v/>
      </c>
      <c r="BU150" s="32"/>
      <c r="BV150" s="32"/>
      <c r="BW150" s="32"/>
      <c r="BX150" s="32"/>
      <c r="BY150" s="32"/>
      <c r="BZ150" s="32"/>
      <c r="CA150" s="300"/>
      <c r="CB150" s="234" t="str">
        <f t="shared" si="35"/>
        <v/>
      </c>
      <c r="CC150" s="32"/>
      <c r="CD150" s="32"/>
      <c r="CE150" s="32"/>
      <c r="CF150" s="32"/>
      <c r="CG150" s="34">
        <f t="shared" si="36"/>
        <v>0</v>
      </c>
      <c r="CH150" s="35"/>
      <c r="CI150" s="35"/>
      <c r="DI150"/>
    </row>
    <row r="151" spans="1:117" x14ac:dyDescent="0.25">
      <c r="A151" s="161" t="s">
        <v>62</v>
      </c>
      <c r="B151" s="324">
        <f t="shared" si="32"/>
        <v>1</v>
      </c>
      <c r="C151" s="325">
        <f t="shared" si="33"/>
        <v>0</v>
      </c>
      <c r="D151" s="325">
        <f t="shared" si="33"/>
        <v>1</v>
      </c>
      <c r="E151" s="51">
        <v>0</v>
      </c>
      <c r="F151" s="52">
        <v>0</v>
      </c>
      <c r="G151" s="51">
        <v>0</v>
      </c>
      <c r="H151" s="52">
        <v>0</v>
      </c>
      <c r="I151" s="51">
        <v>0</v>
      </c>
      <c r="J151" s="52">
        <v>0</v>
      </c>
      <c r="K151" s="51">
        <v>0</v>
      </c>
      <c r="L151" s="55">
        <v>0</v>
      </c>
      <c r="M151" s="55">
        <v>0</v>
      </c>
      <c r="N151" s="328">
        <v>0</v>
      </c>
      <c r="O151" s="51">
        <v>0</v>
      </c>
      <c r="P151" s="52">
        <v>0</v>
      </c>
      <c r="Q151" s="51">
        <v>0</v>
      </c>
      <c r="R151" s="52">
        <v>0</v>
      </c>
      <c r="S151" s="51">
        <v>0</v>
      </c>
      <c r="T151" s="52">
        <v>0</v>
      </c>
      <c r="U151" s="51">
        <v>0</v>
      </c>
      <c r="V151" s="52">
        <v>0</v>
      </c>
      <c r="W151" s="51">
        <v>0</v>
      </c>
      <c r="X151" s="52">
        <v>0</v>
      </c>
      <c r="Y151" s="51">
        <v>0</v>
      </c>
      <c r="Z151" s="52">
        <v>0</v>
      </c>
      <c r="AA151" s="51">
        <v>0</v>
      </c>
      <c r="AB151" s="52">
        <v>0</v>
      </c>
      <c r="AC151" s="51">
        <v>0</v>
      </c>
      <c r="AD151" s="328">
        <v>1</v>
      </c>
      <c r="AE151" s="51">
        <v>0</v>
      </c>
      <c r="AF151" s="52">
        <v>0</v>
      </c>
      <c r="AG151" s="51">
        <v>0</v>
      </c>
      <c r="AH151" s="52">
        <v>0</v>
      </c>
      <c r="AI151" s="51">
        <v>0</v>
      </c>
      <c r="AJ151" s="52">
        <v>0</v>
      </c>
      <c r="AK151" s="250">
        <v>0</v>
      </c>
      <c r="AL151" s="328">
        <v>0</v>
      </c>
      <c r="AM151" s="54">
        <v>1</v>
      </c>
      <c r="AN151" s="55">
        <v>0</v>
      </c>
      <c r="AO151" s="52">
        <v>0</v>
      </c>
      <c r="AP151" s="31" t="str">
        <f t="shared" si="34"/>
        <v/>
      </c>
      <c r="BU151" s="32"/>
      <c r="BV151" s="32"/>
      <c r="BW151" s="32"/>
      <c r="BX151" s="32"/>
      <c r="BY151" s="32"/>
      <c r="BZ151" s="32"/>
      <c r="CA151" s="300"/>
      <c r="CB151" s="234" t="str">
        <f t="shared" si="35"/>
        <v/>
      </c>
      <c r="CC151" s="32"/>
      <c r="CD151" s="32"/>
      <c r="CE151" s="32"/>
      <c r="CF151" s="32"/>
      <c r="CG151" s="34">
        <f t="shared" si="36"/>
        <v>0</v>
      </c>
      <c r="CH151" s="35"/>
      <c r="CI151" s="35"/>
      <c r="DI151"/>
    </row>
    <row r="152" spans="1:117" x14ac:dyDescent="0.25">
      <c r="A152" s="161" t="s">
        <v>165</v>
      </c>
      <c r="B152" s="324">
        <f t="shared" si="32"/>
        <v>0</v>
      </c>
      <c r="C152" s="325">
        <f t="shared" si="33"/>
        <v>0</v>
      </c>
      <c r="D152" s="325">
        <f t="shared" si="33"/>
        <v>0</v>
      </c>
      <c r="E152" s="51">
        <v>0</v>
      </c>
      <c r="F152" s="52">
        <v>0</v>
      </c>
      <c r="G152" s="51">
        <v>0</v>
      </c>
      <c r="H152" s="52">
        <v>0</v>
      </c>
      <c r="I152" s="51">
        <v>0</v>
      </c>
      <c r="J152" s="52">
        <v>0</v>
      </c>
      <c r="K152" s="51">
        <v>0</v>
      </c>
      <c r="L152" s="55">
        <v>0</v>
      </c>
      <c r="M152" s="55">
        <v>0</v>
      </c>
      <c r="N152" s="328">
        <v>0</v>
      </c>
      <c r="O152" s="51">
        <v>0</v>
      </c>
      <c r="P152" s="52">
        <v>0</v>
      </c>
      <c r="Q152" s="51">
        <v>0</v>
      </c>
      <c r="R152" s="52">
        <v>0</v>
      </c>
      <c r="S152" s="51">
        <v>0</v>
      </c>
      <c r="T152" s="52">
        <v>0</v>
      </c>
      <c r="U152" s="51">
        <v>0</v>
      </c>
      <c r="V152" s="52">
        <v>0</v>
      </c>
      <c r="W152" s="51">
        <v>0</v>
      </c>
      <c r="X152" s="52">
        <v>0</v>
      </c>
      <c r="Y152" s="51">
        <v>0</v>
      </c>
      <c r="Z152" s="52">
        <v>0</v>
      </c>
      <c r="AA152" s="51">
        <v>0</v>
      </c>
      <c r="AB152" s="52">
        <v>0</v>
      </c>
      <c r="AC152" s="51">
        <v>0</v>
      </c>
      <c r="AD152" s="328">
        <v>0</v>
      </c>
      <c r="AE152" s="51">
        <v>0</v>
      </c>
      <c r="AF152" s="52">
        <v>0</v>
      </c>
      <c r="AG152" s="51">
        <v>0</v>
      </c>
      <c r="AH152" s="52">
        <v>0</v>
      </c>
      <c r="AI152" s="51">
        <v>0</v>
      </c>
      <c r="AJ152" s="52">
        <v>0</v>
      </c>
      <c r="AK152" s="250">
        <v>0</v>
      </c>
      <c r="AL152" s="328">
        <v>0</v>
      </c>
      <c r="AM152" s="54">
        <v>0</v>
      </c>
      <c r="AN152" s="55">
        <v>0</v>
      </c>
      <c r="AO152" s="52">
        <v>0</v>
      </c>
      <c r="AP152" s="31" t="str">
        <f t="shared" si="34"/>
        <v/>
      </c>
      <c r="BU152" s="32"/>
      <c r="BV152" s="32"/>
      <c r="BW152" s="32"/>
      <c r="BX152" s="32"/>
      <c r="BY152" s="32"/>
      <c r="BZ152" s="32"/>
      <c r="CA152" s="300"/>
      <c r="CB152" s="234" t="str">
        <f t="shared" si="35"/>
        <v/>
      </c>
      <c r="CC152" s="32"/>
      <c r="CD152" s="32"/>
      <c r="CE152" s="32"/>
      <c r="CF152" s="32"/>
      <c r="CG152" s="34">
        <f t="shared" si="36"/>
        <v>0</v>
      </c>
      <c r="CH152" s="35"/>
      <c r="CI152" s="35"/>
      <c r="DI152"/>
    </row>
    <row r="153" spans="1:117" x14ac:dyDescent="0.25">
      <c r="A153" s="161" t="s">
        <v>166</v>
      </c>
      <c r="B153" s="324">
        <f t="shared" si="32"/>
        <v>2</v>
      </c>
      <c r="C153" s="325">
        <f t="shared" si="33"/>
        <v>1</v>
      </c>
      <c r="D153" s="325">
        <f t="shared" si="33"/>
        <v>1</v>
      </c>
      <c r="E153" s="51">
        <v>0</v>
      </c>
      <c r="F153" s="52">
        <v>0</v>
      </c>
      <c r="G153" s="51">
        <v>0</v>
      </c>
      <c r="H153" s="52">
        <v>0</v>
      </c>
      <c r="I153" s="51">
        <v>0</v>
      </c>
      <c r="J153" s="52">
        <v>0</v>
      </c>
      <c r="K153" s="51">
        <v>0</v>
      </c>
      <c r="L153" s="55">
        <v>0</v>
      </c>
      <c r="M153" s="55">
        <v>0</v>
      </c>
      <c r="N153" s="328">
        <v>0</v>
      </c>
      <c r="O153" s="51">
        <v>0</v>
      </c>
      <c r="P153" s="52">
        <v>0</v>
      </c>
      <c r="Q153" s="51">
        <v>0</v>
      </c>
      <c r="R153" s="52">
        <v>0</v>
      </c>
      <c r="S153" s="51">
        <v>0</v>
      </c>
      <c r="T153" s="52">
        <v>0</v>
      </c>
      <c r="U153" s="51">
        <v>0</v>
      </c>
      <c r="V153" s="52">
        <v>0</v>
      </c>
      <c r="W153" s="51">
        <v>0</v>
      </c>
      <c r="X153" s="52">
        <v>0</v>
      </c>
      <c r="Y153" s="51">
        <v>0</v>
      </c>
      <c r="Z153" s="52">
        <v>0</v>
      </c>
      <c r="AA153" s="51">
        <v>0</v>
      </c>
      <c r="AB153" s="52">
        <v>0</v>
      </c>
      <c r="AC153" s="51">
        <v>0</v>
      </c>
      <c r="AD153" s="328">
        <v>0</v>
      </c>
      <c r="AE153" s="51">
        <v>1</v>
      </c>
      <c r="AF153" s="52">
        <v>0</v>
      </c>
      <c r="AG153" s="51">
        <v>0</v>
      </c>
      <c r="AH153" s="52">
        <v>0</v>
      </c>
      <c r="AI153" s="51">
        <v>0</v>
      </c>
      <c r="AJ153" s="52">
        <v>0</v>
      </c>
      <c r="AK153" s="250">
        <v>0</v>
      </c>
      <c r="AL153" s="328">
        <v>1</v>
      </c>
      <c r="AM153" s="54">
        <v>2</v>
      </c>
      <c r="AN153" s="55">
        <v>0</v>
      </c>
      <c r="AO153" s="52">
        <v>0</v>
      </c>
      <c r="AP153" s="31" t="str">
        <f t="shared" si="34"/>
        <v/>
      </c>
      <c r="BU153" s="32"/>
      <c r="BV153" s="32"/>
      <c r="BW153" s="32"/>
      <c r="BX153" s="32"/>
      <c r="BY153" s="32"/>
      <c r="BZ153" s="32"/>
      <c r="CA153" s="300"/>
      <c r="CB153" s="234" t="str">
        <f t="shared" si="35"/>
        <v/>
      </c>
      <c r="CC153" s="32"/>
      <c r="CD153" s="32"/>
      <c r="CE153" s="32"/>
      <c r="CF153" s="32"/>
      <c r="CG153" s="34">
        <f t="shared" si="36"/>
        <v>0</v>
      </c>
      <c r="CH153" s="35"/>
      <c r="CI153" s="35"/>
      <c r="DI153"/>
    </row>
    <row r="154" spans="1:117" x14ac:dyDescent="0.25">
      <c r="A154" s="161" t="s">
        <v>66</v>
      </c>
      <c r="B154" s="324">
        <f t="shared" si="32"/>
        <v>0</v>
      </c>
      <c r="C154" s="325">
        <f t="shared" si="33"/>
        <v>0</v>
      </c>
      <c r="D154" s="325">
        <f t="shared" si="33"/>
        <v>0</v>
      </c>
      <c r="E154" s="51">
        <v>0</v>
      </c>
      <c r="F154" s="52">
        <v>0</v>
      </c>
      <c r="G154" s="51">
        <v>0</v>
      </c>
      <c r="H154" s="52">
        <v>0</v>
      </c>
      <c r="I154" s="51">
        <v>0</v>
      </c>
      <c r="J154" s="52">
        <v>0</v>
      </c>
      <c r="K154" s="51">
        <v>0</v>
      </c>
      <c r="L154" s="55">
        <v>0</v>
      </c>
      <c r="M154" s="55">
        <v>0</v>
      </c>
      <c r="N154" s="328">
        <v>0</v>
      </c>
      <c r="O154" s="51">
        <v>0</v>
      </c>
      <c r="P154" s="52">
        <v>0</v>
      </c>
      <c r="Q154" s="51">
        <v>0</v>
      </c>
      <c r="R154" s="52">
        <v>0</v>
      </c>
      <c r="S154" s="51">
        <v>0</v>
      </c>
      <c r="T154" s="52">
        <v>0</v>
      </c>
      <c r="U154" s="51">
        <v>0</v>
      </c>
      <c r="V154" s="52">
        <v>0</v>
      </c>
      <c r="W154" s="51">
        <v>0</v>
      </c>
      <c r="X154" s="52">
        <v>0</v>
      </c>
      <c r="Y154" s="51">
        <v>0</v>
      </c>
      <c r="Z154" s="52">
        <v>0</v>
      </c>
      <c r="AA154" s="51">
        <v>0</v>
      </c>
      <c r="AB154" s="52">
        <v>0</v>
      </c>
      <c r="AC154" s="51">
        <v>0</v>
      </c>
      <c r="AD154" s="328">
        <v>0</v>
      </c>
      <c r="AE154" s="51">
        <v>0</v>
      </c>
      <c r="AF154" s="52">
        <v>0</v>
      </c>
      <c r="AG154" s="51">
        <v>0</v>
      </c>
      <c r="AH154" s="52">
        <v>0</v>
      </c>
      <c r="AI154" s="51">
        <v>0</v>
      </c>
      <c r="AJ154" s="52">
        <v>0</v>
      </c>
      <c r="AK154" s="250">
        <v>0</v>
      </c>
      <c r="AL154" s="328">
        <v>0</v>
      </c>
      <c r="AM154" s="54">
        <v>0</v>
      </c>
      <c r="AN154" s="55">
        <v>0</v>
      </c>
      <c r="AO154" s="52">
        <v>0</v>
      </c>
      <c r="AP154" s="31" t="str">
        <f t="shared" si="34"/>
        <v/>
      </c>
      <c r="BU154" s="32"/>
      <c r="BV154" s="32"/>
      <c r="BW154" s="32"/>
      <c r="BX154" s="32"/>
      <c r="BY154" s="32"/>
      <c r="BZ154" s="32"/>
      <c r="CA154" s="300"/>
      <c r="CB154" s="234" t="str">
        <f t="shared" si="35"/>
        <v/>
      </c>
      <c r="CC154" s="32"/>
      <c r="CD154" s="32"/>
      <c r="CE154" s="32"/>
      <c r="CF154" s="32"/>
      <c r="CG154" s="34">
        <f t="shared" si="36"/>
        <v>0</v>
      </c>
      <c r="CH154" s="35"/>
      <c r="CI154" s="35"/>
      <c r="DI154"/>
    </row>
    <row r="155" spans="1:117" x14ac:dyDescent="0.25">
      <c r="A155" s="161" t="s">
        <v>167</v>
      </c>
      <c r="B155" s="324">
        <f t="shared" si="32"/>
        <v>2</v>
      </c>
      <c r="C155" s="325">
        <f t="shared" si="33"/>
        <v>1</v>
      </c>
      <c r="D155" s="325">
        <f t="shared" si="33"/>
        <v>1</v>
      </c>
      <c r="E155" s="51">
        <v>0</v>
      </c>
      <c r="F155" s="52">
        <v>0</v>
      </c>
      <c r="G155" s="51">
        <v>0</v>
      </c>
      <c r="H155" s="52">
        <v>0</v>
      </c>
      <c r="I155" s="51">
        <v>0</v>
      </c>
      <c r="J155" s="52">
        <v>0</v>
      </c>
      <c r="K155" s="51">
        <v>1</v>
      </c>
      <c r="L155" s="55">
        <v>0</v>
      </c>
      <c r="M155" s="55">
        <v>0</v>
      </c>
      <c r="N155" s="328">
        <v>0</v>
      </c>
      <c r="O155" s="51">
        <v>0</v>
      </c>
      <c r="P155" s="52">
        <v>0</v>
      </c>
      <c r="Q155" s="51">
        <v>0</v>
      </c>
      <c r="R155" s="52">
        <v>0</v>
      </c>
      <c r="S155" s="51">
        <v>0</v>
      </c>
      <c r="T155" s="52">
        <v>0</v>
      </c>
      <c r="U155" s="51">
        <v>0</v>
      </c>
      <c r="V155" s="52">
        <v>0</v>
      </c>
      <c r="W155" s="51">
        <v>0</v>
      </c>
      <c r="X155" s="52">
        <v>0</v>
      </c>
      <c r="Y155" s="51">
        <v>0</v>
      </c>
      <c r="Z155" s="52">
        <v>1</v>
      </c>
      <c r="AA155" s="51">
        <v>0</v>
      </c>
      <c r="AB155" s="52">
        <v>0</v>
      </c>
      <c r="AC155" s="51">
        <v>0</v>
      </c>
      <c r="AD155" s="328">
        <v>0</v>
      </c>
      <c r="AE155" s="51">
        <v>0</v>
      </c>
      <c r="AF155" s="52">
        <v>0</v>
      </c>
      <c r="AG155" s="51">
        <v>0</v>
      </c>
      <c r="AH155" s="52">
        <v>0</v>
      </c>
      <c r="AI155" s="51">
        <v>0</v>
      </c>
      <c r="AJ155" s="52">
        <v>0</v>
      </c>
      <c r="AK155" s="250">
        <v>0</v>
      </c>
      <c r="AL155" s="328">
        <v>0</v>
      </c>
      <c r="AM155" s="54">
        <v>2</v>
      </c>
      <c r="AN155" s="55">
        <v>0</v>
      </c>
      <c r="AO155" s="52">
        <v>0</v>
      </c>
      <c r="AP155" s="31" t="str">
        <f t="shared" si="34"/>
        <v/>
      </c>
      <c r="BU155" s="32"/>
      <c r="BV155" s="32"/>
      <c r="BW155" s="32"/>
      <c r="BX155" s="32"/>
      <c r="BY155" s="32"/>
      <c r="BZ155" s="32"/>
      <c r="CA155" s="300"/>
      <c r="CB155" s="234" t="str">
        <f t="shared" si="35"/>
        <v/>
      </c>
      <c r="CC155" s="32"/>
      <c r="CD155" s="32"/>
      <c r="CE155" s="32"/>
      <c r="CF155" s="32"/>
      <c r="CG155" s="34">
        <f t="shared" si="36"/>
        <v>0</v>
      </c>
      <c r="CH155" s="35"/>
      <c r="CI155" s="35"/>
      <c r="DI155"/>
    </row>
    <row r="156" spans="1:117" x14ac:dyDescent="0.25">
      <c r="A156" s="161" t="s">
        <v>168</v>
      </c>
      <c r="B156" s="324">
        <f t="shared" si="32"/>
        <v>0</v>
      </c>
      <c r="C156" s="325">
        <f t="shared" si="33"/>
        <v>0</v>
      </c>
      <c r="D156" s="325">
        <f t="shared" si="33"/>
        <v>0</v>
      </c>
      <c r="E156" s="51">
        <v>0</v>
      </c>
      <c r="F156" s="52">
        <v>0</v>
      </c>
      <c r="G156" s="51">
        <v>0</v>
      </c>
      <c r="H156" s="52">
        <v>0</v>
      </c>
      <c r="I156" s="51">
        <v>0</v>
      </c>
      <c r="J156" s="52">
        <v>0</v>
      </c>
      <c r="K156" s="51">
        <v>0</v>
      </c>
      <c r="L156" s="55">
        <v>0</v>
      </c>
      <c r="M156" s="55">
        <v>0</v>
      </c>
      <c r="N156" s="328">
        <v>0</v>
      </c>
      <c r="O156" s="51">
        <v>0</v>
      </c>
      <c r="P156" s="52">
        <v>0</v>
      </c>
      <c r="Q156" s="51">
        <v>0</v>
      </c>
      <c r="R156" s="52">
        <v>0</v>
      </c>
      <c r="S156" s="51">
        <v>0</v>
      </c>
      <c r="T156" s="52">
        <v>0</v>
      </c>
      <c r="U156" s="51">
        <v>0</v>
      </c>
      <c r="V156" s="52">
        <v>0</v>
      </c>
      <c r="W156" s="51">
        <v>0</v>
      </c>
      <c r="X156" s="52">
        <v>0</v>
      </c>
      <c r="Y156" s="51">
        <v>0</v>
      </c>
      <c r="Z156" s="52">
        <v>0</v>
      </c>
      <c r="AA156" s="51">
        <v>0</v>
      </c>
      <c r="AB156" s="52">
        <v>0</v>
      </c>
      <c r="AC156" s="51">
        <v>0</v>
      </c>
      <c r="AD156" s="328">
        <v>0</v>
      </c>
      <c r="AE156" s="51">
        <v>0</v>
      </c>
      <c r="AF156" s="52">
        <v>0</v>
      </c>
      <c r="AG156" s="51">
        <v>0</v>
      </c>
      <c r="AH156" s="52">
        <v>0</v>
      </c>
      <c r="AI156" s="51">
        <v>0</v>
      </c>
      <c r="AJ156" s="52">
        <v>0</v>
      </c>
      <c r="AK156" s="250">
        <v>0</v>
      </c>
      <c r="AL156" s="328">
        <v>0</v>
      </c>
      <c r="AM156" s="54">
        <v>0</v>
      </c>
      <c r="AN156" s="55">
        <v>0</v>
      </c>
      <c r="AO156" s="52">
        <v>0</v>
      </c>
      <c r="AP156" s="31" t="str">
        <f t="shared" si="34"/>
        <v/>
      </c>
      <c r="BU156" s="32"/>
      <c r="BV156" s="32"/>
      <c r="BW156" s="32"/>
      <c r="BX156" s="32"/>
      <c r="BY156" s="32"/>
      <c r="BZ156" s="32"/>
      <c r="CA156" s="300"/>
      <c r="CB156" s="234" t="str">
        <f t="shared" si="35"/>
        <v/>
      </c>
      <c r="CC156" s="32"/>
      <c r="CD156" s="32"/>
      <c r="CE156" s="32"/>
      <c r="CF156" s="32"/>
      <c r="CG156" s="34">
        <f t="shared" si="36"/>
        <v>0</v>
      </c>
      <c r="CH156" s="35"/>
      <c r="CI156" s="35"/>
      <c r="DI156"/>
    </row>
    <row r="157" spans="1:117" x14ac:dyDescent="0.25">
      <c r="A157" s="161" t="s">
        <v>169</v>
      </c>
      <c r="B157" s="324">
        <f t="shared" si="32"/>
        <v>1</v>
      </c>
      <c r="C157" s="325">
        <f t="shared" si="33"/>
        <v>1</v>
      </c>
      <c r="D157" s="325">
        <f t="shared" si="33"/>
        <v>0</v>
      </c>
      <c r="E157" s="51">
        <v>1</v>
      </c>
      <c r="F157" s="52">
        <v>0</v>
      </c>
      <c r="G157" s="51">
        <v>0</v>
      </c>
      <c r="H157" s="52">
        <v>0</v>
      </c>
      <c r="I157" s="51">
        <v>0</v>
      </c>
      <c r="J157" s="52">
        <v>0</v>
      </c>
      <c r="K157" s="51">
        <v>0</v>
      </c>
      <c r="L157" s="55">
        <v>0</v>
      </c>
      <c r="M157" s="55">
        <v>0</v>
      </c>
      <c r="N157" s="328">
        <v>0</v>
      </c>
      <c r="O157" s="51">
        <v>0</v>
      </c>
      <c r="P157" s="52">
        <v>0</v>
      </c>
      <c r="Q157" s="51">
        <v>0</v>
      </c>
      <c r="R157" s="52">
        <v>0</v>
      </c>
      <c r="S157" s="51">
        <v>0</v>
      </c>
      <c r="T157" s="52">
        <v>0</v>
      </c>
      <c r="U157" s="51">
        <v>0</v>
      </c>
      <c r="V157" s="52">
        <v>0</v>
      </c>
      <c r="W157" s="51">
        <v>0</v>
      </c>
      <c r="X157" s="52">
        <v>0</v>
      </c>
      <c r="Y157" s="51">
        <v>0</v>
      </c>
      <c r="Z157" s="52">
        <v>0</v>
      </c>
      <c r="AA157" s="51">
        <v>0</v>
      </c>
      <c r="AB157" s="52">
        <v>0</v>
      </c>
      <c r="AC157" s="51">
        <v>0</v>
      </c>
      <c r="AD157" s="328">
        <v>0</v>
      </c>
      <c r="AE157" s="51">
        <v>0</v>
      </c>
      <c r="AF157" s="52">
        <v>0</v>
      </c>
      <c r="AG157" s="51">
        <v>0</v>
      </c>
      <c r="AH157" s="52">
        <v>0</v>
      </c>
      <c r="AI157" s="51">
        <v>0</v>
      </c>
      <c r="AJ157" s="52">
        <v>0</v>
      </c>
      <c r="AK157" s="250">
        <v>0</v>
      </c>
      <c r="AL157" s="328">
        <v>0</v>
      </c>
      <c r="AM157" s="54">
        <v>0</v>
      </c>
      <c r="AN157" s="55">
        <v>1</v>
      </c>
      <c r="AO157" s="52">
        <v>0</v>
      </c>
      <c r="AP157" s="31" t="str">
        <f t="shared" si="34"/>
        <v/>
      </c>
      <c r="BU157" s="32"/>
      <c r="BV157" s="32"/>
      <c r="BW157" s="32"/>
      <c r="BX157" s="32"/>
      <c r="BY157" s="32"/>
      <c r="BZ157" s="32"/>
      <c r="CA157" s="300"/>
      <c r="CB157" s="234" t="str">
        <f t="shared" si="35"/>
        <v/>
      </c>
      <c r="CC157" s="32"/>
      <c r="CD157" s="32"/>
      <c r="CE157" s="32"/>
      <c r="CF157" s="32"/>
      <c r="CG157" s="34">
        <f t="shared" si="36"/>
        <v>0</v>
      </c>
      <c r="CH157" s="35"/>
      <c r="CI157" s="35"/>
      <c r="DI157"/>
    </row>
    <row r="158" spans="1:117" x14ac:dyDescent="0.25">
      <c r="A158" s="161" t="s">
        <v>170</v>
      </c>
      <c r="B158" s="324">
        <f t="shared" si="32"/>
        <v>32</v>
      </c>
      <c r="C158" s="325">
        <f t="shared" si="33"/>
        <v>24</v>
      </c>
      <c r="D158" s="325">
        <f t="shared" si="33"/>
        <v>8</v>
      </c>
      <c r="E158" s="51">
        <v>24</v>
      </c>
      <c r="F158" s="52">
        <v>8</v>
      </c>
      <c r="G158" s="51">
        <v>0</v>
      </c>
      <c r="H158" s="52">
        <v>0</v>
      </c>
      <c r="I158" s="51">
        <v>0</v>
      </c>
      <c r="J158" s="52">
        <v>0</v>
      </c>
      <c r="K158" s="51">
        <v>0</v>
      </c>
      <c r="L158" s="55">
        <v>0</v>
      </c>
      <c r="M158" s="55">
        <v>0</v>
      </c>
      <c r="N158" s="328">
        <v>0</v>
      </c>
      <c r="O158" s="51">
        <v>0</v>
      </c>
      <c r="P158" s="52">
        <v>0</v>
      </c>
      <c r="Q158" s="51">
        <v>0</v>
      </c>
      <c r="R158" s="52">
        <v>0</v>
      </c>
      <c r="S158" s="51">
        <v>0</v>
      </c>
      <c r="T158" s="52">
        <v>0</v>
      </c>
      <c r="U158" s="51">
        <v>0</v>
      </c>
      <c r="V158" s="52">
        <v>0</v>
      </c>
      <c r="W158" s="51">
        <v>0</v>
      </c>
      <c r="X158" s="52">
        <v>0</v>
      </c>
      <c r="Y158" s="51">
        <v>0</v>
      </c>
      <c r="Z158" s="52">
        <v>0</v>
      </c>
      <c r="AA158" s="51">
        <v>0</v>
      </c>
      <c r="AB158" s="52">
        <v>0</v>
      </c>
      <c r="AC158" s="51">
        <v>0</v>
      </c>
      <c r="AD158" s="328">
        <v>0</v>
      </c>
      <c r="AE158" s="51">
        <v>0</v>
      </c>
      <c r="AF158" s="52">
        <v>0</v>
      </c>
      <c r="AG158" s="51">
        <v>0</v>
      </c>
      <c r="AH158" s="52">
        <v>0</v>
      </c>
      <c r="AI158" s="51">
        <v>0</v>
      </c>
      <c r="AJ158" s="52">
        <v>0</v>
      </c>
      <c r="AK158" s="250">
        <v>0</v>
      </c>
      <c r="AL158" s="328">
        <v>0</v>
      </c>
      <c r="AM158" s="54">
        <v>0</v>
      </c>
      <c r="AN158" s="55">
        <v>1</v>
      </c>
      <c r="AO158" s="52">
        <v>31</v>
      </c>
      <c r="AP158" s="31" t="str">
        <f t="shared" si="34"/>
        <v/>
      </c>
      <c r="BU158" s="32"/>
      <c r="BV158" s="32"/>
      <c r="BW158" s="32"/>
      <c r="BX158" s="32"/>
      <c r="BY158" s="32"/>
      <c r="BZ158" s="32"/>
      <c r="CA158" s="300"/>
      <c r="CB158" s="234" t="str">
        <f t="shared" si="35"/>
        <v/>
      </c>
      <c r="CC158" s="32"/>
      <c r="CD158" s="32"/>
      <c r="CE158" s="32"/>
      <c r="CF158" s="32"/>
      <c r="CG158" s="34">
        <f t="shared" si="36"/>
        <v>0</v>
      </c>
      <c r="CH158" s="35"/>
      <c r="CI158" s="35"/>
      <c r="DI158"/>
    </row>
    <row r="159" spans="1:117" x14ac:dyDescent="0.25">
      <c r="A159" s="161" t="s">
        <v>171</v>
      </c>
      <c r="B159" s="324">
        <f t="shared" si="32"/>
        <v>1</v>
      </c>
      <c r="C159" s="325">
        <f t="shared" si="33"/>
        <v>0</v>
      </c>
      <c r="D159" s="325">
        <f t="shared" si="33"/>
        <v>1</v>
      </c>
      <c r="E159" s="51">
        <v>0</v>
      </c>
      <c r="F159" s="52">
        <v>0</v>
      </c>
      <c r="G159" s="51">
        <v>0</v>
      </c>
      <c r="H159" s="52">
        <v>0</v>
      </c>
      <c r="I159" s="51">
        <v>0</v>
      </c>
      <c r="J159" s="52">
        <v>0</v>
      </c>
      <c r="K159" s="51">
        <v>0</v>
      </c>
      <c r="L159" s="55">
        <v>0</v>
      </c>
      <c r="M159" s="55">
        <v>0</v>
      </c>
      <c r="N159" s="328">
        <v>0</v>
      </c>
      <c r="O159" s="51">
        <v>0</v>
      </c>
      <c r="P159" s="52">
        <v>0</v>
      </c>
      <c r="Q159" s="51">
        <v>0</v>
      </c>
      <c r="R159" s="52">
        <v>0</v>
      </c>
      <c r="S159" s="51">
        <v>0</v>
      </c>
      <c r="T159" s="52">
        <v>0</v>
      </c>
      <c r="U159" s="51">
        <v>0</v>
      </c>
      <c r="V159" s="52">
        <v>0</v>
      </c>
      <c r="W159" s="51">
        <v>0</v>
      </c>
      <c r="X159" s="52">
        <v>0</v>
      </c>
      <c r="Y159" s="51">
        <v>0</v>
      </c>
      <c r="Z159" s="52">
        <v>0</v>
      </c>
      <c r="AA159" s="51">
        <v>0</v>
      </c>
      <c r="AB159" s="52">
        <v>0</v>
      </c>
      <c r="AC159" s="51">
        <v>0</v>
      </c>
      <c r="AD159" s="328">
        <v>0</v>
      </c>
      <c r="AE159" s="51">
        <v>0</v>
      </c>
      <c r="AF159" s="52">
        <v>1</v>
      </c>
      <c r="AG159" s="51">
        <v>0</v>
      </c>
      <c r="AH159" s="52">
        <v>0</v>
      </c>
      <c r="AI159" s="51">
        <v>0</v>
      </c>
      <c r="AJ159" s="52">
        <v>0</v>
      </c>
      <c r="AK159" s="250">
        <v>0</v>
      </c>
      <c r="AL159" s="328">
        <v>0</v>
      </c>
      <c r="AM159" s="54">
        <v>1</v>
      </c>
      <c r="AN159" s="55">
        <v>0</v>
      </c>
      <c r="AO159" s="52">
        <v>0</v>
      </c>
      <c r="AP159" s="31" t="str">
        <f t="shared" si="34"/>
        <v/>
      </c>
      <c r="BU159" s="32"/>
      <c r="BV159" s="32"/>
      <c r="BW159" s="32"/>
      <c r="BX159" s="32"/>
      <c r="BY159" s="32"/>
      <c r="BZ159" s="32"/>
      <c r="CA159" s="300"/>
      <c r="CB159" s="234" t="str">
        <f t="shared" si="35"/>
        <v/>
      </c>
      <c r="CC159" s="32"/>
      <c r="CD159" s="32"/>
      <c r="CE159" s="32"/>
      <c r="CF159" s="32"/>
      <c r="CG159" s="34">
        <f t="shared" si="36"/>
        <v>0</v>
      </c>
      <c r="CH159" s="35"/>
      <c r="CI159" s="35"/>
      <c r="DI159"/>
    </row>
    <row r="160" spans="1:117" x14ac:dyDescent="0.25">
      <c r="A160" s="161" t="s">
        <v>70</v>
      </c>
      <c r="B160" s="324">
        <f t="shared" si="32"/>
        <v>0</v>
      </c>
      <c r="C160" s="325">
        <f t="shared" si="33"/>
        <v>0</v>
      </c>
      <c r="D160" s="325">
        <f t="shared" si="33"/>
        <v>0</v>
      </c>
      <c r="E160" s="51">
        <v>0</v>
      </c>
      <c r="F160" s="52">
        <v>0</v>
      </c>
      <c r="G160" s="51">
        <v>0</v>
      </c>
      <c r="H160" s="52">
        <v>0</v>
      </c>
      <c r="I160" s="51">
        <v>0</v>
      </c>
      <c r="J160" s="52">
        <v>0</v>
      </c>
      <c r="K160" s="51">
        <v>0</v>
      </c>
      <c r="L160" s="55">
        <v>0</v>
      </c>
      <c r="M160" s="55">
        <v>0</v>
      </c>
      <c r="N160" s="328">
        <v>0</v>
      </c>
      <c r="O160" s="51">
        <v>0</v>
      </c>
      <c r="P160" s="52">
        <v>0</v>
      </c>
      <c r="Q160" s="51">
        <v>0</v>
      </c>
      <c r="R160" s="52">
        <v>0</v>
      </c>
      <c r="S160" s="51">
        <v>0</v>
      </c>
      <c r="T160" s="52">
        <v>0</v>
      </c>
      <c r="U160" s="51">
        <v>0</v>
      </c>
      <c r="V160" s="52">
        <v>0</v>
      </c>
      <c r="W160" s="51">
        <v>0</v>
      </c>
      <c r="X160" s="52">
        <v>0</v>
      </c>
      <c r="Y160" s="51">
        <v>0</v>
      </c>
      <c r="Z160" s="52">
        <v>0</v>
      </c>
      <c r="AA160" s="51">
        <v>0</v>
      </c>
      <c r="AB160" s="52">
        <v>0</v>
      </c>
      <c r="AC160" s="51">
        <v>0</v>
      </c>
      <c r="AD160" s="328">
        <v>0</v>
      </c>
      <c r="AE160" s="51">
        <v>0</v>
      </c>
      <c r="AF160" s="52">
        <v>0</v>
      </c>
      <c r="AG160" s="51">
        <v>0</v>
      </c>
      <c r="AH160" s="52">
        <v>0</v>
      </c>
      <c r="AI160" s="51">
        <v>0</v>
      </c>
      <c r="AJ160" s="52">
        <v>0</v>
      </c>
      <c r="AK160" s="250">
        <v>0</v>
      </c>
      <c r="AL160" s="328">
        <v>0</v>
      </c>
      <c r="AM160" s="54">
        <v>0</v>
      </c>
      <c r="AN160" s="55">
        <v>0</v>
      </c>
      <c r="AO160" s="52">
        <v>0</v>
      </c>
      <c r="AP160" s="31" t="str">
        <f t="shared" si="34"/>
        <v/>
      </c>
      <c r="BU160" s="32"/>
      <c r="BV160" s="32"/>
      <c r="BW160" s="32"/>
      <c r="BX160" s="32"/>
      <c r="BY160" s="32"/>
      <c r="BZ160" s="32"/>
      <c r="CA160" s="300"/>
      <c r="CB160" s="234" t="str">
        <f t="shared" si="35"/>
        <v/>
      </c>
      <c r="CC160" s="32"/>
      <c r="CD160" s="32"/>
      <c r="CE160" s="32"/>
      <c r="CF160" s="32"/>
      <c r="CG160" s="34">
        <f t="shared" si="36"/>
        <v>0</v>
      </c>
      <c r="CH160" s="35"/>
      <c r="CI160" s="35"/>
      <c r="DI160"/>
    </row>
    <row r="161" spans="1:113" x14ac:dyDescent="0.25">
      <c r="A161" s="161" t="s">
        <v>172</v>
      </c>
      <c r="B161" s="324">
        <f t="shared" si="32"/>
        <v>75</v>
      </c>
      <c r="C161" s="325">
        <f t="shared" si="33"/>
        <v>46</v>
      </c>
      <c r="D161" s="325">
        <f t="shared" si="33"/>
        <v>29</v>
      </c>
      <c r="E161" s="51">
        <v>19</v>
      </c>
      <c r="F161" s="52">
        <v>18</v>
      </c>
      <c r="G161" s="51">
        <v>2</v>
      </c>
      <c r="H161" s="52">
        <v>3</v>
      </c>
      <c r="I161" s="51">
        <v>1</v>
      </c>
      <c r="J161" s="52">
        <v>0</v>
      </c>
      <c r="K161" s="51">
        <v>2</v>
      </c>
      <c r="L161" s="55">
        <v>0</v>
      </c>
      <c r="M161" s="55">
        <v>0</v>
      </c>
      <c r="N161" s="328">
        <v>0</v>
      </c>
      <c r="O161" s="51">
        <v>1</v>
      </c>
      <c r="P161" s="52">
        <v>0</v>
      </c>
      <c r="Q161" s="51">
        <v>0</v>
      </c>
      <c r="R161" s="52">
        <v>1</v>
      </c>
      <c r="S161" s="51">
        <v>0</v>
      </c>
      <c r="T161" s="52">
        <v>0</v>
      </c>
      <c r="U161" s="51">
        <v>0</v>
      </c>
      <c r="V161" s="52">
        <v>1</v>
      </c>
      <c r="W161" s="51">
        <v>1</v>
      </c>
      <c r="X161" s="52">
        <v>0</v>
      </c>
      <c r="Y161" s="51">
        <v>3</v>
      </c>
      <c r="Z161" s="52">
        <v>1</v>
      </c>
      <c r="AA161" s="51">
        <v>1</v>
      </c>
      <c r="AB161" s="52">
        <v>1</v>
      </c>
      <c r="AC161" s="51">
        <v>0</v>
      </c>
      <c r="AD161" s="328">
        <v>1</v>
      </c>
      <c r="AE161" s="51">
        <v>5</v>
      </c>
      <c r="AF161" s="52">
        <v>0</v>
      </c>
      <c r="AG161" s="51">
        <v>4</v>
      </c>
      <c r="AH161" s="52">
        <v>2</v>
      </c>
      <c r="AI161" s="51">
        <v>4</v>
      </c>
      <c r="AJ161" s="52">
        <v>1</v>
      </c>
      <c r="AK161" s="250">
        <v>3</v>
      </c>
      <c r="AL161" s="328">
        <v>0</v>
      </c>
      <c r="AM161" s="54">
        <v>1</v>
      </c>
      <c r="AN161" s="55">
        <v>35</v>
      </c>
      <c r="AO161" s="52">
        <v>39</v>
      </c>
      <c r="AP161" s="31" t="str">
        <f t="shared" si="34"/>
        <v/>
      </c>
      <c r="BU161" s="32"/>
      <c r="BV161" s="32"/>
      <c r="BW161" s="32"/>
      <c r="BX161" s="32"/>
      <c r="BY161" s="32"/>
      <c r="BZ161" s="32"/>
      <c r="CA161" s="300"/>
      <c r="CB161" s="234" t="str">
        <f t="shared" si="35"/>
        <v/>
      </c>
      <c r="CC161" s="32"/>
      <c r="CD161" s="32"/>
      <c r="CE161" s="32"/>
      <c r="CF161" s="32"/>
      <c r="CG161" s="34">
        <f t="shared" si="36"/>
        <v>0</v>
      </c>
      <c r="CH161" s="35"/>
      <c r="CI161" s="35"/>
      <c r="DI161"/>
    </row>
    <row r="162" spans="1:113" x14ac:dyDescent="0.25">
      <c r="A162" s="161" t="s">
        <v>173</v>
      </c>
      <c r="B162" s="324">
        <f t="shared" si="32"/>
        <v>7</v>
      </c>
      <c r="C162" s="325">
        <f t="shared" si="33"/>
        <v>5</v>
      </c>
      <c r="D162" s="325">
        <f t="shared" si="33"/>
        <v>2</v>
      </c>
      <c r="E162" s="51">
        <v>0</v>
      </c>
      <c r="F162" s="52">
        <v>2</v>
      </c>
      <c r="G162" s="51">
        <v>0</v>
      </c>
      <c r="H162" s="52">
        <v>0</v>
      </c>
      <c r="I162" s="51">
        <v>0</v>
      </c>
      <c r="J162" s="52">
        <v>0</v>
      </c>
      <c r="K162" s="51">
        <v>0</v>
      </c>
      <c r="L162" s="55">
        <v>0</v>
      </c>
      <c r="M162" s="55">
        <v>0</v>
      </c>
      <c r="N162" s="328">
        <v>0</v>
      </c>
      <c r="O162" s="51">
        <v>0</v>
      </c>
      <c r="P162" s="52">
        <v>0</v>
      </c>
      <c r="Q162" s="51">
        <v>0</v>
      </c>
      <c r="R162" s="52">
        <v>0</v>
      </c>
      <c r="S162" s="51">
        <v>0</v>
      </c>
      <c r="T162" s="52">
        <v>0</v>
      </c>
      <c r="U162" s="51">
        <v>0</v>
      </c>
      <c r="V162" s="52">
        <v>0</v>
      </c>
      <c r="W162" s="51">
        <v>0</v>
      </c>
      <c r="X162" s="52">
        <v>0</v>
      </c>
      <c r="Y162" s="51">
        <v>0</v>
      </c>
      <c r="Z162" s="52">
        <v>0</v>
      </c>
      <c r="AA162" s="51">
        <v>2</v>
      </c>
      <c r="AB162" s="52">
        <v>0</v>
      </c>
      <c r="AC162" s="51">
        <v>0</v>
      </c>
      <c r="AD162" s="328">
        <v>0</v>
      </c>
      <c r="AE162" s="51">
        <v>1</v>
      </c>
      <c r="AF162" s="52">
        <v>0</v>
      </c>
      <c r="AG162" s="51">
        <v>1</v>
      </c>
      <c r="AH162" s="52">
        <v>0</v>
      </c>
      <c r="AI162" s="51">
        <v>0</v>
      </c>
      <c r="AJ162" s="52">
        <v>0</v>
      </c>
      <c r="AK162" s="250">
        <v>1</v>
      </c>
      <c r="AL162" s="328">
        <v>0</v>
      </c>
      <c r="AM162" s="54">
        <v>0</v>
      </c>
      <c r="AN162" s="55">
        <v>4</v>
      </c>
      <c r="AO162" s="52">
        <v>3</v>
      </c>
      <c r="AP162" s="31" t="str">
        <f t="shared" si="34"/>
        <v/>
      </c>
      <c r="BU162" s="32"/>
      <c r="BV162" s="32"/>
      <c r="BW162" s="32"/>
      <c r="BX162" s="32"/>
      <c r="BY162" s="32"/>
      <c r="BZ162" s="32"/>
      <c r="CA162" s="300"/>
      <c r="CB162" s="234" t="str">
        <f t="shared" si="35"/>
        <v/>
      </c>
      <c r="CC162" s="32"/>
      <c r="CD162" s="32"/>
      <c r="CE162" s="32"/>
      <c r="CF162" s="32"/>
      <c r="CG162" s="34">
        <f t="shared" si="36"/>
        <v>0</v>
      </c>
      <c r="CH162" s="35"/>
      <c r="CI162" s="35"/>
      <c r="DI162"/>
    </row>
    <row r="163" spans="1:113" x14ac:dyDescent="0.25">
      <c r="A163" s="161" t="s">
        <v>174</v>
      </c>
      <c r="B163" s="324">
        <f t="shared" si="32"/>
        <v>1</v>
      </c>
      <c r="C163" s="325">
        <f t="shared" si="33"/>
        <v>0</v>
      </c>
      <c r="D163" s="325">
        <f t="shared" si="33"/>
        <v>1</v>
      </c>
      <c r="E163" s="51">
        <v>0</v>
      </c>
      <c r="F163" s="52">
        <v>0</v>
      </c>
      <c r="G163" s="51">
        <v>0</v>
      </c>
      <c r="H163" s="52">
        <v>0</v>
      </c>
      <c r="I163" s="51">
        <v>0</v>
      </c>
      <c r="J163" s="52">
        <v>0</v>
      </c>
      <c r="K163" s="51">
        <v>0</v>
      </c>
      <c r="L163" s="55">
        <v>0</v>
      </c>
      <c r="M163" s="55">
        <v>0</v>
      </c>
      <c r="N163" s="328">
        <v>0</v>
      </c>
      <c r="O163" s="51">
        <v>0</v>
      </c>
      <c r="P163" s="52">
        <v>0</v>
      </c>
      <c r="Q163" s="51">
        <v>0</v>
      </c>
      <c r="R163" s="52">
        <v>0</v>
      </c>
      <c r="S163" s="51">
        <v>0</v>
      </c>
      <c r="T163" s="52">
        <v>0</v>
      </c>
      <c r="U163" s="51">
        <v>0</v>
      </c>
      <c r="V163" s="52">
        <v>0</v>
      </c>
      <c r="W163" s="51">
        <v>0</v>
      </c>
      <c r="X163" s="52">
        <v>1</v>
      </c>
      <c r="Y163" s="51">
        <v>0</v>
      </c>
      <c r="Z163" s="52">
        <v>0</v>
      </c>
      <c r="AA163" s="51">
        <v>0</v>
      </c>
      <c r="AB163" s="52">
        <v>0</v>
      </c>
      <c r="AC163" s="51">
        <v>0</v>
      </c>
      <c r="AD163" s="328">
        <v>0</v>
      </c>
      <c r="AE163" s="51">
        <v>0</v>
      </c>
      <c r="AF163" s="52">
        <v>0</v>
      </c>
      <c r="AG163" s="51">
        <v>0</v>
      </c>
      <c r="AH163" s="52">
        <v>0</v>
      </c>
      <c r="AI163" s="51">
        <v>0</v>
      </c>
      <c r="AJ163" s="52">
        <v>0</v>
      </c>
      <c r="AK163" s="250">
        <v>0</v>
      </c>
      <c r="AL163" s="328">
        <v>0</v>
      </c>
      <c r="AM163" s="54">
        <v>1</v>
      </c>
      <c r="AN163" s="55">
        <v>0</v>
      </c>
      <c r="AO163" s="52">
        <v>0</v>
      </c>
      <c r="AP163" s="31" t="str">
        <f t="shared" si="34"/>
        <v/>
      </c>
      <c r="BU163" s="32"/>
      <c r="BV163" s="32"/>
      <c r="BW163" s="32"/>
      <c r="BX163" s="32"/>
      <c r="BY163" s="32"/>
      <c r="BZ163" s="32"/>
      <c r="CA163" s="300"/>
      <c r="CB163" s="234" t="str">
        <f t="shared" si="35"/>
        <v/>
      </c>
      <c r="CC163" s="32"/>
      <c r="CD163" s="32"/>
      <c r="CE163" s="32"/>
      <c r="CF163" s="32"/>
      <c r="CG163" s="34">
        <f t="shared" si="36"/>
        <v>0</v>
      </c>
      <c r="CH163" s="35"/>
      <c r="CI163" s="35"/>
      <c r="DI163"/>
    </row>
    <row r="164" spans="1:113" x14ac:dyDescent="0.25">
      <c r="A164" s="161" t="s">
        <v>58</v>
      </c>
      <c r="B164" s="324">
        <f t="shared" si="32"/>
        <v>0</v>
      </c>
      <c r="C164" s="325">
        <f t="shared" si="33"/>
        <v>0</v>
      </c>
      <c r="D164" s="325">
        <f t="shared" si="33"/>
        <v>0</v>
      </c>
      <c r="E164" s="51">
        <v>0</v>
      </c>
      <c r="F164" s="52">
        <v>0</v>
      </c>
      <c r="G164" s="51">
        <v>0</v>
      </c>
      <c r="H164" s="52">
        <v>0</v>
      </c>
      <c r="I164" s="51">
        <v>0</v>
      </c>
      <c r="J164" s="52">
        <v>0</v>
      </c>
      <c r="K164" s="51">
        <v>0</v>
      </c>
      <c r="L164" s="55">
        <v>0</v>
      </c>
      <c r="M164" s="55">
        <v>0</v>
      </c>
      <c r="N164" s="328">
        <v>0</v>
      </c>
      <c r="O164" s="51">
        <v>0</v>
      </c>
      <c r="P164" s="52">
        <v>0</v>
      </c>
      <c r="Q164" s="51">
        <v>0</v>
      </c>
      <c r="R164" s="52">
        <v>0</v>
      </c>
      <c r="S164" s="51">
        <v>0</v>
      </c>
      <c r="T164" s="52">
        <v>0</v>
      </c>
      <c r="U164" s="51">
        <v>0</v>
      </c>
      <c r="V164" s="52">
        <v>0</v>
      </c>
      <c r="W164" s="51">
        <v>0</v>
      </c>
      <c r="X164" s="52">
        <v>0</v>
      </c>
      <c r="Y164" s="51">
        <v>0</v>
      </c>
      <c r="Z164" s="52">
        <v>0</v>
      </c>
      <c r="AA164" s="51">
        <v>0</v>
      </c>
      <c r="AB164" s="52">
        <v>0</v>
      </c>
      <c r="AC164" s="51">
        <v>0</v>
      </c>
      <c r="AD164" s="328">
        <v>0</v>
      </c>
      <c r="AE164" s="51">
        <v>0</v>
      </c>
      <c r="AF164" s="52">
        <v>0</v>
      </c>
      <c r="AG164" s="51">
        <v>0</v>
      </c>
      <c r="AH164" s="52">
        <v>0</v>
      </c>
      <c r="AI164" s="51">
        <v>0</v>
      </c>
      <c r="AJ164" s="52">
        <v>0</v>
      </c>
      <c r="AK164" s="250">
        <v>0</v>
      </c>
      <c r="AL164" s="328">
        <v>0</v>
      </c>
      <c r="AM164" s="54">
        <v>0</v>
      </c>
      <c r="AN164" s="55">
        <v>0</v>
      </c>
      <c r="AO164" s="52">
        <v>0</v>
      </c>
      <c r="AP164" s="31" t="str">
        <f t="shared" si="34"/>
        <v/>
      </c>
      <c r="BU164" s="32"/>
      <c r="BV164" s="32"/>
      <c r="BW164" s="32"/>
      <c r="BX164" s="32"/>
      <c r="BY164" s="32"/>
      <c r="BZ164" s="32"/>
      <c r="CA164" s="300"/>
      <c r="CB164" s="234" t="str">
        <f t="shared" si="35"/>
        <v/>
      </c>
      <c r="CC164" s="32"/>
      <c r="CD164" s="32"/>
      <c r="CE164" s="32"/>
      <c r="CF164" s="32"/>
      <c r="CG164" s="34">
        <f t="shared" si="36"/>
        <v>0</v>
      </c>
      <c r="CH164" s="35"/>
      <c r="CI164" s="35"/>
      <c r="DI164"/>
    </row>
    <row r="165" spans="1:113" x14ac:dyDescent="0.25">
      <c r="A165" s="161" t="s">
        <v>175</v>
      </c>
      <c r="B165" s="324">
        <f t="shared" si="32"/>
        <v>6</v>
      </c>
      <c r="C165" s="325">
        <f t="shared" si="33"/>
        <v>4</v>
      </c>
      <c r="D165" s="325">
        <f t="shared" si="33"/>
        <v>2</v>
      </c>
      <c r="E165" s="51">
        <v>0</v>
      </c>
      <c r="F165" s="52">
        <v>0</v>
      </c>
      <c r="G165" s="51">
        <v>0</v>
      </c>
      <c r="H165" s="52">
        <v>0</v>
      </c>
      <c r="I165" s="51">
        <v>0</v>
      </c>
      <c r="J165" s="52">
        <v>0</v>
      </c>
      <c r="K165" s="51">
        <v>0</v>
      </c>
      <c r="L165" s="55">
        <v>0</v>
      </c>
      <c r="M165" s="55">
        <v>0</v>
      </c>
      <c r="N165" s="328">
        <v>0</v>
      </c>
      <c r="O165" s="51">
        <v>0</v>
      </c>
      <c r="P165" s="52">
        <v>0</v>
      </c>
      <c r="Q165" s="51">
        <v>0</v>
      </c>
      <c r="R165" s="52">
        <v>0</v>
      </c>
      <c r="S165" s="51">
        <v>0</v>
      </c>
      <c r="T165" s="52">
        <v>0</v>
      </c>
      <c r="U165" s="51">
        <v>0</v>
      </c>
      <c r="V165" s="52">
        <v>0</v>
      </c>
      <c r="W165" s="51">
        <v>0</v>
      </c>
      <c r="X165" s="52">
        <v>0</v>
      </c>
      <c r="Y165" s="51">
        <v>0</v>
      </c>
      <c r="Z165" s="52">
        <v>0</v>
      </c>
      <c r="AA165" s="51">
        <v>0</v>
      </c>
      <c r="AB165" s="52">
        <v>0</v>
      </c>
      <c r="AC165" s="51">
        <v>2</v>
      </c>
      <c r="AD165" s="328">
        <v>0</v>
      </c>
      <c r="AE165" s="51">
        <v>0</v>
      </c>
      <c r="AF165" s="52">
        <v>1</v>
      </c>
      <c r="AG165" s="51">
        <v>1</v>
      </c>
      <c r="AH165" s="52">
        <v>1</v>
      </c>
      <c r="AI165" s="51">
        <v>1</v>
      </c>
      <c r="AJ165" s="52">
        <v>0</v>
      </c>
      <c r="AK165" s="250">
        <v>0</v>
      </c>
      <c r="AL165" s="328">
        <v>0</v>
      </c>
      <c r="AM165" s="54">
        <v>0</v>
      </c>
      <c r="AN165" s="55">
        <v>0</v>
      </c>
      <c r="AO165" s="52">
        <v>6</v>
      </c>
      <c r="AP165" s="31" t="str">
        <f t="shared" si="34"/>
        <v/>
      </c>
      <c r="BU165" s="32"/>
      <c r="BV165" s="32"/>
      <c r="BW165" s="32"/>
      <c r="BX165" s="32"/>
      <c r="BY165" s="32"/>
      <c r="BZ165" s="32"/>
      <c r="CA165" s="300"/>
      <c r="CB165" s="234" t="str">
        <f t="shared" si="35"/>
        <v/>
      </c>
      <c r="CC165" s="32"/>
      <c r="CD165" s="32"/>
      <c r="CE165" s="32"/>
      <c r="CF165" s="32"/>
      <c r="CG165" s="34">
        <f t="shared" si="36"/>
        <v>0</v>
      </c>
      <c r="CH165" s="35"/>
      <c r="CI165" s="35"/>
      <c r="DI165"/>
    </row>
    <row r="166" spans="1:113" x14ac:dyDescent="0.25">
      <c r="A166" s="161" t="s">
        <v>176</v>
      </c>
      <c r="B166" s="324">
        <f t="shared" si="32"/>
        <v>110</v>
      </c>
      <c r="C166" s="325">
        <f t="shared" si="33"/>
        <v>52</v>
      </c>
      <c r="D166" s="325">
        <f t="shared" si="33"/>
        <v>58</v>
      </c>
      <c r="E166" s="51">
        <v>1</v>
      </c>
      <c r="F166" s="52">
        <v>0</v>
      </c>
      <c r="G166" s="51">
        <v>1</v>
      </c>
      <c r="H166" s="52">
        <v>1</v>
      </c>
      <c r="I166" s="51">
        <v>5</v>
      </c>
      <c r="J166" s="52">
        <v>6</v>
      </c>
      <c r="K166" s="51">
        <v>3</v>
      </c>
      <c r="L166" s="55">
        <v>1</v>
      </c>
      <c r="M166" s="55">
        <v>2</v>
      </c>
      <c r="N166" s="328">
        <v>1</v>
      </c>
      <c r="O166" s="51">
        <v>6</v>
      </c>
      <c r="P166" s="52">
        <v>2</v>
      </c>
      <c r="Q166" s="51">
        <v>2</v>
      </c>
      <c r="R166" s="52">
        <v>0</v>
      </c>
      <c r="S166" s="51">
        <v>3</v>
      </c>
      <c r="T166" s="52">
        <v>4</v>
      </c>
      <c r="U166" s="51">
        <v>1</v>
      </c>
      <c r="V166" s="52">
        <v>1</v>
      </c>
      <c r="W166" s="51">
        <v>3</v>
      </c>
      <c r="X166" s="52">
        <v>1</v>
      </c>
      <c r="Y166" s="51">
        <v>3</v>
      </c>
      <c r="Z166" s="52">
        <v>5</v>
      </c>
      <c r="AA166" s="51">
        <v>1</v>
      </c>
      <c r="AB166" s="52">
        <v>3</v>
      </c>
      <c r="AC166" s="51">
        <v>5</v>
      </c>
      <c r="AD166" s="328">
        <v>5</v>
      </c>
      <c r="AE166" s="51">
        <v>7</v>
      </c>
      <c r="AF166" s="52">
        <v>8</v>
      </c>
      <c r="AG166" s="51">
        <v>4</v>
      </c>
      <c r="AH166" s="52">
        <v>3</v>
      </c>
      <c r="AI166" s="51">
        <v>3</v>
      </c>
      <c r="AJ166" s="52">
        <v>4</v>
      </c>
      <c r="AK166" s="250">
        <v>2</v>
      </c>
      <c r="AL166" s="328">
        <v>13</v>
      </c>
      <c r="AM166" s="54">
        <v>96</v>
      </c>
      <c r="AN166" s="55">
        <v>3</v>
      </c>
      <c r="AO166" s="52">
        <v>11</v>
      </c>
      <c r="AP166" s="31" t="str">
        <f t="shared" si="34"/>
        <v/>
      </c>
      <c r="BU166" s="32"/>
      <c r="BV166" s="32"/>
      <c r="BW166" s="32"/>
      <c r="BX166" s="32"/>
      <c r="BY166" s="32"/>
      <c r="BZ166" s="32"/>
      <c r="CA166" s="300"/>
      <c r="CB166" s="234" t="str">
        <f t="shared" si="35"/>
        <v/>
      </c>
      <c r="CC166" s="32"/>
      <c r="CD166" s="32"/>
      <c r="CE166" s="32"/>
      <c r="CF166" s="32"/>
      <c r="CG166" s="34">
        <f t="shared" si="36"/>
        <v>0</v>
      </c>
      <c r="CH166" s="35"/>
      <c r="CI166" s="35"/>
      <c r="DI166"/>
    </row>
    <row r="167" spans="1:113" x14ac:dyDescent="0.25">
      <c r="A167" s="161" t="s">
        <v>177</v>
      </c>
      <c r="B167" s="324">
        <f t="shared" si="32"/>
        <v>15</v>
      </c>
      <c r="C167" s="325">
        <f t="shared" si="33"/>
        <v>7</v>
      </c>
      <c r="D167" s="325">
        <f t="shared" si="33"/>
        <v>8</v>
      </c>
      <c r="E167" s="51">
        <v>0</v>
      </c>
      <c r="F167" s="52">
        <v>0</v>
      </c>
      <c r="G167" s="51">
        <v>0</v>
      </c>
      <c r="H167" s="52">
        <v>1</v>
      </c>
      <c r="I167" s="51">
        <v>0</v>
      </c>
      <c r="J167" s="52">
        <v>0</v>
      </c>
      <c r="K167" s="51">
        <v>0</v>
      </c>
      <c r="L167" s="55">
        <v>0</v>
      </c>
      <c r="M167" s="55">
        <v>0</v>
      </c>
      <c r="N167" s="328">
        <v>0</v>
      </c>
      <c r="O167" s="51">
        <v>0</v>
      </c>
      <c r="P167" s="52">
        <v>0</v>
      </c>
      <c r="Q167" s="51">
        <v>0</v>
      </c>
      <c r="R167" s="52">
        <v>0</v>
      </c>
      <c r="S167" s="51">
        <v>0</v>
      </c>
      <c r="T167" s="52">
        <v>0</v>
      </c>
      <c r="U167" s="51">
        <v>0</v>
      </c>
      <c r="V167" s="52">
        <v>0</v>
      </c>
      <c r="W167" s="51">
        <v>0</v>
      </c>
      <c r="X167" s="52">
        <v>0</v>
      </c>
      <c r="Y167" s="51">
        <v>0</v>
      </c>
      <c r="Z167" s="52">
        <v>0</v>
      </c>
      <c r="AA167" s="51">
        <v>4</v>
      </c>
      <c r="AB167" s="52">
        <v>2</v>
      </c>
      <c r="AC167" s="51">
        <v>1</v>
      </c>
      <c r="AD167" s="328">
        <v>0</v>
      </c>
      <c r="AE167" s="51">
        <v>0</v>
      </c>
      <c r="AF167" s="52">
        <v>0</v>
      </c>
      <c r="AG167" s="51">
        <v>0</v>
      </c>
      <c r="AH167" s="52">
        <v>1</v>
      </c>
      <c r="AI167" s="51">
        <v>1</v>
      </c>
      <c r="AJ167" s="52">
        <v>1</v>
      </c>
      <c r="AK167" s="250">
        <v>1</v>
      </c>
      <c r="AL167" s="328">
        <v>3</v>
      </c>
      <c r="AM167" s="54">
        <v>1</v>
      </c>
      <c r="AN167" s="55">
        <v>1</v>
      </c>
      <c r="AO167" s="52">
        <v>13</v>
      </c>
      <c r="AP167" s="31" t="str">
        <f t="shared" si="34"/>
        <v/>
      </c>
      <c r="BU167" s="32"/>
      <c r="BV167" s="32"/>
      <c r="BW167" s="32"/>
      <c r="BX167" s="32"/>
      <c r="BY167" s="32"/>
      <c r="BZ167" s="32"/>
      <c r="CA167" s="300"/>
      <c r="CB167" s="234" t="str">
        <f t="shared" si="35"/>
        <v/>
      </c>
      <c r="CC167" s="32"/>
      <c r="CD167" s="32"/>
      <c r="CE167" s="32"/>
      <c r="CF167" s="32"/>
      <c r="CG167" s="34">
        <f t="shared" si="36"/>
        <v>0</v>
      </c>
      <c r="CH167" s="35"/>
      <c r="CI167" s="35"/>
      <c r="DI167"/>
    </row>
    <row r="168" spans="1:113" x14ac:dyDescent="0.25">
      <c r="A168" s="161" t="s">
        <v>178</v>
      </c>
      <c r="B168" s="324">
        <f t="shared" si="32"/>
        <v>20</v>
      </c>
      <c r="C168" s="325">
        <f t="shared" si="33"/>
        <v>13</v>
      </c>
      <c r="D168" s="325">
        <f t="shared" si="33"/>
        <v>7</v>
      </c>
      <c r="E168" s="51">
        <v>0</v>
      </c>
      <c r="F168" s="52">
        <v>0</v>
      </c>
      <c r="G168" s="51">
        <v>0</v>
      </c>
      <c r="H168" s="52">
        <v>0</v>
      </c>
      <c r="I168" s="51">
        <v>0</v>
      </c>
      <c r="J168" s="52">
        <v>0</v>
      </c>
      <c r="K168" s="51">
        <v>0</v>
      </c>
      <c r="L168" s="55">
        <v>0</v>
      </c>
      <c r="M168" s="55">
        <v>0</v>
      </c>
      <c r="N168" s="328">
        <v>0</v>
      </c>
      <c r="O168" s="51">
        <v>0</v>
      </c>
      <c r="P168" s="52">
        <v>0</v>
      </c>
      <c r="Q168" s="51">
        <v>0</v>
      </c>
      <c r="R168" s="52">
        <v>0</v>
      </c>
      <c r="S168" s="51">
        <v>0</v>
      </c>
      <c r="T168" s="52">
        <v>0</v>
      </c>
      <c r="U168" s="51">
        <v>0</v>
      </c>
      <c r="V168" s="52">
        <v>0</v>
      </c>
      <c r="W168" s="51">
        <v>0</v>
      </c>
      <c r="X168" s="52">
        <v>0</v>
      </c>
      <c r="Y168" s="51">
        <v>0</v>
      </c>
      <c r="Z168" s="52">
        <v>0</v>
      </c>
      <c r="AA168" s="51">
        <v>1</v>
      </c>
      <c r="AB168" s="52">
        <v>0</v>
      </c>
      <c r="AC168" s="51">
        <v>0</v>
      </c>
      <c r="AD168" s="328">
        <v>1</v>
      </c>
      <c r="AE168" s="51">
        <v>2</v>
      </c>
      <c r="AF168" s="52">
        <v>1</v>
      </c>
      <c r="AG168" s="51">
        <v>2</v>
      </c>
      <c r="AH168" s="52">
        <v>1</v>
      </c>
      <c r="AI168" s="51">
        <v>4</v>
      </c>
      <c r="AJ168" s="52">
        <v>1</v>
      </c>
      <c r="AK168" s="250">
        <v>4</v>
      </c>
      <c r="AL168" s="328">
        <v>3</v>
      </c>
      <c r="AM168" s="54">
        <v>20</v>
      </c>
      <c r="AN168" s="55">
        <v>0</v>
      </c>
      <c r="AO168" s="52">
        <v>0</v>
      </c>
      <c r="AP168" s="31" t="str">
        <f t="shared" si="34"/>
        <v/>
      </c>
      <c r="BU168" s="32"/>
      <c r="BV168" s="32"/>
      <c r="BW168" s="32"/>
      <c r="BX168" s="32"/>
      <c r="BY168" s="32"/>
      <c r="BZ168" s="32"/>
      <c r="CA168" s="300"/>
      <c r="CB168" s="234" t="str">
        <f t="shared" si="35"/>
        <v/>
      </c>
      <c r="CC168" s="32"/>
      <c r="CD168" s="32"/>
      <c r="CE168" s="32"/>
      <c r="CF168" s="32"/>
      <c r="CG168" s="34">
        <f t="shared" si="36"/>
        <v>0</v>
      </c>
      <c r="CH168" s="35"/>
      <c r="CI168" s="35"/>
      <c r="DI168"/>
    </row>
    <row r="169" spans="1:113" x14ac:dyDescent="0.25">
      <c r="A169" s="161" t="s">
        <v>179</v>
      </c>
      <c r="B169" s="324">
        <f t="shared" si="32"/>
        <v>0</v>
      </c>
      <c r="C169" s="325">
        <f t="shared" si="33"/>
        <v>0</v>
      </c>
      <c r="D169" s="325">
        <f t="shared" si="33"/>
        <v>0</v>
      </c>
      <c r="E169" s="51">
        <v>0</v>
      </c>
      <c r="F169" s="52">
        <v>0</v>
      </c>
      <c r="G169" s="51">
        <v>0</v>
      </c>
      <c r="H169" s="52">
        <v>0</v>
      </c>
      <c r="I169" s="51">
        <v>0</v>
      </c>
      <c r="J169" s="52">
        <v>0</v>
      </c>
      <c r="K169" s="51">
        <v>0</v>
      </c>
      <c r="L169" s="55">
        <v>0</v>
      </c>
      <c r="M169" s="55">
        <v>0</v>
      </c>
      <c r="N169" s="328">
        <v>0</v>
      </c>
      <c r="O169" s="51">
        <v>0</v>
      </c>
      <c r="P169" s="52">
        <v>0</v>
      </c>
      <c r="Q169" s="51">
        <v>0</v>
      </c>
      <c r="R169" s="52">
        <v>0</v>
      </c>
      <c r="S169" s="51">
        <v>0</v>
      </c>
      <c r="T169" s="52">
        <v>0</v>
      </c>
      <c r="U169" s="51">
        <v>0</v>
      </c>
      <c r="V169" s="52">
        <v>0</v>
      </c>
      <c r="W169" s="51">
        <v>0</v>
      </c>
      <c r="X169" s="52">
        <v>0</v>
      </c>
      <c r="Y169" s="51">
        <v>0</v>
      </c>
      <c r="Z169" s="52">
        <v>0</v>
      </c>
      <c r="AA169" s="51">
        <v>0</v>
      </c>
      <c r="AB169" s="52">
        <v>0</v>
      </c>
      <c r="AC169" s="51">
        <v>0</v>
      </c>
      <c r="AD169" s="328">
        <v>0</v>
      </c>
      <c r="AE169" s="51">
        <v>0</v>
      </c>
      <c r="AF169" s="52">
        <v>0</v>
      </c>
      <c r="AG169" s="51">
        <v>0</v>
      </c>
      <c r="AH169" s="52">
        <v>0</v>
      </c>
      <c r="AI169" s="51">
        <v>0</v>
      </c>
      <c r="AJ169" s="52">
        <v>0</v>
      </c>
      <c r="AK169" s="250">
        <v>0</v>
      </c>
      <c r="AL169" s="328">
        <v>0</v>
      </c>
      <c r="AM169" s="54">
        <v>0</v>
      </c>
      <c r="AN169" s="55">
        <v>0</v>
      </c>
      <c r="AO169" s="52">
        <v>0</v>
      </c>
      <c r="AP169" s="31" t="str">
        <f t="shared" si="34"/>
        <v/>
      </c>
      <c r="BU169" s="32"/>
      <c r="BV169" s="32"/>
      <c r="BW169" s="32"/>
      <c r="BX169" s="32"/>
      <c r="BY169" s="32"/>
      <c r="BZ169" s="32"/>
      <c r="CA169" s="300"/>
      <c r="CB169" s="234" t="str">
        <f t="shared" si="35"/>
        <v/>
      </c>
      <c r="CC169" s="32"/>
      <c r="CD169" s="32"/>
      <c r="CE169" s="32"/>
      <c r="CF169" s="32"/>
      <c r="CG169" s="34">
        <f t="shared" si="36"/>
        <v>0</v>
      </c>
      <c r="CH169" s="35"/>
      <c r="CI169" s="35"/>
      <c r="DI169"/>
    </row>
    <row r="170" spans="1:113" x14ac:dyDescent="0.25">
      <c r="A170" s="161" t="s">
        <v>68</v>
      </c>
      <c r="B170" s="324">
        <f t="shared" si="32"/>
        <v>10</v>
      </c>
      <c r="C170" s="325">
        <f t="shared" si="33"/>
        <v>6</v>
      </c>
      <c r="D170" s="325">
        <f t="shared" si="33"/>
        <v>4</v>
      </c>
      <c r="E170" s="51">
        <v>0</v>
      </c>
      <c r="F170" s="52">
        <v>0</v>
      </c>
      <c r="G170" s="51">
        <v>0</v>
      </c>
      <c r="H170" s="52">
        <v>0</v>
      </c>
      <c r="I170" s="51">
        <v>0</v>
      </c>
      <c r="J170" s="52">
        <v>0</v>
      </c>
      <c r="K170" s="51">
        <v>0</v>
      </c>
      <c r="L170" s="55">
        <v>0</v>
      </c>
      <c r="M170" s="55">
        <v>0</v>
      </c>
      <c r="N170" s="328">
        <v>0</v>
      </c>
      <c r="O170" s="51">
        <v>0</v>
      </c>
      <c r="P170" s="52">
        <v>0</v>
      </c>
      <c r="Q170" s="51">
        <v>0</v>
      </c>
      <c r="R170" s="52">
        <v>0</v>
      </c>
      <c r="S170" s="51">
        <v>0</v>
      </c>
      <c r="T170" s="52">
        <v>0</v>
      </c>
      <c r="U170" s="51">
        <v>0</v>
      </c>
      <c r="V170" s="52">
        <v>0</v>
      </c>
      <c r="W170" s="51">
        <v>0</v>
      </c>
      <c r="X170" s="52">
        <v>1</v>
      </c>
      <c r="Y170" s="51">
        <v>0</v>
      </c>
      <c r="Z170" s="52">
        <v>1</v>
      </c>
      <c r="AA170" s="51">
        <v>2</v>
      </c>
      <c r="AB170" s="52">
        <v>0</v>
      </c>
      <c r="AC170" s="51">
        <v>2</v>
      </c>
      <c r="AD170" s="328">
        <v>1</v>
      </c>
      <c r="AE170" s="51">
        <v>0</v>
      </c>
      <c r="AF170" s="52">
        <v>0</v>
      </c>
      <c r="AG170" s="51">
        <v>0</v>
      </c>
      <c r="AH170" s="52">
        <v>0</v>
      </c>
      <c r="AI170" s="51">
        <v>1</v>
      </c>
      <c r="AJ170" s="52">
        <v>1</v>
      </c>
      <c r="AK170" s="250">
        <v>1</v>
      </c>
      <c r="AL170" s="328">
        <v>0</v>
      </c>
      <c r="AM170" s="54">
        <v>2</v>
      </c>
      <c r="AN170" s="55">
        <v>1</v>
      </c>
      <c r="AO170" s="52">
        <v>7</v>
      </c>
      <c r="AP170" s="31" t="str">
        <f t="shared" si="34"/>
        <v/>
      </c>
      <c r="BU170" s="32"/>
      <c r="BV170" s="32"/>
      <c r="BW170" s="32"/>
      <c r="BX170" s="32"/>
      <c r="BY170" s="32"/>
      <c r="BZ170" s="32"/>
      <c r="CA170" s="300"/>
      <c r="CB170" s="234" t="str">
        <f t="shared" si="35"/>
        <v/>
      </c>
      <c r="CC170" s="32"/>
      <c r="CD170" s="32"/>
      <c r="CE170" s="32"/>
      <c r="CF170" s="32"/>
      <c r="CG170" s="34">
        <f t="shared" si="36"/>
        <v>0</v>
      </c>
      <c r="CH170" s="35"/>
      <c r="CI170" s="35"/>
      <c r="DI170"/>
    </row>
    <row r="171" spans="1:113" x14ac:dyDescent="0.25">
      <c r="A171" s="161" t="s">
        <v>69</v>
      </c>
      <c r="B171" s="324">
        <f t="shared" si="32"/>
        <v>1</v>
      </c>
      <c r="C171" s="325">
        <f t="shared" si="33"/>
        <v>1</v>
      </c>
      <c r="D171" s="325">
        <f t="shared" si="33"/>
        <v>0</v>
      </c>
      <c r="E171" s="51">
        <v>0</v>
      </c>
      <c r="F171" s="52">
        <v>0</v>
      </c>
      <c r="G171" s="51">
        <v>0</v>
      </c>
      <c r="H171" s="52">
        <v>0</v>
      </c>
      <c r="I171" s="51">
        <v>0</v>
      </c>
      <c r="J171" s="52">
        <v>0</v>
      </c>
      <c r="K171" s="51">
        <v>0</v>
      </c>
      <c r="L171" s="55">
        <v>0</v>
      </c>
      <c r="M171" s="55">
        <v>0</v>
      </c>
      <c r="N171" s="328">
        <v>0</v>
      </c>
      <c r="O171" s="51">
        <v>0</v>
      </c>
      <c r="P171" s="52">
        <v>0</v>
      </c>
      <c r="Q171" s="51">
        <v>0</v>
      </c>
      <c r="R171" s="52">
        <v>0</v>
      </c>
      <c r="S171" s="51">
        <v>0</v>
      </c>
      <c r="T171" s="52">
        <v>0</v>
      </c>
      <c r="U171" s="51">
        <v>0</v>
      </c>
      <c r="V171" s="52">
        <v>0</v>
      </c>
      <c r="W171" s="51">
        <v>0</v>
      </c>
      <c r="X171" s="52">
        <v>0</v>
      </c>
      <c r="Y171" s="51">
        <v>0</v>
      </c>
      <c r="Z171" s="52">
        <v>0</v>
      </c>
      <c r="AA171" s="51">
        <v>0</v>
      </c>
      <c r="AB171" s="52">
        <v>0</v>
      </c>
      <c r="AC171" s="51">
        <v>0</v>
      </c>
      <c r="AD171" s="328">
        <v>0</v>
      </c>
      <c r="AE171" s="51">
        <v>0</v>
      </c>
      <c r="AF171" s="52">
        <v>0</v>
      </c>
      <c r="AG171" s="51">
        <v>0</v>
      </c>
      <c r="AH171" s="52">
        <v>0</v>
      </c>
      <c r="AI171" s="51">
        <v>1</v>
      </c>
      <c r="AJ171" s="52">
        <v>0</v>
      </c>
      <c r="AK171" s="250">
        <v>0</v>
      </c>
      <c r="AL171" s="328">
        <v>0</v>
      </c>
      <c r="AM171" s="54">
        <v>1</v>
      </c>
      <c r="AN171" s="55">
        <v>0</v>
      </c>
      <c r="AO171" s="52">
        <v>0</v>
      </c>
      <c r="AP171" s="31" t="str">
        <f t="shared" si="34"/>
        <v/>
      </c>
      <c r="BU171" s="32"/>
      <c r="BV171" s="32"/>
      <c r="BW171" s="32"/>
      <c r="BX171" s="32"/>
      <c r="BY171" s="32"/>
      <c r="BZ171" s="32"/>
      <c r="CA171" s="300"/>
      <c r="CB171" s="234" t="str">
        <f t="shared" si="35"/>
        <v/>
      </c>
      <c r="CC171" s="32"/>
      <c r="CD171" s="32"/>
      <c r="CE171" s="32"/>
      <c r="CF171" s="32"/>
      <c r="CG171" s="34">
        <f t="shared" si="36"/>
        <v>0</v>
      </c>
      <c r="CH171" s="35"/>
      <c r="CI171" s="35"/>
      <c r="DI171"/>
    </row>
    <row r="172" spans="1:113" x14ac:dyDescent="0.25">
      <c r="A172" s="161" t="s">
        <v>180</v>
      </c>
      <c r="B172" s="324">
        <f t="shared" si="32"/>
        <v>0</v>
      </c>
      <c r="C172" s="325">
        <f t="shared" si="33"/>
        <v>0</v>
      </c>
      <c r="D172" s="325">
        <f t="shared" si="33"/>
        <v>0</v>
      </c>
      <c r="E172" s="51">
        <v>0</v>
      </c>
      <c r="F172" s="52">
        <v>0</v>
      </c>
      <c r="G172" s="51">
        <v>0</v>
      </c>
      <c r="H172" s="52">
        <v>0</v>
      </c>
      <c r="I172" s="51">
        <v>0</v>
      </c>
      <c r="J172" s="52">
        <v>0</v>
      </c>
      <c r="K172" s="51">
        <v>0</v>
      </c>
      <c r="L172" s="55">
        <v>0</v>
      </c>
      <c r="M172" s="55">
        <v>0</v>
      </c>
      <c r="N172" s="328">
        <v>0</v>
      </c>
      <c r="O172" s="51">
        <v>0</v>
      </c>
      <c r="P172" s="52">
        <v>0</v>
      </c>
      <c r="Q172" s="51">
        <v>0</v>
      </c>
      <c r="R172" s="52">
        <v>0</v>
      </c>
      <c r="S172" s="51">
        <v>0</v>
      </c>
      <c r="T172" s="52">
        <v>0</v>
      </c>
      <c r="U172" s="51">
        <v>0</v>
      </c>
      <c r="V172" s="52">
        <v>0</v>
      </c>
      <c r="W172" s="51">
        <v>0</v>
      </c>
      <c r="X172" s="52">
        <v>0</v>
      </c>
      <c r="Y172" s="51">
        <v>0</v>
      </c>
      <c r="Z172" s="52">
        <v>0</v>
      </c>
      <c r="AA172" s="51">
        <v>0</v>
      </c>
      <c r="AB172" s="52">
        <v>0</v>
      </c>
      <c r="AC172" s="51">
        <v>0</v>
      </c>
      <c r="AD172" s="328">
        <v>0</v>
      </c>
      <c r="AE172" s="51">
        <v>0</v>
      </c>
      <c r="AF172" s="52">
        <v>0</v>
      </c>
      <c r="AG172" s="51">
        <v>0</v>
      </c>
      <c r="AH172" s="52">
        <v>0</v>
      </c>
      <c r="AI172" s="51">
        <v>0</v>
      </c>
      <c r="AJ172" s="52">
        <v>0</v>
      </c>
      <c r="AK172" s="250">
        <v>0</v>
      </c>
      <c r="AL172" s="328">
        <v>0</v>
      </c>
      <c r="AM172" s="54">
        <v>0</v>
      </c>
      <c r="AN172" s="55">
        <v>0</v>
      </c>
      <c r="AO172" s="52">
        <v>0</v>
      </c>
      <c r="AP172" s="31" t="str">
        <f t="shared" si="34"/>
        <v/>
      </c>
      <c r="BU172" s="32"/>
      <c r="BV172" s="32"/>
      <c r="BW172" s="32"/>
      <c r="BX172" s="32"/>
      <c r="BY172" s="32"/>
      <c r="BZ172" s="32"/>
      <c r="CA172" s="300"/>
      <c r="CB172" s="234" t="str">
        <f t="shared" si="35"/>
        <v/>
      </c>
      <c r="CC172" s="32"/>
      <c r="CD172" s="32"/>
      <c r="CE172" s="32"/>
      <c r="CF172" s="32"/>
      <c r="CG172" s="34">
        <f t="shared" si="36"/>
        <v>0</v>
      </c>
      <c r="CH172" s="35"/>
      <c r="CI172" s="35"/>
      <c r="DI172"/>
    </row>
    <row r="173" spans="1:113" x14ac:dyDescent="0.25">
      <c r="A173" s="161" t="s">
        <v>181</v>
      </c>
      <c r="B173" s="324">
        <f t="shared" si="32"/>
        <v>0</v>
      </c>
      <c r="C173" s="325">
        <f t="shared" si="33"/>
        <v>0</v>
      </c>
      <c r="D173" s="325">
        <f t="shared" si="33"/>
        <v>0</v>
      </c>
      <c r="E173" s="51">
        <v>0</v>
      </c>
      <c r="F173" s="52">
        <v>0</v>
      </c>
      <c r="G173" s="51">
        <v>0</v>
      </c>
      <c r="H173" s="52">
        <v>0</v>
      </c>
      <c r="I173" s="51">
        <v>0</v>
      </c>
      <c r="J173" s="52">
        <v>0</v>
      </c>
      <c r="K173" s="51">
        <v>0</v>
      </c>
      <c r="L173" s="55">
        <v>0</v>
      </c>
      <c r="M173" s="55">
        <v>0</v>
      </c>
      <c r="N173" s="328">
        <v>0</v>
      </c>
      <c r="O173" s="51">
        <v>0</v>
      </c>
      <c r="P173" s="52">
        <v>0</v>
      </c>
      <c r="Q173" s="51">
        <v>0</v>
      </c>
      <c r="R173" s="52">
        <v>0</v>
      </c>
      <c r="S173" s="51">
        <v>0</v>
      </c>
      <c r="T173" s="52">
        <v>0</v>
      </c>
      <c r="U173" s="51">
        <v>0</v>
      </c>
      <c r="V173" s="52">
        <v>0</v>
      </c>
      <c r="W173" s="51">
        <v>0</v>
      </c>
      <c r="X173" s="52">
        <v>0</v>
      </c>
      <c r="Y173" s="51">
        <v>0</v>
      </c>
      <c r="Z173" s="52">
        <v>0</v>
      </c>
      <c r="AA173" s="51">
        <v>0</v>
      </c>
      <c r="AB173" s="52">
        <v>0</v>
      </c>
      <c r="AC173" s="51">
        <v>0</v>
      </c>
      <c r="AD173" s="328">
        <v>0</v>
      </c>
      <c r="AE173" s="51">
        <v>0</v>
      </c>
      <c r="AF173" s="52">
        <v>0</v>
      </c>
      <c r="AG173" s="51">
        <v>0</v>
      </c>
      <c r="AH173" s="52">
        <v>0</v>
      </c>
      <c r="AI173" s="51">
        <v>0</v>
      </c>
      <c r="AJ173" s="52">
        <v>0</v>
      </c>
      <c r="AK173" s="250">
        <v>0</v>
      </c>
      <c r="AL173" s="328">
        <v>0</v>
      </c>
      <c r="AM173" s="54">
        <v>0</v>
      </c>
      <c r="AN173" s="55">
        <v>0</v>
      </c>
      <c r="AO173" s="52">
        <v>0</v>
      </c>
      <c r="AP173" s="31" t="str">
        <f t="shared" si="34"/>
        <v/>
      </c>
      <c r="BU173" s="32"/>
      <c r="BV173" s="32"/>
      <c r="BW173" s="32"/>
      <c r="BX173" s="32"/>
      <c r="BY173" s="32"/>
      <c r="BZ173" s="32"/>
      <c r="CA173" s="300"/>
      <c r="CB173" s="234" t="str">
        <f t="shared" si="35"/>
        <v/>
      </c>
      <c r="CC173" s="32"/>
      <c r="CD173" s="32"/>
      <c r="CE173" s="32"/>
      <c r="CF173" s="32"/>
      <c r="CG173" s="34">
        <f t="shared" si="36"/>
        <v>0</v>
      </c>
      <c r="CH173" s="35"/>
      <c r="CI173" s="35"/>
      <c r="DI173"/>
    </row>
    <row r="174" spans="1:113" x14ac:dyDescent="0.25">
      <c r="A174" s="161" t="s">
        <v>182</v>
      </c>
      <c r="B174" s="324">
        <f t="shared" si="32"/>
        <v>11</v>
      </c>
      <c r="C174" s="325">
        <f t="shared" si="33"/>
        <v>9</v>
      </c>
      <c r="D174" s="325">
        <f t="shared" si="33"/>
        <v>2</v>
      </c>
      <c r="E174" s="51">
        <v>6</v>
      </c>
      <c r="F174" s="52">
        <v>0</v>
      </c>
      <c r="G174" s="51">
        <v>2</v>
      </c>
      <c r="H174" s="52">
        <v>2</v>
      </c>
      <c r="I174" s="51">
        <v>1</v>
      </c>
      <c r="J174" s="52">
        <v>0</v>
      </c>
      <c r="K174" s="51">
        <v>0</v>
      </c>
      <c r="L174" s="55">
        <v>0</v>
      </c>
      <c r="M174" s="55">
        <v>0</v>
      </c>
      <c r="N174" s="328">
        <v>0</v>
      </c>
      <c r="O174" s="51">
        <v>0</v>
      </c>
      <c r="P174" s="52">
        <v>0</v>
      </c>
      <c r="Q174" s="51">
        <v>0</v>
      </c>
      <c r="R174" s="52">
        <v>0</v>
      </c>
      <c r="S174" s="51">
        <v>0</v>
      </c>
      <c r="T174" s="52">
        <v>0</v>
      </c>
      <c r="U174" s="51">
        <v>0</v>
      </c>
      <c r="V174" s="52">
        <v>0</v>
      </c>
      <c r="W174" s="51">
        <v>0</v>
      </c>
      <c r="X174" s="52">
        <v>0</v>
      </c>
      <c r="Y174" s="51">
        <v>0</v>
      </c>
      <c r="Z174" s="52">
        <v>0</v>
      </c>
      <c r="AA174" s="51">
        <v>0</v>
      </c>
      <c r="AB174" s="52">
        <v>0</v>
      </c>
      <c r="AC174" s="51">
        <v>0</v>
      </c>
      <c r="AD174" s="328">
        <v>0</v>
      </c>
      <c r="AE174" s="51">
        <v>0</v>
      </c>
      <c r="AF174" s="52">
        <v>0</v>
      </c>
      <c r="AG174" s="51">
        <v>0</v>
      </c>
      <c r="AH174" s="52">
        <v>0</v>
      </c>
      <c r="AI174" s="51">
        <v>0</v>
      </c>
      <c r="AJ174" s="52">
        <v>0</v>
      </c>
      <c r="AK174" s="250">
        <v>0</v>
      </c>
      <c r="AL174" s="328">
        <v>0</v>
      </c>
      <c r="AM174" s="54">
        <v>9</v>
      </c>
      <c r="AN174" s="55">
        <v>1</v>
      </c>
      <c r="AO174" s="52">
        <v>1</v>
      </c>
      <c r="AP174" s="31" t="str">
        <f t="shared" si="34"/>
        <v/>
      </c>
      <c r="BU174" s="32"/>
      <c r="BV174" s="32"/>
      <c r="BW174" s="32"/>
      <c r="BX174" s="32"/>
      <c r="BY174" s="32"/>
      <c r="BZ174" s="32"/>
      <c r="CA174" s="300"/>
      <c r="CB174" s="234" t="str">
        <f t="shared" si="35"/>
        <v/>
      </c>
      <c r="CC174" s="32"/>
      <c r="CD174" s="32"/>
      <c r="CE174" s="32"/>
      <c r="CF174" s="32"/>
      <c r="CG174" s="34">
        <f t="shared" si="36"/>
        <v>0</v>
      </c>
      <c r="CH174" s="35"/>
      <c r="CI174" s="35"/>
      <c r="DI174"/>
    </row>
    <row r="175" spans="1:113" x14ac:dyDescent="0.25">
      <c r="A175" s="718" t="s">
        <v>71</v>
      </c>
      <c r="B175" s="324">
        <f t="shared" si="32"/>
        <v>61</v>
      </c>
      <c r="C175" s="325">
        <f t="shared" si="33"/>
        <v>34</v>
      </c>
      <c r="D175" s="325">
        <f t="shared" si="33"/>
        <v>27</v>
      </c>
      <c r="E175" s="88">
        <v>14</v>
      </c>
      <c r="F175" s="90">
        <v>3</v>
      </c>
      <c r="G175" s="88">
        <v>0</v>
      </c>
      <c r="H175" s="90">
        <v>0</v>
      </c>
      <c r="I175" s="88">
        <v>2</v>
      </c>
      <c r="J175" s="90">
        <v>0</v>
      </c>
      <c r="K175" s="88">
        <v>0</v>
      </c>
      <c r="L175" s="93">
        <v>1</v>
      </c>
      <c r="M175" s="93">
        <v>0</v>
      </c>
      <c r="N175" s="330">
        <v>1</v>
      </c>
      <c r="O175" s="88">
        <v>1</v>
      </c>
      <c r="P175" s="90">
        <v>0</v>
      </c>
      <c r="Q175" s="88">
        <v>0</v>
      </c>
      <c r="R175" s="90">
        <v>0</v>
      </c>
      <c r="S175" s="88">
        <v>1</v>
      </c>
      <c r="T175" s="90">
        <v>0</v>
      </c>
      <c r="U175" s="88">
        <v>0</v>
      </c>
      <c r="V175" s="90">
        <v>0</v>
      </c>
      <c r="W175" s="88">
        <v>0</v>
      </c>
      <c r="X175" s="90">
        <v>0</v>
      </c>
      <c r="Y175" s="88">
        <v>0</v>
      </c>
      <c r="Z175" s="90">
        <v>1</v>
      </c>
      <c r="AA175" s="88">
        <v>2</v>
      </c>
      <c r="AB175" s="90">
        <v>0</v>
      </c>
      <c r="AC175" s="88">
        <v>1</v>
      </c>
      <c r="AD175" s="330">
        <v>0</v>
      </c>
      <c r="AE175" s="88">
        <v>6</v>
      </c>
      <c r="AF175" s="90">
        <v>0</v>
      </c>
      <c r="AG175" s="88">
        <v>3</v>
      </c>
      <c r="AH175" s="90">
        <v>6</v>
      </c>
      <c r="AI175" s="88">
        <v>2</v>
      </c>
      <c r="AJ175" s="90">
        <v>6</v>
      </c>
      <c r="AK175" s="331">
        <v>2</v>
      </c>
      <c r="AL175" s="330">
        <v>9</v>
      </c>
      <c r="AM175" s="63">
        <v>32</v>
      </c>
      <c r="AN175" s="93">
        <v>13</v>
      </c>
      <c r="AO175" s="90">
        <v>16</v>
      </c>
      <c r="AP175" s="31" t="str">
        <f t="shared" si="34"/>
        <v/>
      </c>
      <c r="BU175" s="32"/>
      <c r="BV175" s="32"/>
      <c r="BW175" s="32"/>
      <c r="BX175" s="32"/>
      <c r="BY175" s="32"/>
      <c r="BZ175" s="32"/>
      <c r="CA175" s="300"/>
      <c r="CB175" s="234" t="str">
        <f t="shared" si="35"/>
        <v/>
      </c>
      <c r="CC175" s="32"/>
      <c r="CD175" s="32"/>
      <c r="CE175" s="32"/>
      <c r="CF175" s="32"/>
      <c r="CG175" s="34">
        <f t="shared" si="36"/>
        <v>0</v>
      </c>
      <c r="CH175" s="35"/>
      <c r="CI175" s="35"/>
      <c r="DI175"/>
    </row>
    <row r="176" spans="1:113" x14ac:dyDescent="0.25">
      <c r="A176" s="1326" t="s">
        <v>183</v>
      </c>
      <c r="B176" s="1327">
        <f t="shared" ref="B176:AO176" si="37">SUM(B177:B181)</f>
        <v>371</v>
      </c>
      <c r="C176" s="1328">
        <f t="shared" si="37"/>
        <v>201</v>
      </c>
      <c r="D176" s="1328">
        <f t="shared" si="37"/>
        <v>170</v>
      </c>
      <c r="E176" s="1329">
        <f t="shared" si="37"/>
        <v>62</v>
      </c>
      <c r="F176" s="1330">
        <f t="shared" si="37"/>
        <v>30</v>
      </c>
      <c r="G176" s="1329">
        <f t="shared" si="37"/>
        <v>4</v>
      </c>
      <c r="H176" s="1330">
        <f t="shared" si="37"/>
        <v>7</v>
      </c>
      <c r="I176" s="1329">
        <f t="shared" si="37"/>
        <v>3</v>
      </c>
      <c r="J176" s="1330">
        <f t="shared" si="37"/>
        <v>4</v>
      </c>
      <c r="K176" s="1329">
        <f t="shared" si="37"/>
        <v>7</v>
      </c>
      <c r="L176" s="1329">
        <f t="shared" si="37"/>
        <v>7</v>
      </c>
      <c r="M176" s="1329">
        <f t="shared" si="37"/>
        <v>3</v>
      </c>
      <c r="N176" s="1331">
        <f t="shared" si="37"/>
        <v>1</v>
      </c>
      <c r="O176" s="1329">
        <f t="shared" si="37"/>
        <v>5</v>
      </c>
      <c r="P176" s="1330">
        <f t="shared" si="37"/>
        <v>6</v>
      </c>
      <c r="Q176" s="1329">
        <f t="shared" si="37"/>
        <v>4</v>
      </c>
      <c r="R176" s="1330">
        <f t="shared" si="37"/>
        <v>3</v>
      </c>
      <c r="S176" s="1329">
        <f t="shared" si="37"/>
        <v>4</v>
      </c>
      <c r="T176" s="1330">
        <f t="shared" si="37"/>
        <v>4</v>
      </c>
      <c r="U176" s="1329">
        <f t="shared" si="37"/>
        <v>3</v>
      </c>
      <c r="V176" s="1330">
        <f t="shared" si="37"/>
        <v>5</v>
      </c>
      <c r="W176" s="1329">
        <f t="shared" si="37"/>
        <v>6</v>
      </c>
      <c r="X176" s="1330">
        <f t="shared" si="37"/>
        <v>2</v>
      </c>
      <c r="Y176" s="1329">
        <f t="shared" si="37"/>
        <v>5</v>
      </c>
      <c r="Z176" s="1330">
        <f t="shared" si="37"/>
        <v>4</v>
      </c>
      <c r="AA176" s="1329">
        <f t="shared" si="37"/>
        <v>19</v>
      </c>
      <c r="AB176" s="1330">
        <f t="shared" si="37"/>
        <v>11</v>
      </c>
      <c r="AC176" s="1329">
        <f t="shared" si="37"/>
        <v>14</v>
      </c>
      <c r="AD176" s="1331">
        <f t="shared" si="37"/>
        <v>26</v>
      </c>
      <c r="AE176" s="1329">
        <f t="shared" si="37"/>
        <v>17</v>
      </c>
      <c r="AF176" s="1330">
        <f t="shared" si="37"/>
        <v>20</v>
      </c>
      <c r="AG176" s="1329">
        <f t="shared" si="37"/>
        <v>19</v>
      </c>
      <c r="AH176" s="1330">
        <f t="shared" si="37"/>
        <v>12</v>
      </c>
      <c r="AI176" s="1329">
        <f t="shared" si="37"/>
        <v>13</v>
      </c>
      <c r="AJ176" s="1330">
        <f t="shared" si="37"/>
        <v>14</v>
      </c>
      <c r="AK176" s="1445">
        <f t="shared" si="37"/>
        <v>13</v>
      </c>
      <c r="AL176" s="1333">
        <f t="shared" si="37"/>
        <v>14</v>
      </c>
      <c r="AM176" s="1334">
        <f t="shared" si="37"/>
        <v>59</v>
      </c>
      <c r="AN176" s="1335">
        <f t="shared" si="37"/>
        <v>132</v>
      </c>
      <c r="AO176" s="1336">
        <f t="shared" si="37"/>
        <v>180</v>
      </c>
      <c r="AP176" s="85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/>
      <c r="CH176"/>
      <c r="CI176"/>
      <c r="DI176"/>
    </row>
    <row r="177" spans="1:129" x14ac:dyDescent="0.25">
      <c r="A177" s="163" t="s">
        <v>42</v>
      </c>
      <c r="B177" s="338">
        <f>SUM(C177:D177)</f>
        <v>317</v>
      </c>
      <c r="C177" s="325">
        <f t="shared" ref="C177:D181" si="38">E177+G177+I177+K177+M177+O177+Q177+S177+U177+W177+Y177+AA177+AC177+AE177+AG177+AI177+AK177</f>
        <v>181</v>
      </c>
      <c r="D177" s="325">
        <f t="shared" si="38"/>
        <v>136</v>
      </c>
      <c r="E177" s="39">
        <v>61</v>
      </c>
      <c r="F177" s="41">
        <v>29</v>
      </c>
      <c r="G177" s="39">
        <v>4</v>
      </c>
      <c r="H177" s="41">
        <v>6</v>
      </c>
      <c r="I177" s="39">
        <v>3</v>
      </c>
      <c r="J177" s="41">
        <v>4</v>
      </c>
      <c r="K177" s="39">
        <v>7</v>
      </c>
      <c r="L177" s="44">
        <v>6</v>
      </c>
      <c r="M177" s="44">
        <v>3</v>
      </c>
      <c r="N177" s="339">
        <v>0</v>
      </c>
      <c r="O177" s="39">
        <v>5</v>
      </c>
      <c r="P177" s="41">
        <v>6</v>
      </c>
      <c r="Q177" s="39">
        <v>4</v>
      </c>
      <c r="R177" s="41">
        <v>3</v>
      </c>
      <c r="S177" s="39">
        <v>4</v>
      </c>
      <c r="T177" s="41">
        <v>4</v>
      </c>
      <c r="U177" s="39">
        <v>2</v>
      </c>
      <c r="V177" s="41">
        <v>5</v>
      </c>
      <c r="W177" s="39">
        <v>4</v>
      </c>
      <c r="X177" s="41">
        <v>2</v>
      </c>
      <c r="Y177" s="39">
        <v>5</v>
      </c>
      <c r="Z177" s="41">
        <v>4</v>
      </c>
      <c r="AA177" s="39">
        <v>18</v>
      </c>
      <c r="AB177" s="41">
        <v>6</v>
      </c>
      <c r="AC177" s="39">
        <v>12</v>
      </c>
      <c r="AD177" s="339">
        <v>16</v>
      </c>
      <c r="AE177" s="39">
        <v>15</v>
      </c>
      <c r="AF177" s="41">
        <v>13</v>
      </c>
      <c r="AG177" s="39">
        <v>17</v>
      </c>
      <c r="AH177" s="41">
        <v>10</v>
      </c>
      <c r="AI177" s="39">
        <v>7</v>
      </c>
      <c r="AJ177" s="41">
        <v>11</v>
      </c>
      <c r="AK177" s="249">
        <v>10</v>
      </c>
      <c r="AL177" s="339">
        <v>11</v>
      </c>
      <c r="AM177" s="43">
        <v>54</v>
      </c>
      <c r="AN177" s="44">
        <v>97</v>
      </c>
      <c r="AO177" s="41">
        <v>166</v>
      </c>
      <c r="AP177" s="31" t="str">
        <f>$CA177&amp;CB177</f>
        <v/>
      </c>
      <c r="BU177" s="32"/>
      <c r="BV177" s="32"/>
      <c r="BW177" s="32"/>
      <c r="BX177" s="32"/>
      <c r="BY177" s="32"/>
      <c r="BZ177" s="32"/>
      <c r="CA177" s="300"/>
      <c r="CB177" s="234" t="str">
        <f t="shared" si="35"/>
        <v/>
      </c>
      <c r="CC177" s="32"/>
      <c r="CD177" s="32"/>
      <c r="CE177" s="32"/>
      <c r="CF177" s="32"/>
      <c r="CG177" s="34">
        <f>IF(AM177+AN177+AO177&lt;&gt;$B177,1,0)</f>
        <v>0</v>
      </c>
      <c r="CH177" s="35"/>
      <c r="CI177" s="35"/>
      <c r="DI177"/>
    </row>
    <row r="178" spans="1:129" x14ac:dyDescent="0.25">
      <c r="A178" s="163" t="s">
        <v>43</v>
      </c>
      <c r="B178" s="340">
        <f>SUM(C178:D178)</f>
        <v>1</v>
      </c>
      <c r="C178" s="325">
        <f t="shared" si="38"/>
        <v>0</v>
      </c>
      <c r="D178" s="325">
        <f t="shared" si="38"/>
        <v>1</v>
      </c>
      <c r="E178" s="51">
        <v>0</v>
      </c>
      <c r="F178" s="52">
        <v>0</v>
      </c>
      <c r="G178" s="51">
        <v>0</v>
      </c>
      <c r="H178" s="52">
        <v>0</v>
      </c>
      <c r="I178" s="51">
        <v>0</v>
      </c>
      <c r="J178" s="52">
        <v>0</v>
      </c>
      <c r="K178" s="51">
        <v>0</v>
      </c>
      <c r="L178" s="55">
        <v>0</v>
      </c>
      <c r="M178" s="55">
        <v>0</v>
      </c>
      <c r="N178" s="328">
        <v>0</v>
      </c>
      <c r="O178" s="51">
        <v>0</v>
      </c>
      <c r="P178" s="52">
        <v>0</v>
      </c>
      <c r="Q178" s="51">
        <v>0</v>
      </c>
      <c r="R178" s="52">
        <v>0</v>
      </c>
      <c r="S178" s="51">
        <v>0</v>
      </c>
      <c r="T178" s="52">
        <v>0</v>
      </c>
      <c r="U178" s="51">
        <v>0</v>
      </c>
      <c r="V178" s="52">
        <v>0</v>
      </c>
      <c r="W178" s="51">
        <v>0</v>
      </c>
      <c r="X178" s="52">
        <v>0</v>
      </c>
      <c r="Y178" s="51">
        <v>0</v>
      </c>
      <c r="Z178" s="52">
        <v>0</v>
      </c>
      <c r="AA178" s="51">
        <v>0</v>
      </c>
      <c r="AB178" s="52">
        <v>0</v>
      </c>
      <c r="AC178" s="51">
        <v>0</v>
      </c>
      <c r="AD178" s="328">
        <v>0</v>
      </c>
      <c r="AE178" s="51">
        <v>0</v>
      </c>
      <c r="AF178" s="52">
        <v>0</v>
      </c>
      <c r="AG178" s="51">
        <v>0</v>
      </c>
      <c r="AH178" s="52">
        <v>0</v>
      </c>
      <c r="AI178" s="51">
        <v>0</v>
      </c>
      <c r="AJ178" s="52">
        <v>0</v>
      </c>
      <c r="AK178" s="250">
        <v>0</v>
      </c>
      <c r="AL178" s="328">
        <v>1</v>
      </c>
      <c r="AM178" s="54">
        <v>1</v>
      </c>
      <c r="AN178" s="55">
        <v>0</v>
      </c>
      <c r="AO178" s="52">
        <v>0</v>
      </c>
      <c r="AP178" s="31" t="str">
        <f>$CA178&amp;CB178</f>
        <v/>
      </c>
      <c r="BU178" s="32"/>
      <c r="BV178" s="32"/>
      <c r="BW178" s="32"/>
      <c r="BX178" s="32"/>
      <c r="BY178" s="32"/>
      <c r="BZ178" s="32"/>
      <c r="CA178" s="300"/>
      <c r="CB178" s="234" t="str">
        <f t="shared" si="35"/>
        <v/>
      </c>
      <c r="CC178" s="32"/>
      <c r="CD178" s="32"/>
      <c r="CE178" s="32"/>
      <c r="CF178" s="32"/>
      <c r="CG178" s="34">
        <f t="shared" si="36"/>
        <v>0</v>
      </c>
      <c r="CH178" s="35"/>
      <c r="CI178" s="35"/>
      <c r="DI178"/>
    </row>
    <row r="179" spans="1:129" x14ac:dyDescent="0.25">
      <c r="A179" s="163" t="s">
        <v>44</v>
      </c>
      <c r="B179" s="340">
        <f>SUM(C179:D179)</f>
        <v>20</v>
      </c>
      <c r="C179" s="325">
        <f t="shared" si="38"/>
        <v>7</v>
      </c>
      <c r="D179" s="325">
        <f t="shared" si="38"/>
        <v>13</v>
      </c>
      <c r="E179" s="51">
        <v>0</v>
      </c>
      <c r="F179" s="52">
        <v>0</v>
      </c>
      <c r="G179" s="51">
        <v>0</v>
      </c>
      <c r="H179" s="52">
        <v>0</v>
      </c>
      <c r="I179" s="51">
        <v>0</v>
      </c>
      <c r="J179" s="52">
        <v>0</v>
      </c>
      <c r="K179" s="51">
        <v>0</v>
      </c>
      <c r="L179" s="55">
        <v>0</v>
      </c>
      <c r="M179" s="55">
        <v>0</v>
      </c>
      <c r="N179" s="328">
        <v>0</v>
      </c>
      <c r="O179" s="51">
        <v>0</v>
      </c>
      <c r="P179" s="52">
        <v>0</v>
      </c>
      <c r="Q179" s="51">
        <v>0</v>
      </c>
      <c r="R179" s="52">
        <v>0</v>
      </c>
      <c r="S179" s="51">
        <v>0</v>
      </c>
      <c r="T179" s="52">
        <v>0</v>
      </c>
      <c r="U179" s="51">
        <v>1</v>
      </c>
      <c r="V179" s="52">
        <v>0</v>
      </c>
      <c r="W179" s="51">
        <v>0</v>
      </c>
      <c r="X179" s="52">
        <v>0</v>
      </c>
      <c r="Y179" s="51">
        <v>0</v>
      </c>
      <c r="Z179" s="52">
        <v>0</v>
      </c>
      <c r="AA179" s="51">
        <v>0</v>
      </c>
      <c r="AB179" s="52">
        <v>4</v>
      </c>
      <c r="AC179" s="51">
        <v>1</v>
      </c>
      <c r="AD179" s="328">
        <v>4</v>
      </c>
      <c r="AE179" s="51">
        <v>1</v>
      </c>
      <c r="AF179" s="52">
        <v>3</v>
      </c>
      <c r="AG179" s="51">
        <v>0</v>
      </c>
      <c r="AH179" s="52">
        <v>1</v>
      </c>
      <c r="AI179" s="51">
        <v>4</v>
      </c>
      <c r="AJ179" s="52">
        <v>0</v>
      </c>
      <c r="AK179" s="250">
        <v>0</v>
      </c>
      <c r="AL179" s="328">
        <v>1</v>
      </c>
      <c r="AM179" s="54">
        <v>0</v>
      </c>
      <c r="AN179" s="55">
        <v>14</v>
      </c>
      <c r="AO179" s="52">
        <v>6</v>
      </c>
      <c r="AP179" s="31" t="str">
        <f>$CA179&amp;CB179</f>
        <v/>
      </c>
      <c r="BU179" s="32"/>
      <c r="BV179" s="32"/>
      <c r="BW179" s="32"/>
      <c r="BX179" s="32"/>
      <c r="BY179" s="32"/>
      <c r="BZ179" s="32"/>
      <c r="CA179" s="300"/>
      <c r="CB179" s="234" t="str">
        <f t="shared" si="35"/>
        <v/>
      </c>
      <c r="CC179" s="32"/>
      <c r="CD179" s="32"/>
      <c r="CE179" s="32"/>
      <c r="CF179" s="32"/>
      <c r="CG179" s="34">
        <f t="shared" si="36"/>
        <v>0</v>
      </c>
      <c r="CH179" s="35"/>
      <c r="CI179" s="35"/>
      <c r="DI179"/>
    </row>
    <row r="180" spans="1:129" x14ac:dyDescent="0.25">
      <c r="A180" s="163" t="s">
        <v>184</v>
      </c>
      <c r="B180" s="340">
        <f>SUM(C180:D180)</f>
        <v>1</v>
      </c>
      <c r="C180" s="325">
        <f t="shared" si="38"/>
        <v>0</v>
      </c>
      <c r="D180" s="325">
        <f t="shared" si="38"/>
        <v>1</v>
      </c>
      <c r="E180" s="51">
        <v>0</v>
      </c>
      <c r="F180" s="52">
        <v>0</v>
      </c>
      <c r="G180" s="51">
        <v>0</v>
      </c>
      <c r="H180" s="52">
        <v>0</v>
      </c>
      <c r="I180" s="51">
        <v>0</v>
      </c>
      <c r="J180" s="52">
        <v>0</v>
      </c>
      <c r="K180" s="51">
        <v>0</v>
      </c>
      <c r="L180" s="55">
        <v>0</v>
      </c>
      <c r="M180" s="55">
        <v>0</v>
      </c>
      <c r="N180" s="328">
        <v>0</v>
      </c>
      <c r="O180" s="51">
        <v>0</v>
      </c>
      <c r="P180" s="52">
        <v>0</v>
      </c>
      <c r="Q180" s="51">
        <v>0</v>
      </c>
      <c r="R180" s="52">
        <v>0</v>
      </c>
      <c r="S180" s="51">
        <v>0</v>
      </c>
      <c r="T180" s="52">
        <v>0</v>
      </c>
      <c r="U180" s="51">
        <v>0</v>
      </c>
      <c r="V180" s="52">
        <v>0</v>
      </c>
      <c r="W180" s="51">
        <v>0</v>
      </c>
      <c r="X180" s="52">
        <v>0</v>
      </c>
      <c r="Y180" s="51">
        <v>0</v>
      </c>
      <c r="Z180" s="52">
        <v>0</v>
      </c>
      <c r="AA180" s="51">
        <v>0</v>
      </c>
      <c r="AB180" s="52">
        <v>0</v>
      </c>
      <c r="AC180" s="51">
        <v>0</v>
      </c>
      <c r="AD180" s="328">
        <v>0</v>
      </c>
      <c r="AE180" s="51">
        <v>0</v>
      </c>
      <c r="AF180" s="52">
        <v>1</v>
      </c>
      <c r="AG180" s="51">
        <v>0</v>
      </c>
      <c r="AH180" s="52">
        <v>0</v>
      </c>
      <c r="AI180" s="51">
        <v>0</v>
      </c>
      <c r="AJ180" s="52">
        <v>0</v>
      </c>
      <c r="AK180" s="250">
        <v>0</v>
      </c>
      <c r="AL180" s="328">
        <v>0</v>
      </c>
      <c r="AM180" s="54">
        <v>1</v>
      </c>
      <c r="AN180" s="55">
        <v>0</v>
      </c>
      <c r="AO180" s="52">
        <v>0</v>
      </c>
      <c r="AP180" s="31" t="str">
        <f>$CA180&amp;CB180</f>
        <v/>
      </c>
      <c r="BU180" s="32"/>
      <c r="BV180" s="32"/>
      <c r="BW180" s="32"/>
      <c r="BX180" s="32"/>
      <c r="BY180" s="32"/>
      <c r="BZ180" s="32"/>
      <c r="CA180" s="300"/>
      <c r="CB180" s="234" t="str">
        <f t="shared" si="35"/>
        <v/>
      </c>
      <c r="CC180" s="32"/>
      <c r="CD180" s="32"/>
      <c r="CE180" s="32"/>
      <c r="CF180" s="32"/>
      <c r="CG180" s="34">
        <f t="shared" si="36"/>
        <v>0</v>
      </c>
      <c r="CH180" s="35"/>
      <c r="CI180" s="35"/>
      <c r="DI180"/>
    </row>
    <row r="181" spans="1:129" x14ac:dyDescent="0.25">
      <c r="A181" s="341" t="s">
        <v>71</v>
      </c>
      <c r="B181" s="1446">
        <f>SUM(C181:D181)</f>
        <v>32</v>
      </c>
      <c r="C181" s="343">
        <f t="shared" si="38"/>
        <v>13</v>
      </c>
      <c r="D181" s="343">
        <f t="shared" si="38"/>
        <v>19</v>
      </c>
      <c r="E181" s="304">
        <v>1</v>
      </c>
      <c r="F181" s="240">
        <v>1</v>
      </c>
      <c r="G181" s="304">
        <v>0</v>
      </c>
      <c r="H181" s="240">
        <v>1</v>
      </c>
      <c r="I181" s="304">
        <v>0</v>
      </c>
      <c r="J181" s="240">
        <v>0</v>
      </c>
      <c r="K181" s="304">
        <v>0</v>
      </c>
      <c r="L181" s="238">
        <v>1</v>
      </c>
      <c r="M181" s="238">
        <v>0</v>
      </c>
      <c r="N181" s="344">
        <v>1</v>
      </c>
      <c r="O181" s="304">
        <v>0</v>
      </c>
      <c r="P181" s="240">
        <v>0</v>
      </c>
      <c r="Q181" s="304">
        <v>0</v>
      </c>
      <c r="R181" s="240">
        <v>0</v>
      </c>
      <c r="S181" s="304">
        <v>0</v>
      </c>
      <c r="T181" s="240">
        <v>0</v>
      </c>
      <c r="U181" s="304">
        <v>0</v>
      </c>
      <c r="V181" s="240">
        <v>0</v>
      </c>
      <c r="W181" s="304">
        <v>2</v>
      </c>
      <c r="X181" s="240">
        <v>0</v>
      </c>
      <c r="Y181" s="304">
        <v>0</v>
      </c>
      <c r="Z181" s="240">
        <v>0</v>
      </c>
      <c r="AA181" s="304">
        <v>1</v>
      </c>
      <c r="AB181" s="240">
        <v>1</v>
      </c>
      <c r="AC181" s="304">
        <v>1</v>
      </c>
      <c r="AD181" s="344">
        <v>6</v>
      </c>
      <c r="AE181" s="304">
        <v>1</v>
      </c>
      <c r="AF181" s="240">
        <v>3</v>
      </c>
      <c r="AG181" s="304">
        <v>2</v>
      </c>
      <c r="AH181" s="240">
        <v>1</v>
      </c>
      <c r="AI181" s="304">
        <v>2</v>
      </c>
      <c r="AJ181" s="240">
        <v>3</v>
      </c>
      <c r="AK181" s="251">
        <v>3</v>
      </c>
      <c r="AL181" s="344">
        <v>1</v>
      </c>
      <c r="AM181" s="75">
        <v>3</v>
      </c>
      <c r="AN181" s="238">
        <v>21</v>
      </c>
      <c r="AO181" s="240">
        <v>8</v>
      </c>
      <c r="AP181" s="31" t="str">
        <f>$CA181&amp;CB181</f>
        <v/>
      </c>
      <c r="BU181" s="32"/>
      <c r="BV181" s="32"/>
      <c r="BW181" s="32"/>
      <c r="BX181" s="32"/>
      <c r="BY181" s="32"/>
      <c r="BZ181" s="32"/>
      <c r="CA181" s="300"/>
      <c r="CB181" s="234" t="str">
        <f t="shared" si="35"/>
        <v/>
      </c>
      <c r="CC181" s="32"/>
      <c r="CD181" s="32"/>
      <c r="CE181" s="32"/>
      <c r="CF181" s="32"/>
      <c r="CG181" s="34">
        <f t="shared" si="36"/>
        <v>0</v>
      </c>
      <c r="CH181" s="35"/>
      <c r="CI181" s="35"/>
      <c r="DI181"/>
    </row>
    <row r="182" spans="1:129" x14ac:dyDescent="0.25">
      <c r="A182" s="11" t="s">
        <v>185</v>
      </c>
      <c r="B182" s="12"/>
      <c r="C182" s="12"/>
      <c r="D182" s="11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DI182"/>
    </row>
    <row r="183" spans="1:129" x14ac:dyDescent="0.25">
      <c r="A183" s="1429" t="s">
        <v>75</v>
      </c>
      <c r="B183" s="1447" t="s">
        <v>5</v>
      </c>
      <c r="C183" s="1339" t="s">
        <v>186</v>
      </c>
      <c r="D183" s="560"/>
      <c r="E183" s="560"/>
      <c r="F183" s="560"/>
      <c r="G183" s="560"/>
      <c r="H183" s="560"/>
      <c r="I183" s="560"/>
      <c r="J183" s="560"/>
      <c r="K183" s="560"/>
      <c r="L183" s="560"/>
      <c r="M183" s="560"/>
      <c r="N183" s="560"/>
      <c r="O183" s="560"/>
      <c r="P183" s="560"/>
      <c r="Q183" s="560"/>
      <c r="R183" s="560"/>
      <c r="S183" s="561"/>
      <c r="T183" s="1340" t="s">
        <v>158</v>
      </c>
      <c r="U183" s="1341"/>
      <c r="V183" s="1341"/>
      <c r="W183" s="1341"/>
      <c r="X183" s="1341"/>
      <c r="DI183"/>
    </row>
    <row r="184" spans="1:129" x14ac:dyDescent="0.25">
      <c r="A184" s="555"/>
      <c r="B184" s="557"/>
      <c r="C184" s="721"/>
      <c r="D184" s="682"/>
      <c r="E184" s="682"/>
      <c r="F184" s="682"/>
      <c r="G184" s="682"/>
      <c r="H184" s="682"/>
      <c r="I184" s="682"/>
      <c r="J184" s="682"/>
      <c r="K184" s="682"/>
      <c r="L184" s="682"/>
      <c r="M184" s="682"/>
      <c r="N184" s="682"/>
      <c r="O184" s="682"/>
      <c r="P184" s="682"/>
      <c r="Q184" s="682"/>
      <c r="R184" s="682"/>
      <c r="S184" s="683"/>
      <c r="T184" s="1448" t="s">
        <v>159</v>
      </c>
      <c r="U184" s="1449"/>
      <c r="V184" s="1450"/>
      <c r="W184" s="1345" t="s">
        <v>187</v>
      </c>
      <c r="X184" s="1286"/>
      <c r="DI184"/>
    </row>
    <row r="185" spans="1:129" ht="21" x14ac:dyDescent="0.25">
      <c r="A185" s="725"/>
      <c r="B185" s="726"/>
      <c r="C185" s="1346" t="s">
        <v>11</v>
      </c>
      <c r="D185" s="1346" t="s">
        <v>12</v>
      </c>
      <c r="E185" s="1346" t="s">
        <v>13</v>
      </c>
      <c r="F185" s="1346" t="s">
        <v>14</v>
      </c>
      <c r="G185" s="1346" t="s">
        <v>15</v>
      </c>
      <c r="H185" s="1346" t="s">
        <v>16</v>
      </c>
      <c r="I185" s="1346" t="s">
        <v>17</v>
      </c>
      <c r="J185" s="1346" t="s">
        <v>18</v>
      </c>
      <c r="K185" s="1346" t="s">
        <v>19</v>
      </c>
      <c r="L185" s="1346" t="s">
        <v>20</v>
      </c>
      <c r="M185" s="1346" t="s">
        <v>21</v>
      </c>
      <c r="N185" s="1346" t="s">
        <v>22</v>
      </c>
      <c r="O185" s="1346" t="s">
        <v>23</v>
      </c>
      <c r="P185" s="1346" t="s">
        <v>24</v>
      </c>
      <c r="Q185" s="1346" t="s">
        <v>25</v>
      </c>
      <c r="R185" s="1346" t="s">
        <v>26</v>
      </c>
      <c r="S185" s="1347" t="s">
        <v>27</v>
      </c>
      <c r="T185" s="1348" t="s">
        <v>188</v>
      </c>
      <c r="U185" s="1349" t="s">
        <v>189</v>
      </c>
      <c r="V185" s="1350" t="s">
        <v>190</v>
      </c>
      <c r="W185" s="1351" t="s">
        <v>161</v>
      </c>
      <c r="X185" s="1350" t="s">
        <v>162</v>
      </c>
      <c r="Y185" s="4"/>
      <c r="DI185"/>
    </row>
    <row r="186" spans="1:129" x14ac:dyDescent="0.25">
      <c r="A186" s="201" t="s">
        <v>82</v>
      </c>
      <c r="B186" s="229">
        <f t="shared" ref="B186:B192" si="39">SUM(C186:S186)</f>
        <v>327</v>
      </c>
      <c r="C186" s="95">
        <v>30</v>
      </c>
      <c r="D186" s="95">
        <v>8</v>
      </c>
      <c r="E186" s="95">
        <v>14</v>
      </c>
      <c r="F186" s="95">
        <v>9</v>
      </c>
      <c r="G186" s="95">
        <v>4</v>
      </c>
      <c r="H186" s="95">
        <v>10</v>
      </c>
      <c r="I186" s="95">
        <v>3</v>
      </c>
      <c r="J186" s="95">
        <v>9</v>
      </c>
      <c r="K186" s="95">
        <v>5</v>
      </c>
      <c r="L186" s="95">
        <v>10</v>
      </c>
      <c r="M186" s="95">
        <v>17</v>
      </c>
      <c r="N186" s="95">
        <v>26</v>
      </c>
      <c r="O186" s="95">
        <v>24</v>
      </c>
      <c r="P186" s="95">
        <v>36</v>
      </c>
      <c r="Q186" s="95">
        <v>37</v>
      </c>
      <c r="R186" s="95">
        <v>34</v>
      </c>
      <c r="S186" s="347">
        <v>51</v>
      </c>
      <c r="T186" s="54">
        <v>179</v>
      </c>
      <c r="U186" s="55">
        <v>0</v>
      </c>
      <c r="V186" s="52">
        <v>0</v>
      </c>
      <c r="W186" s="51">
        <v>48</v>
      </c>
      <c r="X186" s="52">
        <v>100</v>
      </c>
      <c r="Y186" s="31" t="str">
        <f t="shared" ref="Y186:Y192" si="40">$CA186&amp;CB186</f>
        <v/>
      </c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  <c r="CA186" s="300"/>
      <c r="CB186" s="234" t="str">
        <f>IF(T186+U186+V186+W186+X186&lt;&gt;$B186,"* El número de "&amp;T$183&amp;""&amp;" no debe ser distinto del Total. ","")</f>
        <v/>
      </c>
      <c r="CC186" s="32"/>
      <c r="CD186" s="32"/>
      <c r="CE186" s="32"/>
      <c r="CF186" s="32"/>
      <c r="CG186" s="35">
        <f>IF(T186+U186+V186+W186+X186&lt;&gt;$B186,1,0)</f>
        <v>0</v>
      </c>
      <c r="CH186" s="34"/>
      <c r="CI186" s="34"/>
      <c r="CJ186" s="34"/>
      <c r="CK186" s="34"/>
      <c r="CL186"/>
      <c r="CM186"/>
      <c r="CN186"/>
      <c r="CO186"/>
      <c r="CP186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</row>
    <row r="187" spans="1:129" x14ac:dyDescent="0.25">
      <c r="A187" s="163" t="s">
        <v>191</v>
      </c>
      <c r="B187" s="235">
        <f t="shared" si="39"/>
        <v>0</v>
      </c>
      <c r="C187" s="95">
        <v>0</v>
      </c>
      <c r="D187" s="95">
        <v>0</v>
      </c>
      <c r="E187" s="95">
        <v>0</v>
      </c>
      <c r="F187" s="95">
        <v>0</v>
      </c>
      <c r="G187" s="95">
        <v>0</v>
      </c>
      <c r="H187" s="95">
        <v>0</v>
      </c>
      <c r="I187" s="95">
        <v>0</v>
      </c>
      <c r="J187" s="95">
        <v>0</v>
      </c>
      <c r="K187" s="95">
        <v>0</v>
      </c>
      <c r="L187" s="95">
        <v>0</v>
      </c>
      <c r="M187" s="95">
        <v>0</v>
      </c>
      <c r="N187" s="95">
        <v>0</v>
      </c>
      <c r="O187" s="95">
        <v>0</v>
      </c>
      <c r="P187" s="95">
        <v>0</v>
      </c>
      <c r="Q187" s="95">
        <v>0</v>
      </c>
      <c r="R187" s="95">
        <v>0</v>
      </c>
      <c r="S187" s="347">
        <v>0</v>
      </c>
      <c r="T187" s="54">
        <v>0</v>
      </c>
      <c r="U187" s="55">
        <v>0</v>
      </c>
      <c r="V187" s="52">
        <v>0</v>
      </c>
      <c r="W187" s="51">
        <v>0</v>
      </c>
      <c r="X187" s="52">
        <v>0</v>
      </c>
      <c r="Y187" s="31" t="str">
        <f t="shared" si="40"/>
        <v/>
      </c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00"/>
      <c r="CB187" s="234" t="str">
        <f t="shared" ref="CB187:CB192" si="41">IF(T187+U187+V187+W187+X187&lt;&gt;$B187,"* El número de "&amp;T$183&amp;""&amp;" no debe ser distinto del Total. ","")</f>
        <v/>
      </c>
      <c r="CC187" s="32"/>
      <c r="CD187" s="32"/>
      <c r="CE187" s="32"/>
      <c r="CF187" s="32"/>
      <c r="CG187" s="35">
        <f t="shared" ref="CG187:CG192" si="42">IF(T187+U187+V187+W187+X187&lt;&gt;$B187,1,0)</f>
        <v>0</v>
      </c>
      <c r="CH187" s="34"/>
      <c r="CI187" s="34"/>
      <c r="CJ187" s="34"/>
      <c r="CK187" s="34"/>
      <c r="DI187"/>
    </row>
    <row r="188" spans="1:129" x14ac:dyDescent="0.25">
      <c r="A188" s="163" t="s">
        <v>192</v>
      </c>
      <c r="B188" s="235">
        <f t="shared" si="39"/>
        <v>71</v>
      </c>
      <c r="C188" s="95">
        <v>66</v>
      </c>
      <c r="D188" s="95">
        <v>4</v>
      </c>
      <c r="E188" s="95">
        <v>1</v>
      </c>
      <c r="F188" s="95">
        <v>0</v>
      </c>
      <c r="G188" s="95">
        <v>0</v>
      </c>
      <c r="H188" s="95">
        <v>0</v>
      </c>
      <c r="I188" s="95">
        <v>0</v>
      </c>
      <c r="J188" s="95">
        <v>0</v>
      </c>
      <c r="K188" s="95">
        <v>0</v>
      </c>
      <c r="L188" s="95">
        <v>0</v>
      </c>
      <c r="M188" s="95">
        <v>0</v>
      </c>
      <c r="N188" s="95">
        <v>0</v>
      </c>
      <c r="O188" s="95">
        <v>0</v>
      </c>
      <c r="P188" s="95">
        <v>0</v>
      </c>
      <c r="Q188" s="95">
        <v>0</v>
      </c>
      <c r="R188" s="95">
        <v>0</v>
      </c>
      <c r="S188" s="347">
        <v>0</v>
      </c>
      <c r="T188" s="54">
        <v>71</v>
      </c>
      <c r="U188" s="55">
        <v>0</v>
      </c>
      <c r="V188" s="52">
        <v>0</v>
      </c>
      <c r="W188" s="51">
        <v>0</v>
      </c>
      <c r="X188" s="52">
        <v>0</v>
      </c>
      <c r="Y188" s="31" t="str">
        <f t="shared" si="40"/>
        <v/>
      </c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00"/>
      <c r="CB188" s="234" t="str">
        <f t="shared" si="41"/>
        <v/>
      </c>
      <c r="CC188" s="32"/>
      <c r="CD188" s="32"/>
      <c r="CE188" s="32"/>
      <c r="CF188" s="32"/>
      <c r="CG188" s="35">
        <f t="shared" si="42"/>
        <v>0</v>
      </c>
      <c r="CH188" s="34"/>
      <c r="CI188" s="34"/>
      <c r="CJ188" s="34"/>
      <c r="CK188" s="34"/>
      <c r="DI188"/>
    </row>
    <row r="189" spans="1:129" x14ac:dyDescent="0.25">
      <c r="A189" s="348" t="s">
        <v>85</v>
      </c>
      <c r="B189" s="235">
        <f t="shared" si="39"/>
        <v>0</v>
      </c>
      <c r="C189" s="95">
        <v>0</v>
      </c>
      <c r="D189" s="95">
        <v>0</v>
      </c>
      <c r="E189" s="95">
        <v>0</v>
      </c>
      <c r="F189" s="95">
        <v>0</v>
      </c>
      <c r="G189" s="95">
        <v>0</v>
      </c>
      <c r="H189" s="95">
        <v>0</v>
      </c>
      <c r="I189" s="95">
        <v>0</v>
      </c>
      <c r="J189" s="95">
        <v>0</v>
      </c>
      <c r="K189" s="95">
        <v>0</v>
      </c>
      <c r="L189" s="95">
        <v>0</v>
      </c>
      <c r="M189" s="95">
        <v>0</v>
      </c>
      <c r="N189" s="95">
        <v>0</v>
      </c>
      <c r="O189" s="95">
        <v>0</v>
      </c>
      <c r="P189" s="95">
        <v>0</v>
      </c>
      <c r="Q189" s="95">
        <v>0</v>
      </c>
      <c r="R189" s="95">
        <v>0</v>
      </c>
      <c r="S189" s="347">
        <v>0</v>
      </c>
      <c r="T189" s="54">
        <v>0</v>
      </c>
      <c r="U189" s="55">
        <v>0</v>
      </c>
      <c r="V189" s="52">
        <v>0</v>
      </c>
      <c r="W189" s="51">
        <v>0</v>
      </c>
      <c r="X189" s="52">
        <v>0</v>
      </c>
      <c r="Y189" s="31" t="str">
        <f t="shared" si="40"/>
        <v/>
      </c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00"/>
      <c r="CB189" s="234" t="str">
        <f t="shared" si="41"/>
        <v/>
      </c>
      <c r="CC189" s="32"/>
      <c r="CD189" s="32"/>
      <c r="CE189" s="32"/>
      <c r="CF189" s="32"/>
      <c r="CG189" s="35">
        <f t="shared" si="42"/>
        <v>0</v>
      </c>
      <c r="CH189" s="34"/>
      <c r="CI189" s="34"/>
      <c r="CJ189" s="34"/>
      <c r="CK189" s="34"/>
      <c r="DI189"/>
    </row>
    <row r="190" spans="1:129" x14ac:dyDescent="0.25">
      <c r="A190" s="348" t="s">
        <v>193</v>
      </c>
      <c r="B190" s="235">
        <f t="shared" si="39"/>
        <v>0</v>
      </c>
      <c r="C190" s="95">
        <v>0</v>
      </c>
      <c r="D190" s="95">
        <v>0</v>
      </c>
      <c r="E190" s="95">
        <v>0</v>
      </c>
      <c r="F190" s="95">
        <v>0</v>
      </c>
      <c r="G190" s="95">
        <v>0</v>
      </c>
      <c r="H190" s="95">
        <v>0</v>
      </c>
      <c r="I190" s="95">
        <v>0</v>
      </c>
      <c r="J190" s="95">
        <v>0</v>
      </c>
      <c r="K190" s="95">
        <v>0</v>
      </c>
      <c r="L190" s="95">
        <v>0</v>
      </c>
      <c r="M190" s="95">
        <v>0</v>
      </c>
      <c r="N190" s="95">
        <v>0</v>
      </c>
      <c r="O190" s="95">
        <v>0</v>
      </c>
      <c r="P190" s="95">
        <v>0</v>
      </c>
      <c r="Q190" s="95">
        <v>0</v>
      </c>
      <c r="R190" s="95">
        <v>0</v>
      </c>
      <c r="S190" s="347">
        <v>0</v>
      </c>
      <c r="T190" s="54">
        <v>0</v>
      </c>
      <c r="U190" s="55">
        <v>0</v>
      </c>
      <c r="V190" s="52">
        <v>0</v>
      </c>
      <c r="W190" s="51">
        <v>0</v>
      </c>
      <c r="X190" s="52">
        <v>0</v>
      </c>
      <c r="Y190" s="31" t="str">
        <f t="shared" si="40"/>
        <v/>
      </c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00"/>
      <c r="CB190" s="234" t="str">
        <f t="shared" si="41"/>
        <v/>
      </c>
      <c r="CC190" s="32"/>
      <c r="CD190" s="32"/>
      <c r="CE190" s="32"/>
      <c r="CF190" s="32"/>
      <c r="CG190" s="35">
        <f t="shared" si="42"/>
        <v>0</v>
      </c>
      <c r="CH190" s="34"/>
      <c r="CI190" s="34"/>
      <c r="CJ190" s="34"/>
      <c r="CK190" s="34"/>
      <c r="DI190"/>
    </row>
    <row r="191" spans="1:129" x14ac:dyDescent="0.25">
      <c r="A191" s="349" t="s">
        <v>194</v>
      </c>
      <c r="B191" s="235">
        <f t="shared" si="39"/>
        <v>0</v>
      </c>
      <c r="C191" s="95">
        <v>0</v>
      </c>
      <c r="D191" s="95">
        <v>0</v>
      </c>
      <c r="E191" s="95">
        <v>0</v>
      </c>
      <c r="F191" s="95">
        <v>0</v>
      </c>
      <c r="G191" s="95">
        <v>0</v>
      </c>
      <c r="H191" s="95">
        <v>0</v>
      </c>
      <c r="I191" s="95">
        <v>0</v>
      </c>
      <c r="J191" s="95">
        <v>0</v>
      </c>
      <c r="K191" s="95">
        <v>0</v>
      </c>
      <c r="L191" s="95">
        <v>0</v>
      </c>
      <c r="M191" s="95">
        <v>0</v>
      </c>
      <c r="N191" s="95">
        <v>0</v>
      </c>
      <c r="O191" s="95">
        <v>0</v>
      </c>
      <c r="P191" s="95">
        <v>0</v>
      </c>
      <c r="Q191" s="95">
        <v>0</v>
      </c>
      <c r="R191" s="95">
        <v>0</v>
      </c>
      <c r="S191" s="347">
        <v>0</v>
      </c>
      <c r="T191" s="54">
        <v>0</v>
      </c>
      <c r="U191" s="55">
        <v>0</v>
      </c>
      <c r="V191" s="52">
        <v>0</v>
      </c>
      <c r="W191" s="51">
        <v>0</v>
      </c>
      <c r="X191" s="52">
        <v>0</v>
      </c>
      <c r="Y191" s="31" t="str">
        <f t="shared" si="40"/>
        <v/>
      </c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00"/>
      <c r="CB191" s="234" t="str">
        <f t="shared" si="41"/>
        <v/>
      </c>
      <c r="CC191" s="32"/>
      <c r="CD191" s="32"/>
      <c r="CE191" s="32"/>
      <c r="CF191" s="32"/>
      <c r="CG191" s="35">
        <f>IF(T191+U191+V191+W191+X191&lt;&gt;$B191,1,0)</f>
        <v>0</v>
      </c>
      <c r="CH191" s="34"/>
      <c r="CI191" s="34"/>
      <c r="CJ191" s="34"/>
      <c r="CK191" s="34"/>
      <c r="DI191"/>
    </row>
    <row r="192" spans="1:129" x14ac:dyDescent="0.25">
      <c r="A192" s="350" t="s">
        <v>195</v>
      </c>
      <c r="B192" s="727">
        <f t="shared" si="39"/>
        <v>0</v>
      </c>
      <c r="C192" s="352">
        <v>0</v>
      </c>
      <c r="D192" s="352">
        <v>0</v>
      </c>
      <c r="E192" s="352">
        <v>0</v>
      </c>
      <c r="F192" s="352">
        <v>0</v>
      </c>
      <c r="G192" s="352">
        <v>0</v>
      </c>
      <c r="H192" s="352">
        <v>0</v>
      </c>
      <c r="I192" s="352">
        <v>0</v>
      </c>
      <c r="J192" s="352">
        <v>0</v>
      </c>
      <c r="K192" s="352">
        <v>0</v>
      </c>
      <c r="L192" s="352">
        <v>0</v>
      </c>
      <c r="M192" s="352">
        <v>0</v>
      </c>
      <c r="N192" s="352">
        <v>0</v>
      </c>
      <c r="O192" s="352">
        <v>0</v>
      </c>
      <c r="P192" s="352">
        <v>0</v>
      </c>
      <c r="Q192" s="352">
        <v>0</v>
      </c>
      <c r="R192" s="352">
        <v>0</v>
      </c>
      <c r="S192" s="353">
        <v>0</v>
      </c>
      <c r="T192" s="110">
        <v>0</v>
      </c>
      <c r="U192" s="76">
        <v>0</v>
      </c>
      <c r="V192" s="73">
        <v>0</v>
      </c>
      <c r="W192" s="1451">
        <v>0</v>
      </c>
      <c r="X192" s="73">
        <v>0</v>
      </c>
      <c r="Y192" s="31" t="str">
        <f t="shared" si="40"/>
        <v/>
      </c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00"/>
      <c r="CB192" s="234" t="str">
        <f t="shared" si="41"/>
        <v/>
      </c>
      <c r="CC192" s="32"/>
      <c r="CD192" s="32"/>
      <c r="CE192" s="32"/>
      <c r="CF192" s="32"/>
      <c r="CG192" s="35">
        <f t="shared" si="42"/>
        <v>0</v>
      </c>
      <c r="CH192" s="34"/>
      <c r="CI192" s="34"/>
      <c r="CJ192" s="34"/>
      <c r="CK192" s="34"/>
      <c r="DI192"/>
    </row>
    <row r="193" spans="1:113" x14ac:dyDescent="0.25">
      <c r="A193" s="728" t="s">
        <v>5</v>
      </c>
      <c r="B193" s="1353">
        <f t="shared" ref="B193:X193" si="43">SUM(B186:B192)</f>
        <v>398</v>
      </c>
      <c r="C193" s="1353">
        <f t="shared" si="43"/>
        <v>96</v>
      </c>
      <c r="D193" s="1353">
        <f t="shared" si="43"/>
        <v>12</v>
      </c>
      <c r="E193" s="1353">
        <f t="shared" si="43"/>
        <v>15</v>
      </c>
      <c r="F193" s="1353">
        <f t="shared" si="43"/>
        <v>9</v>
      </c>
      <c r="G193" s="1353">
        <f t="shared" si="43"/>
        <v>4</v>
      </c>
      <c r="H193" s="1353">
        <f t="shared" si="43"/>
        <v>10</v>
      </c>
      <c r="I193" s="1353">
        <f t="shared" si="43"/>
        <v>3</v>
      </c>
      <c r="J193" s="1353">
        <f t="shared" si="43"/>
        <v>9</v>
      </c>
      <c r="K193" s="1353">
        <f t="shared" si="43"/>
        <v>5</v>
      </c>
      <c r="L193" s="1353">
        <f t="shared" si="43"/>
        <v>10</v>
      </c>
      <c r="M193" s="1353">
        <f t="shared" si="43"/>
        <v>17</v>
      </c>
      <c r="N193" s="1353">
        <f t="shared" si="43"/>
        <v>26</v>
      </c>
      <c r="O193" s="1353">
        <f t="shared" si="43"/>
        <v>24</v>
      </c>
      <c r="P193" s="1353">
        <f t="shared" si="43"/>
        <v>36</v>
      </c>
      <c r="Q193" s="1353">
        <f t="shared" si="43"/>
        <v>37</v>
      </c>
      <c r="R193" s="1353">
        <f t="shared" si="43"/>
        <v>34</v>
      </c>
      <c r="S193" s="1354">
        <f t="shared" si="43"/>
        <v>51</v>
      </c>
      <c r="T193" s="355">
        <f t="shared" si="43"/>
        <v>250</v>
      </c>
      <c r="U193" s="356">
        <f t="shared" si="43"/>
        <v>0</v>
      </c>
      <c r="V193" s="357">
        <f t="shared" si="43"/>
        <v>0</v>
      </c>
      <c r="W193" s="1452">
        <f t="shared" si="43"/>
        <v>48</v>
      </c>
      <c r="X193" s="357">
        <f t="shared" si="43"/>
        <v>100</v>
      </c>
      <c r="DI193"/>
    </row>
    <row r="194" spans="1:113" x14ac:dyDescent="0.25">
      <c r="A194" s="192" t="s">
        <v>196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DI194"/>
    </row>
    <row r="195" spans="1:113" x14ac:dyDescent="0.25">
      <c r="A195" s="1429" t="s">
        <v>75</v>
      </c>
      <c r="B195" s="1447" t="s">
        <v>5</v>
      </c>
      <c r="C195" s="1339" t="s">
        <v>186</v>
      </c>
      <c r="D195" s="560"/>
      <c r="E195" s="560"/>
      <c r="F195" s="560"/>
      <c r="G195" s="560"/>
      <c r="H195" s="560"/>
      <c r="I195" s="560"/>
      <c r="J195" s="560"/>
      <c r="K195" s="560"/>
      <c r="L195" s="560"/>
      <c r="M195" s="560"/>
      <c r="N195" s="560"/>
      <c r="O195" s="560"/>
      <c r="P195" s="560"/>
      <c r="Q195" s="560"/>
      <c r="R195" s="560"/>
      <c r="S195" s="561"/>
      <c r="T195" s="1453" t="s">
        <v>158</v>
      </c>
      <c r="U195" s="1453"/>
      <c r="V195" s="1453"/>
      <c r="W195" s="1453"/>
      <c r="X195" s="1340"/>
      <c r="DI195"/>
    </row>
    <row r="196" spans="1:113" x14ac:dyDescent="0.25">
      <c r="A196" s="555"/>
      <c r="B196" s="557"/>
      <c r="C196" s="721"/>
      <c r="D196" s="682"/>
      <c r="E196" s="682"/>
      <c r="F196" s="682"/>
      <c r="G196" s="682"/>
      <c r="H196" s="682"/>
      <c r="I196" s="682"/>
      <c r="J196" s="682"/>
      <c r="K196" s="682"/>
      <c r="L196" s="682"/>
      <c r="M196" s="682"/>
      <c r="N196" s="682"/>
      <c r="O196" s="682"/>
      <c r="P196" s="682"/>
      <c r="Q196" s="682"/>
      <c r="R196" s="682"/>
      <c r="S196" s="683"/>
      <c r="T196" s="572" t="s">
        <v>159</v>
      </c>
      <c r="U196" s="572"/>
      <c r="V196" s="573"/>
      <c r="W196" s="1345" t="s">
        <v>187</v>
      </c>
      <c r="X196" s="1286"/>
      <c r="DI196"/>
    </row>
    <row r="197" spans="1:113" ht="21" x14ac:dyDescent="0.25">
      <c r="A197" s="725"/>
      <c r="B197" s="726"/>
      <c r="C197" s="1346" t="s">
        <v>11</v>
      </c>
      <c r="D197" s="1346" t="s">
        <v>12</v>
      </c>
      <c r="E197" s="1346" t="s">
        <v>13</v>
      </c>
      <c r="F197" s="1346" t="s">
        <v>14</v>
      </c>
      <c r="G197" s="1346" t="s">
        <v>15</v>
      </c>
      <c r="H197" s="1346" t="s">
        <v>16</v>
      </c>
      <c r="I197" s="1346" t="s">
        <v>17</v>
      </c>
      <c r="J197" s="1346" t="s">
        <v>18</v>
      </c>
      <c r="K197" s="1346" t="s">
        <v>19</v>
      </c>
      <c r="L197" s="1346" t="s">
        <v>20</v>
      </c>
      <c r="M197" s="1346" t="s">
        <v>21</v>
      </c>
      <c r="N197" s="1346" t="s">
        <v>22</v>
      </c>
      <c r="O197" s="1346" t="s">
        <v>23</v>
      </c>
      <c r="P197" s="1346" t="s">
        <v>24</v>
      </c>
      <c r="Q197" s="1346" t="s">
        <v>25</v>
      </c>
      <c r="R197" s="1346" t="s">
        <v>26</v>
      </c>
      <c r="S197" s="1347" t="s">
        <v>27</v>
      </c>
      <c r="T197" s="1357" t="s">
        <v>188</v>
      </c>
      <c r="U197" s="1357" t="s">
        <v>189</v>
      </c>
      <c r="V197" s="1357" t="s">
        <v>190</v>
      </c>
      <c r="W197" s="1358" t="s">
        <v>161</v>
      </c>
      <c r="X197" s="1357" t="s">
        <v>162</v>
      </c>
      <c r="Y197" s="4"/>
      <c r="DI197"/>
    </row>
    <row r="198" spans="1:113" x14ac:dyDescent="0.25">
      <c r="A198" s="201" t="s">
        <v>82</v>
      </c>
      <c r="B198" s="229">
        <f t="shared" ref="B198:B203" si="44">SUM(C198:S198)</f>
        <v>314</v>
      </c>
      <c r="C198" s="95">
        <v>0</v>
      </c>
      <c r="D198" s="95">
        <v>3</v>
      </c>
      <c r="E198" s="95">
        <v>10</v>
      </c>
      <c r="F198" s="95">
        <v>9</v>
      </c>
      <c r="G198" s="95">
        <v>6</v>
      </c>
      <c r="H198" s="95">
        <v>4</v>
      </c>
      <c r="I198" s="95">
        <v>20</v>
      </c>
      <c r="J198" s="95">
        <v>10</v>
      </c>
      <c r="K198" s="95">
        <v>11</v>
      </c>
      <c r="L198" s="95">
        <v>13</v>
      </c>
      <c r="M198" s="95">
        <v>15</v>
      </c>
      <c r="N198" s="95">
        <v>27</v>
      </c>
      <c r="O198" s="95">
        <v>68</v>
      </c>
      <c r="P198" s="95">
        <v>48</v>
      </c>
      <c r="Q198" s="95">
        <v>31</v>
      </c>
      <c r="R198" s="95">
        <v>26</v>
      </c>
      <c r="S198" s="347">
        <v>13</v>
      </c>
      <c r="T198" s="1291">
        <v>314</v>
      </c>
      <c r="U198" s="1359"/>
      <c r="V198" s="1359"/>
      <c r="W198" s="1359"/>
      <c r="X198" s="1359"/>
      <c r="Y198" s="31" t="str">
        <f t="shared" ref="Y198:Y203" si="45">$CA198&amp;CB198</f>
        <v/>
      </c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00"/>
      <c r="CB198" s="234" t="str">
        <f t="shared" ref="CB198:CB203" si="46">IF(T198+U198+V198+W198+X198&lt;&gt;$B198,"* El número de "&amp;T$183&amp;""&amp;" no debe ser distinto del Total. ","")</f>
        <v/>
      </c>
      <c r="CC198" s="32"/>
      <c r="CD198" s="32"/>
      <c r="CE198" s="32"/>
      <c r="CF198" s="32"/>
      <c r="CG198" s="35">
        <f t="shared" ref="CG198:CG203" si="47">IF(T198+U198+V198+W198+X198&lt;&gt;$B198,1,0)</f>
        <v>0</v>
      </c>
      <c r="CH198" s="34"/>
      <c r="CI198" s="34"/>
      <c r="CJ198" s="34"/>
      <c r="CK198" s="34"/>
      <c r="DI198"/>
    </row>
    <row r="199" spans="1:113" x14ac:dyDescent="0.25">
      <c r="A199" s="163" t="s">
        <v>191</v>
      </c>
      <c r="B199" s="235">
        <f t="shared" si="44"/>
        <v>0</v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347"/>
      <c r="T199" s="56"/>
      <c r="U199" s="95"/>
      <c r="V199" s="95"/>
      <c r="W199" s="95"/>
      <c r="X199" s="95"/>
      <c r="Y199" s="31" t="str">
        <f t="shared" si="45"/>
        <v/>
      </c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00"/>
      <c r="CB199" s="234" t="str">
        <f t="shared" si="46"/>
        <v/>
      </c>
      <c r="CC199" s="32"/>
      <c r="CD199" s="32"/>
      <c r="CE199" s="32"/>
      <c r="CF199" s="32"/>
      <c r="CG199" s="35">
        <f t="shared" si="47"/>
        <v>0</v>
      </c>
      <c r="CH199" s="34"/>
      <c r="CI199" s="34"/>
      <c r="CJ199" s="34"/>
      <c r="CK199" s="34"/>
      <c r="DI199"/>
    </row>
    <row r="200" spans="1:113" x14ac:dyDescent="0.25">
      <c r="A200" s="163" t="s">
        <v>192</v>
      </c>
      <c r="B200" s="235">
        <f t="shared" si="44"/>
        <v>0</v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347"/>
      <c r="T200" s="56"/>
      <c r="U200" s="95"/>
      <c r="V200" s="95"/>
      <c r="W200" s="95"/>
      <c r="X200" s="95"/>
      <c r="Y200" s="31" t="str">
        <f t="shared" si="45"/>
        <v/>
      </c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00"/>
      <c r="CB200" s="234" t="str">
        <f t="shared" si="46"/>
        <v/>
      </c>
      <c r="CC200" s="32"/>
      <c r="CD200" s="32"/>
      <c r="CE200" s="32"/>
      <c r="CF200" s="32"/>
      <c r="CG200" s="35">
        <f t="shared" si="47"/>
        <v>0</v>
      </c>
      <c r="CH200" s="34"/>
      <c r="CI200" s="34"/>
      <c r="CJ200" s="34"/>
      <c r="CK200" s="34"/>
      <c r="DI200"/>
    </row>
    <row r="201" spans="1:113" x14ac:dyDescent="0.25">
      <c r="A201" s="348" t="s">
        <v>85</v>
      </c>
      <c r="B201" s="235">
        <f t="shared" si="44"/>
        <v>0</v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347"/>
      <c r="T201" s="56"/>
      <c r="U201" s="95"/>
      <c r="V201" s="95"/>
      <c r="W201" s="95"/>
      <c r="X201" s="95"/>
      <c r="Y201" s="31" t="str">
        <f t="shared" si="45"/>
        <v/>
      </c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00"/>
      <c r="CB201" s="234" t="str">
        <f t="shared" si="46"/>
        <v/>
      </c>
      <c r="CC201" s="32"/>
      <c r="CD201" s="32"/>
      <c r="CE201" s="32"/>
      <c r="CF201" s="32"/>
      <c r="CG201" s="35">
        <f t="shared" si="47"/>
        <v>0</v>
      </c>
      <c r="CH201" s="34"/>
      <c r="CI201" s="34"/>
      <c r="CJ201" s="34"/>
      <c r="CK201" s="34"/>
      <c r="DI201"/>
    </row>
    <row r="202" spans="1:113" x14ac:dyDescent="0.25">
      <c r="A202" s="349" t="s">
        <v>194</v>
      </c>
      <c r="B202" s="235">
        <f t="shared" si="44"/>
        <v>0</v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347"/>
      <c r="T202" s="56"/>
      <c r="U202" s="95"/>
      <c r="V202" s="95"/>
      <c r="W202" s="95"/>
      <c r="X202" s="95"/>
      <c r="Y202" s="31" t="str">
        <f t="shared" si="45"/>
        <v/>
      </c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00"/>
      <c r="CB202" s="234" t="str">
        <f t="shared" si="46"/>
        <v/>
      </c>
      <c r="CC202" s="32"/>
      <c r="CD202" s="32"/>
      <c r="CE202" s="32"/>
      <c r="CF202" s="32"/>
      <c r="CG202" s="35">
        <f t="shared" si="47"/>
        <v>0</v>
      </c>
      <c r="CH202" s="34"/>
      <c r="CI202" s="34"/>
      <c r="CJ202" s="34"/>
      <c r="CK202" s="34"/>
      <c r="DI202"/>
    </row>
    <row r="203" spans="1:113" x14ac:dyDescent="0.25">
      <c r="A203" s="348" t="s">
        <v>193</v>
      </c>
      <c r="B203" s="361">
        <f t="shared" si="44"/>
        <v>0</v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347"/>
      <c r="T203" s="638"/>
      <c r="U203" s="730"/>
      <c r="V203" s="730"/>
      <c r="W203" s="730"/>
      <c r="X203" s="730"/>
      <c r="Y203" s="31" t="str">
        <f t="shared" si="45"/>
        <v/>
      </c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00"/>
      <c r="CB203" s="234" t="str">
        <f t="shared" si="46"/>
        <v/>
      </c>
      <c r="CC203" s="32"/>
      <c r="CD203" s="32"/>
      <c r="CE203" s="32"/>
      <c r="CF203" s="32"/>
      <c r="CG203" s="35">
        <f t="shared" si="47"/>
        <v>0</v>
      </c>
      <c r="CH203" s="34"/>
      <c r="CI203" s="34"/>
      <c r="CJ203" s="34"/>
      <c r="CK203" s="34"/>
      <c r="DI203"/>
    </row>
    <row r="204" spans="1:113" x14ac:dyDescent="0.25">
      <c r="A204" s="728" t="s">
        <v>5</v>
      </c>
      <c r="B204" s="1353">
        <f t="shared" ref="B204:X204" si="48">SUM(B198:B203)</f>
        <v>314</v>
      </c>
      <c r="C204" s="1353">
        <f t="shared" si="48"/>
        <v>0</v>
      </c>
      <c r="D204" s="1353">
        <f t="shared" si="48"/>
        <v>3</v>
      </c>
      <c r="E204" s="1353">
        <f t="shared" si="48"/>
        <v>10</v>
      </c>
      <c r="F204" s="1353">
        <f t="shared" si="48"/>
        <v>9</v>
      </c>
      <c r="G204" s="1353">
        <f t="shared" si="48"/>
        <v>6</v>
      </c>
      <c r="H204" s="1353">
        <f t="shared" si="48"/>
        <v>4</v>
      </c>
      <c r="I204" s="1353">
        <f t="shared" si="48"/>
        <v>20</v>
      </c>
      <c r="J204" s="1353">
        <f t="shared" si="48"/>
        <v>10</v>
      </c>
      <c r="K204" s="1353">
        <f t="shared" si="48"/>
        <v>11</v>
      </c>
      <c r="L204" s="1353">
        <f t="shared" si="48"/>
        <v>13</v>
      </c>
      <c r="M204" s="1353">
        <f t="shared" si="48"/>
        <v>15</v>
      </c>
      <c r="N204" s="1353">
        <f t="shared" si="48"/>
        <v>27</v>
      </c>
      <c r="O204" s="1353">
        <f t="shared" si="48"/>
        <v>68</v>
      </c>
      <c r="P204" s="1353">
        <f t="shared" si="48"/>
        <v>48</v>
      </c>
      <c r="Q204" s="1353">
        <f t="shared" si="48"/>
        <v>31</v>
      </c>
      <c r="R204" s="1353">
        <f t="shared" si="48"/>
        <v>26</v>
      </c>
      <c r="S204" s="1354">
        <f t="shared" si="48"/>
        <v>13</v>
      </c>
      <c r="T204" s="67">
        <f t="shared" si="48"/>
        <v>314</v>
      </c>
      <c r="U204" s="303">
        <f t="shared" si="48"/>
        <v>0</v>
      </c>
      <c r="V204" s="303">
        <f t="shared" si="48"/>
        <v>0</v>
      </c>
      <c r="W204" s="303">
        <f t="shared" si="48"/>
        <v>0</v>
      </c>
      <c r="X204" s="303">
        <f t="shared" si="48"/>
        <v>0</v>
      </c>
      <c r="DI204"/>
    </row>
    <row r="205" spans="1:113" x14ac:dyDescent="0.25">
      <c r="A205" s="192" t="s">
        <v>197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DI205"/>
    </row>
    <row r="206" spans="1:113" x14ac:dyDescent="0.25">
      <c r="A206" s="1429" t="s">
        <v>75</v>
      </c>
      <c r="B206" s="1447" t="s">
        <v>5</v>
      </c>
      <c r="C206" s="1339" t="s">
        <v>186</v>
      </c>
      <c r="D206" s="560"/>
      <c r="E206" s="560"/>
      <c r="F206" s="560"/>
      <c r="G206" s="560"/>
      <c r="H206" s="560"/>
      <c r="I206" s="560"/>
      <c r="J206" s="560"/>
      <c r="K206" s="560"/>
      <c r="L206" s="560"/>
      <c r="M206" s="560"/>
      <c r="N206" s="560"/>
      <c r="O206" s="560"/>
      <c r="P206" s="560"/>
      <c r="Q206" s="560"/>
      <c r="R206" s="560"/>
      <c r="S206" s="561"/>
      <c r="T206" s="1453" t="s">
        <v>158</v>
      </c>
      <c r="U206" s="1453"/>
      <c r="V206" s="1453"/>
      <c r="W206" s="1453"/>
      <c r="X206" s="1340"/>
      <c r="DI206"/>
    </row>
    <row r="207" spans="1:113" x14ac:dyDescent="0.25">
      <c r="A207" s="555"/>
      <c r="B207" s="557"/>
      <c r="C207" s="721"/>
      <c r="D207" s="682"/>
      <c r="E207" s="682"/>
      <c r="F207" s="682"/>
      <c r="G207" s="682"/>
      <c r="H207" s="682"/>
      <c r="I207" s="682"/>
      <c r="J207" s="682"/>
      <c r="K207" s="682"/>
      <c r="L207" s="682"/>
      <c r="M207" s="682"/>
      <c r="N207" s="682"/>
      <c r="O207" s="682"/>
      <c r="P207" s="682"/>
      <c r="Q207" s="682"/>
      <c r="R207" s="682"/>
      <c r="S207" s="683"/>
      <c r="T207" s="572" t="s">
        <v>159</v>
      </c>
      <c r="U207" s="572"/>
      <c r="V207" s="573"/>
      <c r="W207" s="1345" t="s">
        <v>187</v>
      </c>
      <c r="X207" s="1286"/>
      <c r="DI207"/>
    </row>
    <row r="208" spans="1:113" ht="21" x14ac:dyDescent="0.25">
      <c r="A208" s="725"/>
      <c r="B208" s="726"/>
      <c r="C208" s="1346" t="s">
        <v>11</v>
      </c>
      <c r="D208" s="1346" t="s">
        <v>12</v>
      </c>
      <c r="E208" s="1346" t="s">
        <v>13</v>
      </c>
      <c r="F208" s="1346" t="s">
        <v>14</v>
      </c>
      <c r="G208" s="1346" t="s">
        <v>15</v>
      </c>
      <c r="H208" s="1346" t="s">
        <v>16</v>
      </c>
      <c r="I208" s="1346" t="s">
        <v>17</v>
      </c>
      <c r="J208" s="1346" t="s">
        <v>18</v>
      </c>
      <c r="K208" s="1346" t="s">
        <v>19</v>
      </c>
      <c r="L208" s="1346" t="s">
        <v>20</v>
      </c>
      <c r="M208" s="1346" t="s">
        <v>21</v>
      </c>
      <c r="N208" s="1346" t="s">
        <v>22</v>
      </c>
      <c r="O208" s="1346" t="s">
        <v>23</v>
      </c>
      <c r="P208" s="1346" t="s">
        <v>24</v>
      </c>
      <c r="Q208" s="1346" t="s">
        <v>25</v>
      </c>
      <c r="R208" s="1346" t="s">
        <v>26</v>
      </c>
      <c r="S208" s="1347" t="s">
        <v>27</v>
      </c>
      <c r="T208" s="1357" t="s">
        <v>188</v>
      </c>
      <c r="U208" s="1357" t="s">
        <v>189</v>
      </c>
      <c r="V208" s="1357" t="s">
        <v>190</v>
      </c>
      <c r="W208" s="1358" t="s">
        <v>161</v>
      </c>
      <c r="X208" s="1357" t="s">
        <v>162</v>
      </c>
      <c r="Y208" s="4"/>
      <c r="DI208"/>
    </row>
    <row r="209" spans="1:113" x14ac:dyDescent="0.25">
      <c r="A209" s="201" t="s">
        <v>82</v>
      </c>
      <c r="B209" s="229">
        <f>SUM(C209:S209)</f>
        <v>3396</v>
      </c>
      <c r="C209" s="95">
        <v>164</v>
      </c>
      <c r="D209" s="95">
        <v>49</v>
      </c>
      <c r="E209" s="95">
        <v>114</v>
      </c>
      <c r="F209" s="95">
        <v>107</v>
      </c>
      <c r="G209" s="95">
        <v>48</v>
      </c>
      <c r="H209" s="95">
        <v>77</v>
      </c>
      <c r="I209" s="95">
        <v>93</v>
      </c>
      <c r="J209" s="95">
        <v>99</v>
      </c>
      <c r="K209" s="95">
        <v>172</v>
      </c>
      <c r="L209" s="95">
        <v>205</v>
      </c>
      <c r="M209" s="95">
        <v>184</v>
      </c>
      <c r="N209" s="95">
        <v>320</v>
      </c>
      <c r="O209" s="95">
        <v>451</v>
      </c>
      <c r="P209" s="95">
        <v>280</v>
      </c>
      <c r="Q209" s="95">
        <v>436</v>
      </c>
      <c r="R209" s="95">
        <v>284</v>
      </c>
      <c r="S209" s="347">
        <v>313</v>
      </c>
      <c r="T209" s="40">
        <v>1232</v>
      </c>
      <c r="U209" s="352">
        <v>0</v>
      </c>
      <c r="V209" s="352">
        <v>0</v>
      </c>
      <c r="W209" s="352">
        <v>1199</v>
      </c>
      <c r="X209" s="352">
        <v>965</v>
      </c>
      <c r="Y209" s="31" t="str">
        <f>$CA209&amp;CB209</f>
        <v/>
      </c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00"/>
      <c r="CB209" s="234" t="str">
        <f t="shared" ref="CB209:CB212" si="49">IF(T209+U209+V209+W209+X209&lt;&gt;$B209,"* El número de "&amp;T$183&amp;""&amp;" no debe ser distinto del Total. ","")</f>
        <v/>
      </c>
      <c r="CC209" s="32"/>
      <c r="CD209" s="32"/>
      <c r="CE209" s="32"/>
      <c r="CF209" s="32"/>
      <c r="CG209" s="35">
        <f t="shared" ref="CG209:CG212" si="50">IF(T209+U209+V209+W209+X209&lt;&gt;$B209,1,0)</f>
        <v>0</v>
      </c>
      <c r="CH209" s="34"/>
      <c r="CI209" s="34"/>
      <c r="CJ209" s="34"/>
      <c r="CK209" s="34"/>
      <c r="DI209"/>
    </row>
    <row r="210" spans="1:113" x14ac:dyDescent="0.25">
      <c r="A210" s="163" t="s">
        <v>191</v>
      </c>
      <c r="B210" s="235">
        <f>SUM(C210:S210)</f>
        <v>286</v>
      </c>
      <c r="C210" s="95">
        <v>0</v>
      </c>
      <c r="D210" s="95">
        <v>0</v>
      </c>
      <c r="E210" s="95">
        <v>0</v>
      </c>
      <c r="F210" s="95">
        <v>5</v>
      </c>
      <c r="G210" s="95">
        <v>9</v>
      </c>
      <c r="H210" s="95">
        <v>8</v>
      </c>
      <c r="I210" s="95">
        <v>4</v>
      </c>
      <c r="J210" s="95">
        <v>19</v>
      </c>
      <c r="K210" s="95">
        <v>3</v>
      </c>
      <c r="L210" s="95">
        <v>27</v>
      </c>
      <c r="M210" s="95">
        <v>22</v>
      </c>
      <c r="N210" s="95">
        <v>35</v>
      </c>
      <c r="O210" s="95">
        <v>51</v>
      </c>
      <c r="P210" s="95">
        <v>39</v>
      </c>
      <c r="Q210" s="95">
        <v>47</v>
      </c>
      <c r="R210" s="95">
        <v>9</v>
      </c>
      <c r="S210" s="347">
        <v>8</v>
      </c>
      <c r="T210" s="56">
        <v>7</v>
      </c>
      <c r="U210" s="95">
        <v>0</v>
      </c>
      <c r="V210" s="95">
        <v>0</v>
      </c>
      <c r="W210" s="95">
        <v>279</v>
      </c>
      <c r="X210" s="95">
        <v>0</v>
      </c>
      <c r="Y210" s="31" t="str">
        <f>$CA210&amp;CB210</f>
        <v/>
      </c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00"/>
      <c r="CB210" s="234" t="str">
        <f t="shared" si="49"/>
        <v/>
      </c>
      <c r="CC210" s="32"/>
      <c r="CD210" s="32"/>
      <c r="CE210" s="32"/>
      <c r="CF210" s="32"/>
      <c r="CG210" s="35">
        <f t="shared" si="50"/>
        <v>0</v>
      </c>
      <c r="CH210" s="34"/>
      <c r="CI210" s="34"/>
      <c r="CJ210" s="34"/>
      <c r="CK210" s="34"/>
      <c r="DI210"/>
    </row>
    <row r="211" spans="1:113" x14ac:dyDescent="0.25">
      <c r="A211" s="163" t="s">
        <v>192</v>
      </c>
      <c r="B211" s="235">
        <f>SUM(C211:S211)</f>
        <v>285</v>
      </c>
      <c r="C211" s="95">
        <v>196</v>
      </c>
      <c r="D211" s="95">
        <v>0</v>
      </c>
      <c r="E211" s="95">
        <v>0</v>
      </c>
      <c r="F211" s="95">
        <v>4</v>
      </c>
      <c r="G211" s="95">
        <v>2</v>
      </c>
      <c r="H211" s="95">
        <v>4</v>
      </c>
      <c r="I211" s="95">
        <v>1</v>
      </c>
      <c r="J211" s="95">
        <v>0</v>
      </c>
      <c r="K211" s="95">
        <v>1</v>
      </c>
      <c r="L211" s="95">
        <v>14</v>
      </c>
      <c r="M211" s="95">
        <v>5</v>
      </c>
      <c r="N211" s="95">
        <v>9</v>
      </c>
      <c r="O211" s="95">
        <v>21</v>
      </c>
      <c r="P211" s="95">
        <v>12</v>
      </c>
      <c r="Q211" s="95">
        <v>11</v>
      </c>
      <c r="R211" s="95">
        <v>4</v>
      </c>
      <c r="S211" s="347">
        <v>1</v>
      </c>
      <c r="T211" s="56">
        <v>0</v>
      </c>
      <c r="U211" s="95">
        <v>0</v>
      </c>
      <c r="V211" s="95">
        <v>0</v>
      </c>
      <c r="W211" s="95">
        <v>110</v>
      </c>
      <c r="X211" s="95">
        <v>175</v>
      </c>
      <c r="Y211" s="31" t="str">
        <f>$CA211&amp;CB211</f>
        <v/>
      </c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00"/>
      <c r="CB211" s="234" t="str">
        <f t="shared" si="49"/>
        <v/>
      </c>
      <c r="CC211" s="32"/>
      <c r="CD211" s="32"/>
      <c r="CE211" s="32"/>
      <c r="CF211" s="32"/>
      <c r="CG211" s="35">
        <f t="shared" si="50"/>
        <v>0</v>
      </c>
      <c r="CH211" s="34"/>
      <c r="CI211" s="34"/>
      <c r="CJ211" s="34"/>
      <c r="CK211" s="34"/>
      <c r="DI211"/>
    </row>
    <row r="212" spans="1:113" x14ac:dyDescent="0.25">
      <c r="A212" s="348" t="s">
        <v>85</v>
      </c>
      <c r="B212" s="237">
        <f>SUM(C212:S212)</f>
        <v>0</v>
      </c>
      <c r="C212" s="78">
        <v>0</v>
      </c>
      <c r="D212" s="78">
        <v>0</v>
      </c>
      <c r="E212" s="78">
        <v>0</v>
      </c>
      <c r="F212" s="78">
        <v>0</v>
      </c>
      <c r="G212" s="78">
        <v>0</v>
      </c>
      <c r="H212" s="78">
        <v>0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0</v>
      </c>
      <c r="O212" s="78">
        <v>0</v>
      </c>
      <c r="P212" s="78">
        <v>0</v>
      </c>
      <c r="Q212" s="78">
        <v>0</v>
      </c>
      <c r="R212" s="78">
        <v>0</v>
      </c>
      <c r="S212" s="362">
        <v>0</v>
      </c>
      <c r="T212" s="77">
        <v>0</v>
      </c>
      <c r="U212" s="78">
        <v>0</v>
      </c>
      <c r="V212" s="78">
        <v>0</v>
      </c>
      <c r="W212" s="78">
        <v>0</v>
      </c>
      <c r="X212" s="78">
        <v>0</v>
      </c>
      <c r="Y212" s="31" t="str">
        <f>$CA212&amp;CB212</f>
        <v/>
      </c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00"/>
      <c r="CB212" s="234" t="str">
        <f t="shared" si="49"/>
        <v/>
      </c>
      <c r="CC212" s="32"/>
      <c r="CD212" s="32"/>
      <c r="CE212" s="32"/>
      <c r="CF212" s="32"/>
      <c r="CG212" s="35">
        <f t="shared" si="50"/>
        <v>0</v>
      </c>
      <c r="CH212" s="34"/>
      <c r="CI212" s="34"/>
      <c r="CJ212" s="34"/>
      <c r="CK212" s="34"/>
      <c r="DI212"/>
    </row>
    <row r="213" spans="1:113" x14ac:dyDescent="0.25">
      <c r="A213" s="1360" t="s">
        <v>5</v>
      </c>
      <c r="B213" s="727">
        <f t="shared" ref="B213:X213" si="51">SUM(B209:B212)</f>
        <v>3967</v>
      </c>
      <c r="C213" s="727">
        <f t="shared" si="51"/>
        <v>360</v>
      </c>
      <c r="D213" s="727">
        <f t="shared" si="51"/>
        <v>49</v>
      </c>
      <c r="E213" s="727">
        <f t="shared" si="51"/>
        <v>114</v>
      </c>
      <c r="F213" s="727">
        <f t="shared" si="51"/>
        <v>116</v>
      </c>
      <c r="G213" s="727">
        <f t="shared" si="51"/>
        <v>59</v>
      </c>
      <c r="H213" s="727">
        <f t="shared" si="51"/>
        <v>89</v>
      </c>
      <c r="I213" s="727">
        <f t="shared" si="51"/>
        <v>98</v>
      </c>
      <c r="J213" s="727">
        <f t="shared" si="51"/>
        <v>118</v>
      </c>
      <c r="K213" s="727">
        <f t="shared" si="51"/>
        <v>176</v>
      </c>
      <c r="L213" s="727">
        <f t="shared" si="51"/>
        <v>246</v>
      </c>
      <c r="M213" s="727">
        <f t="shared" si="51"/>
        <v>211</v>
      </c>
      <c r="N213" s="727">
        <f t="shared" si="51"/>
        <v>364</v>
      </c>
      <c r="O213" s="727">
        <f t="shared" si="51"/>
        <v>523</v>
      </c>
      <c r="P213" s="727">
        <f t="shared" si="51"/>
        <v>331</v>
      </c>
      <c r="Q213" s="727">
        <f t="shared" si="51"/>
        <v>494</v>
      </c>
      <c r="R213" s="727">
        <f t="shared" si="51"/>
        <v>297</v>
      </c>
      <c r="S213" s="693">
        <f t="shared" si="51"/>
        <v>322</v>
      </c>
      <c r="T213" s="67">
        <f t="shared" si="51"/>
        <v>1239</v>
      </c>
      <c r="U213" s="303">
        <f t="shared" si="51"/>
        <v>0</v>
      </c>
      <c r="V213" s="303">
        <f t="shared" si="51"/>
        <v>0</v>
      </c>
      <c r="W213" s="303">
        <f t="shared" si="51"/>
        <v>1588</v>
      </c>
      <c r="X213" s="303">
        <f t="shared" si="51"/>
        <v>1140</v>
      </c>
    </row>
    <row r="214" spans="1:113" x14ac:dyDescent="0.25">
      <c r="A214" s="11" t="s">
        <v>198</v>
      </c>
      <c r="B214" s="12"/>
    </row>
    <row r="215" spans="1:113" x14ac:dyDescent="0.25">
      <c r="A215" s="1361" t="s">
        <v>199</v>
      </c>
      <c r="B215" s="1318" t="s">
        <v>76</v>
      </c>
    </row>
    <row r="216" spans="1:113" x14ac:dyDescent="0.25">
      <c r="A216" s="364" t="s">
        <v>200</v>
      </c>
      <c r="B216" s="352"/>
    </row>
    <row r="217" spans="1:113" x14ac:dyDescent="0.25">
      <c r="A217" s="365" t="s">
        <v>201</v>
      </c>
      <c r="B217" s="95"/>
    </row>
    <row r="218" spans="1:113" x14ac:dyDescent="0.25">
      <c r="A218" s="365" t="s">
        <v>202</v>
      </c>
      <c r="B218" s="95"/>
    </row>
    <row r="219" spans="1:113" x14ac:dyDescent="0.25">
      <c r="A219" s="366" t="s">
        <v>203</v>
      </c>
      <c r="B219" s="78"/>
    </row>
    <row r="220" spans="1:113" x14ac:dyDescent="0.25">
      <c r="A220" s="192" t="s">
        <v>204</v>
      </c>
      <c r="B220" s="12"/>
    </row>
    <row r="221" spans="1:113" x14ac:dyDescent="0.25">
      <c r="A221" s="1362" t="s">
        <v>205</v>
      </c>
      <c r="B221" s="1318" t="s">
        <v>5</v>
      </c>
    </row>
    <row r="222" spans="1:113" x14ac:dyDescent="0.25">
      <c r="A222" s="365" t="s">
        <v>98</v>
      </c>
      <c r="B222" s="95">
        <v>29</v>
      </c>
    </row>
    <row r="223" spans="1:113" x14ac:dyDescent="0.25">
      <c r="A223" s="365" t="s">
        <v>99</v>
      </c>
      <c r="B223" s="95">
        <v>55</v>
      </c>
    </row>
    <row r="224" spans="1:113" x14ac:dyDescent="0.25">
      <c r="A224" s="365" t="s">
        <v>100</v>
      </c>
      <c r="B224" s="95">
        <v>2094</v>
      </c>
    </row>
    <row r="225" spans="1:2" customFormat="1" ht="22.5" x14ac:dyDescent="0.25">
      <c r="A225" s="368" t="s">
        <v>101</v>
      </c>
      <c r="B225" s="95">
        <v>513</v>
      </c>
    </row>
    <row r="226" spans="1:2" customFormat="1" x14ac:dyDescent="0.25">
      <c r="A226" s="365" t="s">
        <v>102</v>
      </c>
      <c r="B226" s="95">
        <v>0</v>
      </c>
    </row>
    <row r="227" spans="1:2" customFormat="1" x14ac:dyDescent="0.25">
      <c r="A227" s="365" t="s">
        <v>103</v>
      </c>
      <c r="B227" s="95">
        <v>275</v>
      </c>
    </row>
    <row r="228" spans="1:2" customFormat="1" x14ac:dyDescent="0.25">
      <c r="A228" s="365" t="s">
        <v>104</v>
      </c>
      <c r="B228" s="95">
        <v>0</v>
      </c>
    </row>
    <row r="229" spans="1:2" customFormat="1" x14ac:dyDescent="0.25">
      <c r="A229" s="365" t="s">
        <v>206</v>
      </c>
      <c r="B229" s="95">
        <v>0</v>
      </c>
    </row>
    <row r="230" spans="1:2" customFormat="1" x14ac:dyDescent="0.25">
      <c r="A230" s="365" t="s">
        <v>108</v>
      </c>
      <c r="B230" s="95">
        <v>0</v>
      </c>
    </row>
    <row r="231" spans="1:2" customFormat="1" x14ac:dyDescent="0.25">
      <c r="A231" s="365" t="s">
        <v>105</v>
      </c>
      <c r="B231" s="95">
        <v>0</v>
      </c>
    </row>
    <row r="232" spans="1:2" customFormat="1" x14ac:dyDescent="0.25">
      <c r="A232" s="365" t="s">
        <v>207</v>
      </c>
      <c r="B232" s="95">
        <v>0</v>
      </c>
    </row>
    <row r="233" spans="1:2" customFormat="1" x14ac:dyDescent="0.25">
      <c r="A233" s="365" t="s">
        <v>107</v>
      </c>
      <c r="B233" s="95">
        <v>0</v>
      </c>
    </row>
    <row r="234" spans="1:2" customFormat="1" x14ac:dyDescent="0.25">
      <c r="A234" s="365" t="s">
        <v>208</v>
      </c>
      <c r="B234" s="95">
        <v>0</v>
      </c>
    </row>
    <row r="235" spans="1:2" customFormat="1" x14ac:dyDescent="0.25">
      <c r="A235" s="365" t="s">
        <v>209</v>
      </c>
      <c r="B235" s="95">
        <v>0</v>
      </c>
    </row>
    <row r="236" spans="1:2" customFormat="1" x14ac:dyDescent="0.25">
      <c r="A236" s="365" t="s">
        <v>109</v>
      </c>
      <c r="B236" s="95">
        <v>23</v>
      </c>
    </row>
    <row r="237" spans="1:2" customFormat="1" x14ac:dyDescent="0.25">
      <c r="A237" s="365" t="s">
        <v>110</v>
      </c>
      <c r="B237" s="95">
        <v>0</v>
      </c>
    </row>
    <row r="238" spans="1:2" customFormat="1" x14ac:dyDescent="0.25">
      <c r="A238" s="365" t="s">
        <v>111</v>
      </c>
      <c r="B238" s="95">
        <v>355</v>
      </c>
    </row>
    <row r="239" spans="1:2" customFormat="1" x14ac:dyDescent="0.25">
      <c r="A239" s="365" t="s">
        <v>112</v>
      </c>
      <c r="B239" s="95">
        <v>0</v>
      </c>
    </row>
    <row r="240" spans="1:2" customFormat="1" x14ac:dyDescent="0.25">
      <c r="A240" s="365" t="s">
        <v>210</v>
      </c>
      <c r="B240" s="95">
        <v>117</v>
      </c>
    </row>
    <row r="241" spans="1:19" customFormat="1" x14ac:dyDescent="0.25">
      <c r="A241" s="365" t="s">
        <v>114</v>
      </c>
      <c r="B241" s="95">
        <v>0</v>
      </c>
    </row>
    <row r="242" spans="1:19" customFormat="1" x14ac:dyDescent="0.25">
      <c r="A242" s="365" t="s">
        <v>211</v>
      </c>
      <c r="B242" s="95">
        <v>0</v>
      </c>
    </row>
    <row r="243" spans="1:19" customFormat="1" x14ac:dyDescent="0.25">
      <c r="A243" s="365" t="s">
        <v>212</v>
      </c>
      <c r="B243" s="95">
        <v>0</v>
      </c>
    </row>
    <row r="244" spans="1:19" customFormat="1" x14ac:dyDescent="0.25">
      <c r="A244" s="365" t="s">
        <v>213</v>
      </c>
      <c r="B244" s="95">
        <v>1465</v>
      </c>
    </row>
    <row r="245" spans="1:19" customFormat="1" x14ac:dyDescent="0.25">
      <c r="A245" s="365" t="s">
        <v>214</v>
      </c>
      <c r="B245" s="95">
        <v>0</v>
      </c>
    </row>
    <row r="246" spans="1:19" customFormat="1" x14ac:dyDescent="0.25">
      <c r="A246" s="366" t="s">
        <v>215</v>
      </c>
      <c r="B246" s="78">
        <v>0</v>
      </c>
    </row>
    <row r="247" spans="1:19" customFormat="1" x14ac:dyDescent="0.25">
      <c r="A247" s="731" t="s">
        <v>5</v>
      </c>
      <c r="B247" s="732">
        <f>SUM(B222:B246)</f>
        <v>4926</v>
      </c>
    </row>
    <row r="248" spans="1:19" customFormat="1" x14ac:dyDescent="0.25">
      <c r="A248" s="11" t="s">
        <v>216</v>
      </c>
      <c r="B248" s="11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</row>
    <row r="249" spans="1:19" customFormat="1" x14ac:dyDescent="0.25">
      <c r="A249" s="11" t="s">
        <v>217</v>
      </c>
      <c r="B249" s="257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</row>
    <row r="250" spans="1:19" customFormat="1" x14ac:dyDescent="0.25">
      <c r="A250" s="1430" t="s">
        <v>218</v>
      </c>
      <c r="B250" s="1454" t="s">
        <v>5</v>
      </c>
      <c r="C250" s="1313" t="s">
        <v>186</v>
      </c>
      <c r="D250" s="1432"/>
      <c r="E250" s="1432"/>
      <c r="F250" s="1432"/>
      <c r="G250" s="1432"/>
      <c r="H250" s="1432"/>
      <c r="I250" s="1432"/>
      <c r="J250" s="1432"/>
      <c r="K250" s="1432"/>
      <c r="L250" s="1432"/>
      <c r="M250" s="1432"/>
      <c r="N250" s="1432"/>
      <c r="O250" s="1432"/>
      <c r="P250" s="1432"/>
      <c r="Q250" s="1432"/>
      <c r="R250" s="1432"/>
      <c r="S250" s="1312"/>
    </row>
    <row r="251" spans="1:19" customFormat="1" x14ac:dyDescent="0.25">
      <c r="A251" s="734"/>
      <c r="B251" s="735"/>
      <c r="C251" s="1365" t="s">
        <v>11</v>
      </c>
      <c r="D251" s="1365" t="s">
        <v>12</v>
      </c>
      <c r="E251" s="1365" t="s">
        <v>13</v>
      </c>
      <c r="F251" s="1365" t="s">
        <v>14</v>
      </c>
      <c r="G251" s="1365" t="s">
        <v>15</v>
      </c>
      <c r="H251" s="1365" t="s">
        <v>16</v>
      </c>
      <c r="I251" s="1365" t="s">
        <v>17</v>
      </c>
      <c r="J251" s="1365" t="s">
        <v>18</v>
      </c>
      <c r="K251" s="1365" t="s">
        <v>19</v>
      </c>
      <c r="L251" s="1365" t="s">
        <v>20</v>
      </c>
      <c r="M251" s="1365" t="s">
        <v>21</v>
      </c>
      <c r="N251" s="1365" t="s">
        <v>22</v>
      </c>
      <c r="O251" s="1365" t="s">
        <v>23</v>
      </c>
      <c r="P251" s="1365" t="s">
        <v>24</v>
      </c>
      <c r="Q251" s="1365" t="s">
        <v>25</v>
      </c>
      <c r="R251" s="1365" t="s">
        <v>26</v>
      </c>
      <c r="S251" s="1366" t="s">
        <v>27</v>
      </c>
    </row>
    <row r="252" spans="1:19" customFormat="1" x14ac:dyDescent="0.25">
      <c r="A252" s="1367" t="s">
        <v>219</v>
      </c>
      <c r="B252" s="1368">
        <f>SUM(C252:S252)</f>
        <v>313</v>
      </c>
      <c r="C252" s="1274">
        <v>1</v>
      </c>
      <c r="D252" s="983">
        <v>6</v>
      </c>
      <c r="E252" s="983">
        <v>12</v>
      </c>
      <c r="F252" s="983">
        <v>1</v>
      </c>
      <c r="G252" s="983">
        <v>1</v>
      </c>
      <c r="H252" s="983">
        <v>1</v>
      </c>
      <c r="I252" s="983">
        <v>0</v>
      </c>
      <c r="J252" s="983">
        <v>3</v>
      </c>
      <c r="K252" s="983">
        <v>0</v>
      </c>
      <c r="L252" s="983">
        <v>4</v>
      </c>
      <c r="M252" s="983">
        <v>2</v>
      </c>
      <c r="N252" s="983">
        <v>6</v>
      </c>
      <c r="O252" s="983">
        <v>9</v>
      </c>
      <c r="P252" s="983">
        <v>64</v>
      </c>
      <c r="Q252" s="983">
        <v>72</v>
      </c>
      <c r="R252" s="983">
        <v>59</v>
      </c>
      <c r="S252" s="1278">
        <v>72</v>
      </c>
    </row>
    <row r="253" spans="1:19" customFormat="1" x14ac:dyDescent="0.25">
      <c r="A253" s="375" t="s">
        <v>220</v>
      </c>
      <c r="B253" s="376">
        <f>SUM(C253:S253)</f>
        <v>313</v>
      </c>
      <c r="C253" s="51">
        <v>1</v>
      </c>
      <c r="D253" s="55">
        <v>6</v>
      </c>
      <c r="E253" s="55">
        <v>12</v>
      </c>
      <c r="F253" s="55">
        <v>1</v>
      </c>
      <c r="G253" s="55">
        <v>1</v>
      </c>
      <c r="H253" s="55">
        <v>1</v>
      </c>
      <c r="I253" s="55">
        <v>0</v>
      </c>
      <c r="J253" s="55">
        <v>3</v>
      </c>
      <c r="K253" s="55">
        <v>0</v>
      </c>
      <c r="L253" s="55">
        <v>4</v>
      </c>
      <c r="M253" s="55">
        <v>2</v>
      </c>
      <c r="N253" s="55">
        <v>6</v>
      </c>
      <c r="O253" s="55">
        <v>9</v>
      </c>
      <c r="P253" s="55">
        <v>64</v>
      </c>
      <c r="Q253" s="55">
        <v>72</v>
      </c>
      <c r="R253" s="55">
        <v>59</v>
      </c>
      <c r="S253" s="56">
        <v>72</v>
      </c>
    </row>
    <row r="254" spans="1:19" customFormat="1" x14ac:dyDescent="0.25">
      <c r="A254" s="736" t="s">
        <v>221</v>
      </c>
      <c r="B254" s="737">
        <f>SUM(C254:S254)</f>
        <v>313</v>
      </c>
      <c r="C254" s="1451">
        <v>1</v>
      </c>
      <c r="D254" s="76">
        <v>6</v>
      </c>
      <c r="E254" s="76">
        <v>12</v>
      </c>
      <c r="F254" s="76">
        <v>1</v>
      </c>
      <c r="G254" s="76">
        <v>1</v>
      </c>
      <c r="H254" s="76">
        <v>1</v>
      </c>
      <c r="I254" s="76">
        <v>0</v>
      </c>
      <c r="J254" s="76">
        <v>3</v>
      </c>
      <c r="K254" s="76">
        <v>0</v>
      </c>
      <c r="L254" s="76">
        <v>4</v>
      </c>
      <c r="M254" s="76">
        <v>2</v>
      </c>
      <c r="N254" s="76">
        <v>6</v>
      </c>
      <c r="O254" s="76">
        <v>9</v>
      </c>
      <c r="P254" s="76">
        <v>64</v>
      </c>
      <c r="Q254" s="76">
        <v>72</v>
      </c>
      <c r="R254" s="76">
        <v>59</v>
      </c>
      <c r="S254" s="638">
        <v>72</v>
      </c>
    </row>
    <row r="255" spans="1:19" customFormat="1" x14ac:dyDescent="0.25">
      <c r="A255" s="11" t="s">
        <v>222</v>
      </c>
      <c r="B255" s="379"/>
      <c r="C255" s="12"/>
      <c r="D255" s="379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</row>
    <row r="256" spans="1:19" customFormat="1" x14ac:dyDescent="0.25">
      <c r="A256" s="1430" t="s">
        <v>223</v>
      </c>
      <c r="B256" s="1454" t="s">
        <v>224</v>
      </c>
      <c r="C256" s="1313" t="s">
        <v>186</v>
      </c>
      <c r="D256" s="1432"/>
      <c r="E256" s="1432"/>
      <c r="F256" s="1432"/>
      <c r="G256" s="1432"/>
      <c r="H256" s="1432"/>
      <c r="I256" s="1432"/>
      <c r="J256" s="1432"/>
      <c r="K256" s="1432"/>
      <c r="L256" s="1432"/>
      <c r="M256" s="1432"/>
      <c r="N256" s="1432"/>
      <c r="O256" s="1432"/>
      <c r="P256" s="1432"/>
      <c r="Q256" s="1432"/>
      <c r="R256" s="1432"/>
      <c r="S256" s="1312"/>
    </row>
    <row r="257" spans="1:19" customFormat="1" x14ac:dyDescent="0.25">
      <c r="A257" s="734"/>
      <c r="B257" s="735"/>
      <c r="C257" s="1346" t="s">
        <v>11</v>
      </c>
      <c r="D257" s="1346" t="s">
        <v>12</v>
      </c>
      <c r="E257" s="1346" t="s">
        <v>13</v>
      </c>
      <c r="F257" s="1346" t="s">
        <v>14</v>
      </c>
      <c r="G257" s="1346" t="s">
        <v>15</v>
      </c>
      <c r="H257" s="1346" t="s">
        <v>16</v>
      </c>
      <c r="I257" s="1346" t="s">
        <v>17</v>
      </c>
      <c r="J257" s="1346" t="s">
        <v>18</v>
      </c>
      <c r="K257" s="1346" t="s">
        <v>19</v>
      </c>
      <c r="L257" s="1346" t="s">
        <v>20</v>
      </c>
      <c r="M257" s="1346" t="s">
        <v>21</v>
      </c>
      <c r="N257" s="1346" t="s">
        <v>22</v>
      </c>
      <c r="O257" s="1346" t="s">
        <v>23</v>
      </c>
      <c r="P257" s="1346" t="s">
        <v>24</v>
      </c>
      <c r="Q257" s="1346" t="s">
        <v>25</v>
      </c>
      <c r="R257" s="1346" t="s">
        <v>26</v>
      </c>
      <c r="S257" s="1346" t="s">
        <v>27</v>
      </c>
    </row>
    <row r="258" spans="1:19" customFormat="1" x14ac:dyDescent="0.25">
      <c r="A258" s="380" t="s">
        <v>225</v>
      </c>
      <c r="B258" s="380">
        <f t="shared" ref="B258:B284" si="52">SUM(C258:S258)</f>
        <v>44</v>
      </c>
      <c r="C258" s="1274">
        <v>0</v>
      </c>
      <c r="D258" s="983">
        <v>0</v>
      </c>
      <c r="E258" s="983">
        <v>0</v>
      </c>
      <c r="F258" s="983">
        <v>0</v>
      </c>
      <c r="G258" s="983">
        <v>0</v>
      </c>
      <c r="H258" s="983">
        <v>0</v>
      </c>
      <c r="I258" s="983">
        <v>0</v>
      </c>
      <c r="J258" s="983">
        <v>0</v>
      </c>
      <c r="K258" s="983">
        <v>0</v>
      </c>
      <c r="L258" s="983">
        <v>2</v>
      </c>
      <c r="M258" s="983">
        <v>0</v>
      </c>
      <c r="N258" s="983">
        <v>3</v>
      </c>
      <c r="O258" s="983">
        <v>1</v>
      </c>
      <c r="P258" s="983">
        <v>4</v>
      </c>
      <c r="Q258" s="983">
        <v>10</v>
      </c>
      <c r="R258" s="983">
        <v>9</v>
      </c>
      <c r="S258" s="1291">
        <v>15</v>
      </c>
    </row>
    <row r="259" spans="1:19" customFormat="1" x14ac:dyDescent="0.25">
      <c r="A259" s="301" t="s">
        <v>226</v>
      </c>
      <c r="B259" s="301">
        <f t="shared" si="52"/>
        <v>3</v>
      </c>
      <c r="C259" s="51">
        <v>0</v>
      </c>
      <c r="D259" s="55">
        <v>0</v>
      </c>
      <c r="E259" s="55">
        <v>0</v>
      </c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55">
        <v>0</v>
      </c>
      <c r="L259" s="55">
        <v>0</v>
      </c>
      <c r="M259" s="55">
        <v>1</v>
      </c>
      <c r="N259" s="55">
        <v>0</v>
      </c>
      <c r="O259" s="55">
        <v>1</v>
      </c>
      <c r="P259" s="55">
        <v>0</v>
      </c>
      <c r="Q259" s="55">
        <v>1</v>
      </c>
      <c r="R259" s="55">
        <v>0</v>
      </c>
      <c r="S259" s="56">
        <v>0</v>
      </c>
    </row>
    <row r="260" spans="1:19" customFormat="1" x14ac:dyDescent="0.25">
      <c r="A260" s="301" t="s">
        <v>227</v>
      </c>
      <c r="B260" s="301">
        <f t="shared" si="52"/>
        <v>26</v>
      </c>
      <c r="C260" s="51">
        <v>0</v>
      </c>
      <c r="D260" s="55">
        <v>0</v>
      </c>
      <c r="E260" s="55">
        <v>0</v>
      </c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55">
        <v>0</v>
      </c>
      <c r="L260" s="55">
        <v>2</v>
      </c>
      <c r="M260" s="55">
        <v>0</v>
      </c>
      <c r="N260" s="55">
        <v>2</v>
      </c>
      <c r="O260" s="55">
        <v>1</v>
      </c>
      <c r="P260" s="55">
        <v>3</v>
      </c>
      <c r="Q260" s="55">
        <v>6</v>
      </c>
      <c r="R260" s="55">
        <v>6</v>
      </c>
      <c r="S260" s="56">
        <v>6</v>
      </c>
    </row>
    <row r="261" spans="1:19" customFormat="1" x14ac:dyDescent="0.25">
      <c r="A261" s="301" t="s">
        <v>228</v>
      </c>
      <c r="B261" s="301">
        <f t="shared" si="52"/>
        <v>30</v>
      </c>
      <c r="C261" s="51">
        <v>0</v>
      </c>
      <c r="D261" s="55">
        <v>0</v>
      </c>
      <c r="E261" s="55">
        <v>0</v>
      </c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55">
        <v>0</v>
      </c>
      <c r="L261" s="55">
        <v>1</v>
      </c>
      <c r="M261" s="55">
        <v>1</v>
      </c>
      <c r="N261" s="55">
        <v>1</v>
      </c>
      <c r="O261" s="55">
        <v>2</v>
      </c>
      <c r="P261" s="55">
        <v>2</v>
      </c>
      <c r="Q261" s="55">
        <v>6</v>
      </c>
      <c r="R261" s="55">
        <v>6</v>
      </c>
      <c r="S261" s="56">
        <v>11</v>
      </c>
    </row>
    <row r="262" spans="1:19" customFormat="1" x14ac:dyDescent="0.25">
      <c r="A262" s="301" t="s">
        <v>229</v>
      </c>
      <c r="B262" s="301">
        <f t="shared" si="52"/>
        <v>33</v>
      </c>
      <c r="C262" s="51">
        <v>0</v>
      </c>
      <c r="D262" s="55">
        <v>0</v>
      </c>
      <c r="E262" s="55">
        <v>0</v>
      </c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55">
        <v>0</v>
      </c>
      <c r="L262" s="55">
        <v>0</v>
      </c>
      <c r="M262" s="55">
        <v>0</v>
      </c>
      <c r="N262" s="55">
        <v>2</v>
      </c>
      <c r="O262" s="55">
        <v>2</v>
      </c>
      <c r="P262" s="55">
        <v>7</v>
      </c>
      <c r="Q262" s="55">
        <v>8</v>
      </c>
      <c r="R262" s="55">
        <v>7</v>
      </c>
      <c r="S262" s="56">
        <v>7</v>
      </c>
    </row>
    <row r="263" spans="1:19" customFormat="1" x14ac:dyDescent="0.25">
      <c r="A263" s="301" t="s">
        <v>230</v>
      </c>
      <c r="B263" s="301">
        <f t="shared" si="52"/>
        <v>33</v>
      </c>
      <c r="C263" s="51">
        <v>0</v>
      </c>
      <c r="D263" s="55">
        <v>0</v>
      </c>
      <c r="E263" s="55">
        <v>0</v>
      </c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55">
        <v>0</v>
      </c>
      <c r="L263" s="55">
        <v>0</v>
      </c>
      <c r="M263" s="55">
        <v>0</v>
      </c>
      <c r="N263" s="55">
        <v>0</v>
      </c>
      <c r="O263" s="55">
        <v>2</v>
      </c>
      <c r="P263" s="55">
        <v>8</v>
      </c>
      <c r="Q263" s="55">
        <v>6</v>
      </c>
      <c r="R263" s="55">
        <v>6</v>
      </c>
      <c r="S263" s="56">
        <v>11</v>
      </c>
    </row>
    <row r="264" spans="1:19" customFormat="1" x14ac:dyDescent="0.25">
      <c r="A264" s="301" t="s">
        <v>231</v>
      </c>
      <c r="B264" s="301">
        <f t="shared" si="52"/>
        <v>0</v>
      </c>
      <c r="C264" s="51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6"/>
    </row>
    <row r="265" spans="1:19" customFormat="1" x14ac:dyDescent="0.25">
      <c r="A265" s="301" t="s">
        <v>232</v>
      </c>
      <c r="B265" s="301">
        <f t="shared" si="52"/>
        <v>0</v>
      </c>
      <c r="C265" s="51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6"/>
    </row>
    <row r="266" spans="1:19" customFormat="1" x14ac:dyDescent="0.25">
      <c r="A266" s="301" t="s">
        <v>233</v>
      </c>
      <c r="B266" s="301">
        <f t="shared" si="52"/>
        <v>0</v>
      </c>
      <c r="C266" s="51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6"/>
    </row>
    <row r="267" spans="1:19" customFormat="1" x14ac:dyDescent="0.25">
      <c r="A267" s="301" t="s">
        <v>234</v>
      </c>
      <c r="B267" s="301">
        <f t="shared" si="52"/>
        <v>0</v>
      </c>
      <c r="C267" s="51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6"/>
    </row>
    <row r="268" spans="1:19" customFormat="1" ht="22.5" x14ac:dyDescent="0.25">
      <c r="A268" s="381" t="s">
        <v>235</v>
      </c>
      <c r="B268" s="301">
        <f t="shared" si="52"/>
        <v>0</v>
      </c>
      <c r="C268" s="51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6"/>
    </row>
    <row r="269" spans="1:19" customFormat="1" ht="22.5" x14ac:dyDescent="0.25">
      <c r="A269" s="381" t="s">
        <v>236</v>
      </c>
      <c r="B269" s="301">
        <f t="shared" si="52"/>
        <v>0</v>
      </c>
      <c r="C269" s="51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6"/>
    </row>
    <row r="270" spans="1:19" customFormat="1" x14ac:dyDescent="0.25">
      <c r="A270" s="301" t="s">
        <v>237</v>
      </c>
      <c r="B270" s="301">
        <f t="shared" si="52"/>
        <v>0</v>
      </c>
      <c r="C270" s="51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6"/>
    </row>
    <row r="271" spans="1:19" customFormat="1" x14ac:dyDescent="0.25">
      <c r="A271" s="301" t="s">
        <v>238</v>
      </c>
      <c r="B271" s="301">
        <f t="shared" si="52"/>
        <v>0</v>
      </c>
      <c r="C271" s="51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6"/>
    </row>
    <row r="272" spans="1:19" customFormat="1" x14ac:dyDescent="0.25">
      <c r="A272" s="301" t="s">
        <v>239</v>
      </c>
      <c r="B272" s="301">
        <f t="shared" si="52"/>
        <v>0</v>
      </c>
      <c r="C272" s="51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6"/>
    </row>
    <row r="273" spans="1:19" customFormat="1" x14ac:dyDescent="0.25">
      <c r="A273" s="301" t="s">
        <v>240</v>
      </c>
      <c r="B273" s="301">
        <f t="shared" si="52"/>
        <v>0</v>
      </c>
      <c r="C273" s="51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6"/>
    </row>
    <row r="274" spans="1:19" customFormat="1" x14ac:dyDescent="0.25">
      <c r="A274" s="301" t="s">
        <v>241</v>
      </c>
      <c r="B274" s="301">
        <f t="shared" si="52"/>
        <v>0</v>
      </c>
      <c r="C274" s="51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6"/>
    </row>
    <row r="275" spans="1:19" customFormat="1" x14ac:dyDescent="0.25">
      <c r="A275" s="301" t="s">
        <v>242</v>
      </c>
      <c r="B275" s="301">
        <f t="shared" si="52"/>
        <v>57</v>
      </c>
      <c r="C275" s="51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>
        <v>7</v>
      </c>
      <c r="Q275" s="55">
        <v>13</v>
      </c>
      <c r="R275" s="55">
        <v>19</v>
      </c>
      <c r="S275" s="56">
        <v>18</v>
      </c>
    </row>
    <row r="276" spans="1:19" customFormat="1" x14ac:dyDescent="0.25">
      <c r="A276" s="301" t="s">
        <v>243</v>
      </c>
      <c r="B276" s="301">
        <f t="shared" si="52"/>
        <v>274</v>
      </c>
      <c r="C276" s="51">
        <v>1</v>
      </c>
      <c r="D276" s="55">
        <v>6</v>
      </c>
      <c r="E276" s="55">
        <v>12</v>
      </c>
      <c r="F276" s="55">
        <v>1</v>
      </c>
      <c r="G276" s="55">
        <v>1</v>
      </c>
      <c r="H276" s="55">
        <v>1</v>
      </c>
      <c r="I276" s="55">
        <v>0</v>
      </c>
      <c r="J276" s="55">
        <v>3</v>
      </c>
      <c r="K276" s="55">
        <v>0</v>
      </c>
      <c r="L276" s="55">
        <v>2</v>
      </c>
      <c r="M276" s="55">
        <v>0</v>
      </c>
      <c r="N276" s="55">
        <v>4</v>
      </c>
      <c r="O276" s="55">
        <v>4</v>
      </c>
      <c r="P276" s="55">
        <v>84</v>
      </c>
      <c r="Q276" s="55">
        <v>76</v>
      </c>
      <c r="R276" s="55">
        <v>41</v>
      </c>
      <c r="S276" s="56">
        <v>38</v>
      </c>
    </row>
    <row r="277" spans="1:19" customFormat="1" x14ac:dyDescent="0.25">
      <c r="A277" s="301" t="s">
        <v>244</v>
      </c>
      <c r="B277" s="301">
        <f t="shared" si="52"/>
        <v>0</v>
      </c>
      <c r="C277" s="51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6"/>
    </row>
    <row r="278" spans="1:19" customFormat="1" x14ac:dyDescent="0.25">
      <c r="A278" s="301" t="s">
        <v>245</v>
      </c>
      <c r="B278" s="301">
        <f t="shared" si="52"/>
        <v>0</v>
      </c>
      <c r="C278" s="51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6"/>
    </row>
    <row r="279" spans="1:19" customFormat="1" x14ac:dyDescent="0.25">
      <c r="A279" s="382" t="s">
        <v>246</v>
      </c>
      <c r="B279" s="301">
        <f t="shared" si="52"/>
        <v>0</v>
      </c>
      <c r="C279" s="39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0"/>
    </row>
    <row r="280" spans="1:19" customFormat="1" x14ac:dyDescent="0.25">
      <c r="A280" s="382" t="s">
        <v>247</v>
      </c>
      <c r="B280" s="301">
        <f t="shared" si="52"/>
        <v>0</v>
      </c>
      <c r="C280" s="51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6"/>
    </row>
    <row r="281" spans="1:19" customFormat="1" ht="22.5" x14ac:dyDescent="0.25">
      <c r="A281" s="383" t="s">
        <v>248</v>
      </c>
      <c r="B281" s="301">
        <f t="shared" si="52"/>
        <v>0</v>
      </c>
      <c r="C281" s="51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6"/>
    </row>
    <row r="282" spans="1:19" customFormat="1" x14ac:dyDescent="0.25">
      <c r="A282" s="382" t="s">
        <v>249</v>
      </c>
      <c r="B282" s="301">
        <f t="shared" si="52"/>
        <v>0</v>
      </c>
      <c r="C282" s="51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6"/>
    </row>
    <row r="283" spans="1:19" customFormat="1" x14ac:dyDescent="0.25">
      <c r="A283" s="382" t="s">
        <v>250</v>
      </c>
      <c r="B283" s="301">
        <f t="shared" si="52"/>
        <v>0</v>
      </c>
      <c r="C283" s="51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6"/>
    </row>
    <row r="284" spans="1:19" customFormat="1" x14ac:dyDescent="0.25">
      <c r="A284" s="350" t="s">
        <v>251</v>
      </c>
      <c r="B284" s="303">
        <f t="shared" si="52"/>
        <v>0</v>
      </c>
      <c r="C284" s="304"/>
      <c r="D284" s="238"/>
      <c r="E284" s="238"/>
      <c r="F284" s="238"/>
      <c r="G284" s="238"/>
      <c r="H284" s="238"/>
      <c r="I284" s="238"/>
      <c r="J284" s="238"/>
      <c r="K284" s="238"/>
      <c r="L284" s="238"/>
      <c r="M284" s="238"/>
      <c r="N284" s="238"/>
      <c r="O284" s="238"/>
      <c r="P284" s="238"/>
      <c r="Q284" s="238"/>
      <c r="R284" s="238"/>
      <c r="S284" s="77"/>
    </row>
    <row r="285" spans="1:19" customFormat="1" x14ac:dyDescent="0.25">
      <c r="A285" s="257" t="s">
        <v>252</v>
      </c>
      <c r="B285" s="257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</row>
    <row r="286" spans="1:19" customFormat="1" x14ac:dyDescent="0.25">
      <c r="A286" s="1430" t="s">
        <v>253</v>
      </c>
      <c r="B286" s="1454" t="s">
        <v>5</v>
      </c>
      <c r="C286" s="1313" t="s">
        <v>254</v>
      </c>
      <c r="D286" s="1432"/>
      <c r="E286" s="1432"/>
      <c r="F286" s="1432"/>
      <c r="G286" s="1432"/>
      <c r="H286" s="1432"/>
      <c r="I286" s="1432"/>
      <c r="J286" s="1432"/>
      <c r="K286" s="1432"/>
      <c r="L286" s="1432"/>
      <c r="M286" s="1432"/>
      <c r="N286" s="1432"/>
      <c r="O286" s="1432"/>
      <c r="P286" s="1432"/>
      <c r="Q286" s="1432"/>
      <c r="R286" s="1432"/>
      <c r="S286" s="1312"/>
    </row>
    <row r="287" spans="1:19" customFormat="1" x14ac:dyDescent="0.25">
      <c r="A287" s="734"/>
      <c r="B287" s="735"/>
      <c r="C287" s="1346" t="s">
        <v>11</v>
      </c>
      <c r="D287" s="1346" t="s">
        <v>12</v>
      </c>
      <c r="E287" s="1346" t="s">
        <v>13</v>
      </c>
      <c r="F287" s="1346" t="s">
        <v>14</v>
      </c>
      <c r="G287" s="1346" t="s">
        <v>15</v>
      </c>
      <c r="H287" s="1346" t="s">
        <v>16</v>
      </c>
      <c r="I287" s="1346" t="s">
        <v>17</v>
      </c>
      <c r="J287" s="1346" t="s">
        <v>18</v>
      </c>
      <c r="K287" s="1346" t="s">
        <v>19</v>
      </c>
      <c r="L287" s="1346" t="s">
        <v>20</v>
      </c>
      <c r="M287" s="1346" t="s">
        <v>21</v>
      </c>
      <c r="N287" s="1346" t="s">
        <v>22</v>
      </c>
      <c r="O287" s="1346" t="s">
        <v>23</v>
      </c>
      <c r="P287" s="1346" t="s">
        <v>24</v>
      </c>
      <c r="Q287" s="1346" t="s">
        <v>25</v>
      </c>
      <c r="R287" s="1346" t="s">
        <v>26</v>
      </c>
      <c r="S287" s="1346" t="s">
        <v>27</v>
      </c>
    </row>
    <row r="288" spans="1:19" customFormat="1" x14ac:dyDescent="0.25">
      <c r="A288" s="1369" t="s">
        <v>61</v>
      </c>
      <c r="B288" s="376">
        <f t="shared" ref="B288:B308" si="53">SUM(C288:S288)</f>
        <v>0</v>
      </c>
      <c r="C288" s="44">
        <v>0</v>
      </c>
      <c r="D288" s="44">
        <v>0</v>
      </c>
      <c r="E288" s="44">
        <v>0</v>
      </c>
      <c r="F288" s="44">
        <v>0</v>
      </c>
      <c r="G288" s="44">
        <v>0</v>
      </c>
      <c r="H288" s="44">
        <v>0</v>
      </c>
      <c r="I288" s="44">
        <v>0</v>
      </c>
      <c r="J288" s="44">
        <v>0</v>
      </c>
      <c r="K288" s="44">
        <v>0</v>
      </c>
      <c r="L288" s="44">
        <v>0</v>
      </c>
      <c r="M288" s="44">
        <v>0</v>
      </c>
      <c r="N288" s="44">
        <v>0</v>
      </c>
      <c r="O288" s="44">
        <v>0</v>
      </c>
      <c r="P288" s="44">
        <v>0</v>
      </c>
      <c r="Q288" s="44">
        <v>0</v>
      </c>
      <c r="R288" s="44">
        <v>0</v>
      </c>
      <c r="S288" s="40">
        <v>0</v>
      </c>
    </row>
    <row r="289" spans="1:19" customFormat="1" x14ac:dyDescent="0.25">
      <c r="A289" s="161" t="s">
        <v>66</v>
      </c>
      <c r="B289" s="376">
        <f t="shared" si="53"/>
        <v>0</v>
      </c>
      <c r="C289" s="55">
        <v>0</v>
      </c>
      <c r="D289" s="55">
        <v>0</v>
      </c>
      <c r="E289" s="55">
        <v>0</v>
      </c>
      <c r="F289" s="55">
        <v>0</v>
      </c>
      <c r="G289" s="55">
        <v>0</v>
      </c>
      <c r="H289" s="55">
        <v>0</v>
      </c>
      <c r="I289" s="55">
        <v>0</v>
      </c>
      <c r="J289" s="55">
        <v>0</v>
      </c>
      <c r="K289" s="55">
        <v>0</v>
      </c>
      <c r="L289" s="55">
        <v>0</v>
      </c>
      <c r="M289" s="55">
        <v>0</v>
      </c>
      <c r="N289" s="55">
        <v>0</v>
      </c>
      <c r="O289" s="55">
        <v>0</v>
      </c>
      <c r="P289" s="55">
        <v>0</v>
      </c>
      <c r="Q289" s="55">
        <v>0</v>
      </c>
      <c r="R289" s="55">
        <v>0</v>
      </c>
      <c r="S289" s="56">
        <v>0</v>
      </c>
    </row>
    <row r="290" spans="1:19" customFormat="1" x14ac:dyDescent="0.25">
      <c r="A290" s="348" t="s">
        <v>62</v>
      </c>
      <c r="B290" s="376">
        <f t="shared" si="53"/>
        <v>1</v>
      </c>
      <c r="C290" s="55">
        <v>0</v>
      </c>
      <c r="D290" s="55">
        <v>0</v>
      </c>
      <c r="E290" s="55">
        <v>0</v>
      </c>
      <c r="F290" s="55">
        <v>0</v>
      </c>
      <c r="G290" s="55">
        <v>0</v>
      </c>
      <c r="H290" s="55">
        <v>0</v>
      </c>
      <c r="I290" s="55">
        <v>0</v>
      </c>
      <c r="J290" s="55">
        <v>0</v>
      </c>
      <c r="K290" s="55">
        <v>0</v>
      </c>
      <c r="L290" s="55">
        <v>0</v>
      </c>
      <c r="M290" s="55">
        <v>0</v>
      </c>
      <c r="N290" s="55">
        <v>0</v>
      </c>
      <c r="O290" s="55">
        <v>1</v>
      </c>
      <c r="P290" s="55">
        <v>0</v>
      </c>
      <c r="Q290" s="55">
        <v>0</v>
      </c>
      <c r="R290" s="55">
        <v>0</v>
      </c>
      <c r="S290" s="56">
        <v>0</v>
      </c>
    </row>
    <row r="291" spans="1:19" customFormat="1" x14ac:dyDescent="0.25">
      <c r="A291" s="348" t="s">
        <v>60</v>
      </c>
      <c r="B291" s="376">
        <f t="shared" si="53"/>
        <v>24</v>
      </c>
      <c r="C291" s="55">
        <v>0</v>
      </c>
      <c r="D291" s="55">
        <v>0</v>
      </c>
      <c r="E291" s="55">
        <v>0</v>
      </c>
      <c r="F291" s="55">
        <v>0</v>
      </c>
      <c r="G291" s="55">
        <v>0</v>
      </c>
      <c r="H291" s="55">
        <v>0</v>
      </c>
      <c r="I291" s="55">
        <v>0</v>
      </c>
      <c r="J291" s="55">
        <v>0</v>
      </c>
      <c r="K291" s="55">
        <v>0</v>
      </c>
      <c r="L291" s="55">
        <v>3</v>
      </c>
      <c r="M291" s="55">
        <v>0</v>
      </c>
      <c r="N291" s="55">
        <v>2</v>
      </c>
      <c r="O291" s="55">
        <v>2</v>
      </c>
      <c r="P291" s="55">
        <v>1</v>
      </c>
      <c r="Q291" s="55">
        <v>7</v>
      </c>
      <c r="R291" s="55">
        <v>3</v>
      </c>
      <c r="S291" s="56">
        <v>6</v>
      </c>
    </row>
    <row r="292" spans="1:19" customFormat="1" x14ac:dyDescent="0.25">
      <c r="A292" s="161" t="s">
        <v>169</v>
      </c>
      <c r="B292" s="376">
        <f t="shared" si="53"/>
        <v>0</v>
      </c>
      <c r="C292" s="55">
        <v>0</v>
      </c>
      <c r="D292" s="55">
        <v>0</v>
      </c>
      <c r="E292" s="55">
        <v>0</v>
      </c>
      <c r="F292" s="55">
        <v>0</v>
      </c>
      <c r="G292" s="55">
        <v>0</v>
      </c>
      <c r="H292" s="55">
        <v>0</v>
      </c>
      <c r="I292" s="55">
        <v>0</v>
      </c>
      <c r="J292" s="55">
        <v>0</v>
      </c>
      <c r="K292" s="55">
        <v>0</v>
      </c>
      <c r="L292" s="55">
        <v>0</v>
      </c>
      <c r="M292" s="55">
        <v>0</v>
      </c>
      <c r="N292" s="55">
        <v>0</v>
      </c>
      <c r="O292" s="55">
        <v>0</v>
      </c>
      <c r="P292" s="55">
        <v>0</v>
      </c>
      <c r="Q292" s="55">
        <v>0</v>
      </c>
      <c r="R292" s="55">
        <v>0</v>
      </c>
      <c r="S292" s="56">
        <v>0</v>
      </c>
    </row>
    <row r="293" spans="1:19" customFormat="1" x14ac:dyDescent="0.25">
      <c r="A293" s="163" t="s">
        <v>63</v>
      </c>
      <c r="B293" s="376">
        <f t="shared" si="53"/>
        <v>2</v>
      </c>
      <c r="C293" s="55">
        <v>0</v>
      </c>
      <c r="D293" s="55">
        <v>0</v>
      </c>
      <c r="E293" s="55">
        <v>0</v>
      </c>
      <c r="F293" s="55">
        <v>0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1</v>
      </c>
      <c r="Q293" s="55">
        <v>0</v>
      </c>
      <c r="R293" s="55">
        <v>0</v>
      </c>
      <c r="S293" s="56">
        <v>1</v>
      </c>
    </row>
    <row r="294" spans="1:19" customFormat="1" x14ac:dyDescent="0.25">
      <c r="A294" s="163" t="s">
        <v>255</v>
      </c>
      <c r="B294" s="376">
        <f t="shared" si="53"/>
        <v>0</v>
      </c>
      <c r="C294" s="55">
        <v>0</v>
      </c>
      <c r="D294" s="55">
        <v>0</v>
      </c>
      <c r="E294" s="55">
        <v>0</v>
      </c>
      <c r="F294" s="55">
        <v>0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0</v>
      </c>
      <c r="Q294" s="55">
        <v>0</v>
      </c>
      <c r="R294" s="55">
        <v>0</v>
      </c>
      <c r="S294" s="56">
        <v>0</v>
      </c>
    </row>
    <row r="295" spans="1:19" customFormat="1" x14ac:dyDescent="0.25">
      <c r="A295" s="163" t="s">
        <v>167</v>
      </c>
      <c r="B295" s="376">
        <f t="shared" si="53"/>
        <v>1</v>
      </c>
      <c r="C295" s="55">
        <v>0</v>
      </c>
      <c r="D295" s="55">
        <v>0</v>
      </c>
      <c r="E295" s="55">
        <v>0</v>
      </c>
      <c r="F295" s="55">
        <v>0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1</v>
      </c>
      <c r="N295" s="55">
        <v>0</v>
      </c>
      <c r="O295" s="55">
        <v>0</v>
      </c>
      <c r="P295" s="55">
        <v>0</v>
      </c>
      <c r="Q295" s="55">
        <v>0</v>
      </c>
      <c r="R295" s="55">
        <v>0</v>
      </c>
      <c r="S295" s="56">
        <v>0</v>
      </c>
    </row>
    <row r="296" spans="1:19" customFormat="1" x14ac:dyDescent="0.25">
      <c r="A296" s="161" t="s">
        <v>174</v>
      </c>
      <c r="B296" s="376">
        <f t="shared" si="53"/>
        <v>0</v>
      </c>
      <c r="C296" s="55">
        <v>0</v>
      </c>
      <c r="D296" s="55">
        <v>0</v>
      </c>
      <c r="E296" s="55">
        <v>0</v>
      </c>
      <c r="F296" s="55">
        <v>0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0</v>
      </c>
      <c r="Q296" s="55">
        <v>0</v>
      </c>
      <c r="R296" s="55">
        <v>0</v>
      </c>
      <c r="S296" s="56">
        <v>0</v>
      </c>
    </row>
    <row r="297" spans="1:19" customFormat="1" x14ac:dyDescent="0.25">
      <c r="A297" s="163" t="s">
        <v>256</v>
      </c>
      <c r="B297" s="376">
        <f t="shared" si="53"/>
        <v>0</v>
      </c>
      <c r="C297" s="55">
        <v>0</v>
      </c>
      <c r="D297" s="55">
        <v>0</v>
      </c>
      <c r="E297" s="55">
        <v>0</v>
      </c>
      <c r="F297" s="55">
        <v>0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0</v>
      </c>
      <c r="Q297" s="55">
        <v>0</v>
      </c>
      <c r="R297" s="55">
        <v>0</v>
      </c>
      <c r="S297" s="56">
        <v>0</v>
      </c>
    </row>
    <row r="298" spans="1:19" customFormat="1" x14ac:dyDescent="0.25">
      <c r="A298" s="161" t="s">
        <v>68</v>
      </c>
      <c r="B298" s="376">
        <f t="shared" si="53"/>
        <v>3</v>
      </c>
      <c r="C298" s="55">
        <v>0</v>
      </c>
      <c r="D298" s="55">
        <v>0</v>
      </c>
      <c r="E298" s="55">
        <v>0</v>
      </c>
      <c r="F298" s="55">
        <v>0</v>
      </c>
      <c r="G298" s="55">
        <v>0</v>
      </c>
      <c r="H298" s="55">
        <v>0</v>
      </c>
      <c r="I298" s="55">
        <v>0</v>
      </c>
      <c r="J298" s="55">
        <v>0</v>
      </c>
      <c r="K298" s="55">
        <v>0</v>
      </c>
      <c r="L298" s="55">
        <v>0</v>
      </c>
      <c r="M298" s="55">
        <v>0</v>
      </c>
      <c r="N298" s="55">
        <v>1</v>
      </c>
      <c r="O298" s="55">
        <v>0</v>
      </c>
      <c r="P298" s="55">
        <v>1</v>
      </c>
      <c r="Q298" s="55">
        <v>0</v>
      </c>
      <c r="R298" s="55">
        <v>1</v>
      </c>
      <c r="S298" s="56">
        <v>0</v>
      </c>
    </row>
    <row r="299" spans="1:19" customFormat="1" x14ac:dyDescent="0.25">
      <c r="A299" s="163" t="s">
        <v>178</v>
      </c>
      <c r="B299" s="376">
        <f t="shared" si="53"/>
        <v>23</v>
      </c>
      <c r="C299" s="55">
        <v>0</v>
      </c>
      <c r="D299" s="55">
        <v>0</v>
      </c>
      <c r="E299" s="55">
        <v>0</v>
      </c>
      <c r="F299" s="55">
        <v>0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1</v>
      </c>
      <c r="O299" s="55">
        <v>1</v>
      </c>
      <c r="P299" s="55">
        <v>3</v>
      </c>
      <c r="Q299" s="55">
        <v>4</v>
      </c>
      <c r="R299" s="55">
        <v>5</v>
      </c>
      <c r="S299" s="56">
        <v>9</v>
      </c>
    </row>
    <row r="300" spans="1:19" customFormat="1" x14ac:dyDescent="0.25">
      <c r="A300" s="161" t="s">
        <v>69</v>
      </c>
      <c r="B300" s="376">
        <f t="shared" si="53"/>
        <v>1</v>
      </c>
      <c r="C300" s="44">
        <v>0</v>
      </c>
      <c r="D300" s="44">
        <v>0</v>
      </c>
      <c r="E300" s="44">
        <v>0</v>
      </c>
      <c r="F300" s="44">
        <v>0</v>
      </c>
      <c r="G300" s="44">
        <v>0</v>
      </c>
      <c r="H300" s="44">
        <v>0</v>
      </c>
      <c r="I300" s="44">
        <v>0</v>
      </c>
      <c r="J300" s="44">
        <v>0</v>
      </c>
      <c r="K300" s="44">
        <v>0</v>
      </c>
      <c r="L300" s="44">
        <v>0</v>
      </c>
      <c r="M300" s="44">
        <v>0</v>
      </c>
      <c r="N300" s="44">
        <v>0</v>
      </c>
      <c r="O300" s="44">
        <v>0</v>
      </c>
      <c r="P300" s="44">
        <v>0</v>
      </c>
      <c r="Q300" s="44">
        <v>0</v>
      </c>
      <c r="R300" s="44">
        <v>1</v>
      </c>
      <c r="S300" s="40">
        <v>0</v>
      </c>
    </row>
    <row r="301" spans="1:19" customFormat="1" x14ac:dyDescent="0.25">
      <c r="A301" s="163" t="s">
        <v>257</v>
      </c>
      <c r="B301" s="376">
        <f t="shared" si="53"/>
        <v>57</v>
      </c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>
        <v>7</v>
      </c>
      <c r="Q301" s="44">
        <v>13</v>
      </c>
      <c r="R301" s="44">
        <v>19</v>
      </c>
      <c r="S301" s="40">
        <v>18</v>
      </c>
    </row>
    <row r="302" spans="1:19" customFormat="1" x14ac:dyDescent="0.25">
      <c r="A302" s="163" t="s">
        <v>258</v>
      </c>
      <c r="B302" s="376">
        <f t="shared" si="53"/>
        <v>150</v>
      </c>
      <c r="C302" s="44">
        <v>1</v>
      </c>
      <c r="D302" s="44">
        <v>6</v>
      </c>
      <c r="E302" s="44">
        <v>12</v>
      </c>
      <c r="F302" s="44">
        <v>1</v>
      </c>
      <c r="G302" s="44">
        <v>1</v>
      </c>
      <c r="H302" s="44">
        <v>1</v>
      </c>
      <c r="I302" s="44">
        <v>0</v>
      </c>
      <c r="J302" s="44">
        <v>3</v>
      </c>
      <c r="K302" s="44">
        <v>0</v>
      </c>
      <c r="L302" s="44">
        <v>1</v>
      </c>
      <c r="M302" s="44">
        <v>0</v>
      </c>
      <c r="N302" s="44">
        <v>2</v>
      </c>
      <c r="O302" s="44">
        <v>2</v>
      </c>
      <c r="P302" s="44">
        <v>42</v>
      </c>
      <c r="Q302" s="44">
        <v>38</v>
      </c>
      <c r="R302" s="44">
        <v>21</v>
      </c>
      <c r="S302" s="40">
        <v>19</v>
      </c>
    </row>
    <row r="303" spans="1:19" customFormat="1" x14ac:dyDescent="0.25">
      <c r="A303" s="161" t="s">
        <v>70</v>
      </c>
      <c r="B303" s="376">
        <f t="shared" si="53"/>
        <v>0</v>
      </c>
      <c r="C303" s="55">
        <v>0</v>
      </c>
      <c r="D303" s="55">
        <v>0</v>
      </c>
      <c r="E303" s="55">
        <v>0</v>
      </c>
      <c r="F303" s="55">
        <v>0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v>0</v>
      </c>
      <c r="R303" s="55">
        <v>0</v>
      </c>
      <c r="S303" s="56">
        <v>0</v>
      </c>
    </row>
    <row r="304" spans="1:19" customFormat="1" x14ac:dyDescent="0.25">
      <c r="A304" s="327" t="s">
        <v>171</v>
      </c>
      <c r="B304" s="376">
        <f t="shared" si="53"/>
        <v>3</v>
      </c>
      <c r="C304" s="55">
        <v>0</v>
      </c>
      <c r="D304" s="55">
        <v>0</v>
      </c>
      <c r="E304" s="55">
        <v>0</v>
      </c>
      <c r="F304" s="55">
        <v>0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1</v>
      </c>
      <c r="N304" s="55">
        <v>0</v>
      </c>
      <c r="O304" s="55">
        <v>0</v>
      </c>
      <c r="P304" s="55">
        <v>1</v>
      </c>
      <c r="Q304" s="55">
        <v>1</v>
      </c>
      <c r="R304" s="55">
        <v>0</v>
      </c>
      <c r="S304" s="56">
        <v>0</v>
      </c>
    </row>
    <row r="305" spans="1:113" x14ac:dyDescent="0.25">
      <c r="A305" s="265" t="s">
        <v>259</v>
      </c>
      <c r="B305" s="376">
        <f t="shared" si="53"/>
        <v>7</v>
      </c>
      <c r="C305" s="55">
        <v>0</v>
      </c>
      <c r="D305" s="55">
        <v>0</v>
      </c>
      <c r="E305" s="55">
        <v>0</v>
      </c>
      <c r="F305" s="55">
        <v>0</v>
      </c>
      <c r="G305" s="55">
        <v>0</v>
      </c>
      <c r="H305" s="55">
        <v>0</v>
      </c>
      <c r="I305" s="55">
        <v>0</v>
      </c>
      <c r="J305" s="55">
        <v>0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0</v>
      </c>
      <c r="Q305" s="55">
        <v>3</v>
      </c>
      <c r="R305" s="55">
        <v>0</v>
      </c>
      <c r="S305" s="56">
        <v>4</v>
      </c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</row>
    <row r="306" spans="1:113" x14ac:dyDescent="0.25">
      <c r="A306" s="265" t="s">
        <v>58</v>
      </c>
      <c r="B306" s="376">
        <f t="shared" si="53"/>
        <v>0</v>
      </c>
      <c r="C306" s="55">
        <v>0</v>
      </c>
      <c r="D306" s="55">
        <v>0</v>
      </c>
      <c r="E306" s="55">
        <v>0</v>
      </c>
      <c r="F306" s="55">
        <v>0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v>0</v>
      </c>
      <c r="R306" s="55">
        <v>0</v>
      </c>
      <c r="S306" s="56">
        <v>0</v>
      </c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</row>
    <row r="307" spans="1:113" x14ac:dyDescent="0.25">
      <c r="A307" s="265" t="s">
        <v>175</v>
      </c>
      <c r="B307" s="385">
        <f t="shared" si="53"/>
        <v>0</v>
      </c>
      <c r="C307" s="93">
        <v>0</v>
      </c>
      <c r="D307" s="93">
        <v>0</v>
      </c>
      <c r="E307" s="93">
        <v>0</v>
      </c>
      <c r="F307" s="93">
        <v>0</v>
      </c>
      <c r="G307" s="93">
        <v>0</v>
      </c>
      <c r="H307" s="93">
        <v>0</v>
      </c>
      <c r="I307" s="93">
        <v>0</v>
      </c>
      <c r="J307" s="93">
        <v>0</v>
      </c>
      <c r="K307" s="93">
        <v>0</v>
      </c>
      <c r="L307" s="93">
        <v>0</v>
      </c>
      <c r="M307" s="93">
        <v>0</v>
      </c>
      <c r="N307" s="93">
        <v>0</v>
      </c>
      <c r="O307" s="93">
        <v>0</v>
      </c>
      <c r="P307" s="93">
        <v>0</v>
      </c>
      <c r="Q307" s="93">
        <v>0</v>
      </c>
      <c r="R307" s="93">
        <v>0</v>
      </c>
      <c r="S307" s="89">
        <v>0</v>
      </c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</row>
    <row r="308" spans="1:113" x14ac:dyDescent="0.25">
      <c r="A308" s="738" t="s">
        <v>260</v>
      </c>
      <c r="B308" s="387">
        <f t="shared" si="53"/>
        <v>50</v>
      </c>
      <c r="C308" s="238">
        <v>0</v>
      </c>
      <c r="D308" s="238">
        <v>0</v>
      </c>
      <c r="E308" s="238">
        <v>0</v>
      </c>
      <c r="F308" s="238">
        <v>0</v>
      </c>
      <c r="G308" s="238">
        <v>0</v>
      </c>
      <c r="H308" s="238">
        <v>0</v>
      </c>
      <c r="I308" s="238">
        <v>0</v>
      </c>
      <c r="J308" s="238">
        <v>0</v>
      </c>
      <c r="K308" s="238">
        <v>0</v>
      </c>
      <c r="L308" s="238">
        <v>0</v>
      </c>
      <c r="M308" s="238">
        <v>1</v>
      </c>
      <c r="N308" s="238">
        <v>0</v>
      </c>
      <c r="O308" s="238">
        <v>3</v>
      </c>
      <c r="P308" s="238">
        <v>8</v>
      </c>
      <c r="Q308" s="238">
        <v>10</v>
      </c>
      <c r="R308" s="238">
        <v>9</v>
      </c>
      <c r="S308" s="77">
        <v>19</v>
      </c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</row>
    <row r="349" spans="1:113" x14ac:dyDescent="0.25">
      <c r="A349" s="388">
        <f>SUM(B13:B24,C29:C50,B59,B67,B75,B95:E95,B103:E103,B111:E111,B115:B116,B120:B122,C126:L141,B147:B175,B176:B181,B193,B204,B213,B216:B219,B247,B252:B254,B258:B284,B288:B308)</f>
        <v>12904</v>
      </c>
      <c r="B349" s="388">
        <f>SUM(CG13:CM212)</f>
        <v>0</v>
      </c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</row>
  </sheetData>
  <mergeCells count="141">
    <mergeCell ref="A286:A287"/>
    <mergeCell ref="B286:B287"/>
    <mergeCell ref="C286:S286"/>
    <mergeCell ref="A250:A251"/>
    <mergeCell ref="B250:B251"/>
    <mergeCell ref="C250:S250"/>
    <mergeCell ref="A256:A257"/>
    <mergeCell ref="B256:B257"/>
    <mergeCell ref="C256:S256"/>
    <mergeCell ref="A206:A208"/>
    <mergeCell ref="B206:B208"/>
    <mergeCell ref="C206:S207"/>
    <mergeCell ref="T206:X206"/>
    <mergeCell ref="T207:V207"/>
    <mergeCell ref="W207:X207"/>
    <mergeCell ref="A195:A197"/>
    <mergeCell ref="B195:B197"/>
    <mergeCell ref="C195:S196"/>
    <mergeCell ref="T195:X195"/>
    <mergeCell ref="T196:V196"/>
    <mergeCell ref="W196:X196"/>
    <mergeCell ref="A183:A185"/>
    <mergeCell ref="B183:B185"/>
    <mergeCell ref="C183:S184"/>
    <mergeCell ref="T183:X183"/>
    <mergeCell ref="T184:V184"/>
    <mergeCell ref="W184:X184"/>
    <mergeCell ref="AC145:AD145"/>
    <mergeCell ref="AE145:AF145"/>
    <mergeCell ref="AG145:AH145"/>
    <mergeCell ref="AM144:AO144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AN145:AO145"/>
    <mergeCell ref="AI145:AJ145"/>
    <mergeCell ref="AK145:AL145"/>
    <mergeCell ref="AM145:AM146"/>
    <mergeCell ref="K124:L124"/>
    <mergeCell ref="A126:A129"/>
    <mergeCell ref="A130:A134"/>
    <mergeCell ref="A135:A140"/>
    <mergeCell ref="A144:A146"/>
    <mergeCell ref="B144:D145"/>
    <mergeCell ref="E144:AL144"/>
    <mergeCell ref="W145:X145"/>
    <mergeCell ref="Y145:Z145"/>
    <mergeCell ref="AA145:AB145"/>
    <mergeCell ref="A124:A125"/>
    <mergeCell ref="B124:B125"/>
    <mergeCell ref="C124:D124"/>
    <mergeCell ref="E124:F124"/>
    <mergeCell ref="G124:H124"/>
    <mergeCell ref="I124:J124"/>
    <mergeCell ref="A113:A114"/>
    <mergeCell ref="B113:B114"/>
    <mergeCell ref="C113:F113"/>
    <mergeCell ref="G113:H113"/>
    <mergeCell ref="A118:A119"/>
    <mergeCell ref="B118:B119"/>
    <mergeCell ref="C118:E118"/>
    <mergeCell ref="F118:F119"/>
    <mergeCell ref="G118:G119"/>
    <mergeCell ref="H118:K118"/>
    <mergeCell ref="A61:A62"/>
    <mergeCell ref="B61:B62"/>
    <mergeCell ref="C61:S61"/>
    <mergeCell ref="T61:W61"/>
    <mergeCell ref="X61:Z61"/>
    <mergeCell ref="A69:A70"/>
    <mergeCell ref="B69:B70"/>
    <mergeCell ref="C69:S69"/>
    <mergeCell ref="T69:W69"/>
    <mergeCell ref="X69:Z69"/>
    <mergeCell ref="A29:B29"/>
    <mergeCell ref="A30:A48"/>
    <mergeCell ref="A52:A53"/>
    <mergeCell ref="B52:B53"/>
    <mergeCell ref="C52:F52"/>
    <mergeCell ref="G52:H52"/>
    <mergeCell ref="AH27:AI27"/>
    <mergeCell ref="AJ27:AK27"/>
    <mergeCell ref="AL27:AM27"/>
    <mergeCell ref="V27:W27"/>
    <mergeCell ref="X27:Y27"/>
    <mergeCell ref="Z27:AA27"/>
    <mergeCell ref="AB27:AC27"/>
    <mergeCell ref="AD27:AE27"/>
    <mergeCell ref="AF27:AG27"/>
    <mergeCell ref="J27:K27"/>
    <mergeCell ref="L27:M27"/>
    <mergeCell ref="N27:O27"/>
    <mergeCell ref="P27:Q27"/>
    <mergeCell ref="R27:S27"/>
    <mergeCell ref="T27:U27"/>
    <mergeCell ref="A26:A28"/>
    <mergeCell ref="B26:B28"/>
    <mergeCell ref="C26:E27"/>
    <mergeCell ref="F26:AM26"/>
    <mergeCell ref="AN26:AQ26"/>
    <mergeCell ref="F27:G27"/>
    <mergeCell ref="H27:I27"/>
    <mergeCell ref="AC11:AD11"/>
    <mergeCell ref="AE11:AF11"/>
    <mergeCell ref="AG11:AH11"/>
    <mergeCell ref="AI11:AJ11"/>
    <mergeCell ref="AK11:AL11"/>
    <mergeCell ref="AM11:AM12"/>
    <mergeCell ref="AQ27:AQ28"/>
    <mergeCell ref="AN27:AN28"/>
    <mergeCell ref="AO27:AO28"/>
    <mergeCell ref="AP27:AP28"/>
    <mergeCell ref="AR10:AR12"/>
    <mergeCell ref="AS10:AS12"/>
    <mergeCell ref="E11:F11"/>
    <mergeCell ref="G11:H11"/>
    <mergeCell ref="I11:J11"/>
    <mergeCell ref="K11:L11"/>
    <mergeCell ref="M11:N11"/>
    <mergeCell ref="O11:P11"/>
    <mergeCell ref="Q11:R11"/>
    <mergeCell ref="S11:T11"/>
    <mergeCell ref="AN11:AN12"/>
    <mergeCell ref="AO11:AO12"/>
    <mergeCell ref="AP11:AP12"/>
    <mergeCell ref="A6:N6"/>
    <mergeCell ref="A10:A12"/>
    <mergeCell ref="B10:D11"/>
    <mergeCell ref="E10:AL10"/>
    <mergeCell ref="AM10:AP10"/>
    <mergeCell ref="AQ10:AQ12"/>
    <mergeCell ref="U11:V11"/>
    <mergeCell ref="W11:X11"/>
    <mergeCell ref="Y11:Z11"/>
    <mergeCell ref="AA11:AB11"/>
  </mergeCells>
  <dataValidations count="5">
    <dataValidation type="whole" allowBlank="1" showInputMessage="1" showErrorMessage="1" error="Valor no Permitido" sqref="CG6:CT6 F60 W61 F68 C177:D181 C144:D175 B142:B175 E146:AL146 CH29:CK51 CG28:CG51">
      <formula1>0</formula1>
      <formula2>1E+30</formula2>
    </dataValidation>
    <dataValidation allowBlank="1" sqref="CA6:CF6 CA29:CF51"/>
    <dataValidation type="whole" operator="greaterThanOrEqual" allowBlank="1" showInputMessage="1" showErrorMessage="1" error="Valor no Permitido" sqref="B13:AS24 C288:S308 C63:Z67 B78:E95 B98:E103 B106:E110 C115:H116 C120:K122 C126:L141 E147:AO181 C186:X193 C198:X204 C209:X212 B216:B219 B222:B246 C252:S254 C258:S284 C29:AQ50">
      <formula1>0</formula1>
    </dataValidation>
    <dataValidation type="whole" operator="greaterThanOrEqual" allowBlank="1" showInputMessage="1" showErrorMessage="1" sqref="C54:H59 C71:Z75">
      <formula1>0</formula1>
    </dataValidation>
    <dataValidation allowBlank="1" showInputMessage="1" showErrorMessage="1" error="Valor no Permitido" sqref="T62 T70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49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9.85546875" customWidth="1"/>
    <col min="2" max="2" width="35.140625" bestFit="1" customWidth="1"/>
    <col min="3" max="3" width="16.28515625" customWidth="1"/>
    <col min="4" max="38" width="19.28515625" customWidth="1"/>
    <col min="39" max="40" width="12.7109375" customWidth="1"/>
    <col min="41" max="41" width="14.42578125" customWidth="1"/>
    <col min="42" max="42" width="12.7109375" customWidth="1"/>
    <col min="43" max="43" width="14.42578125" customWidth="1"/>
    <col min="44" max="44" width="12.42578125" customWidth="1"/>
    <col min="46" max="46" width="13.28515625" customWidth="1"/>
    <col min="48" max="48" width="12.28515625" customWidth="1"/>
    <col min="74" max="77" width="11" customWidth="1"/>
    <col min="78" max="78" width="13.28515625" hidden="1" customWidth="1"/>
    <col min="79" max="97" width="11.42578125" style="2" hidden="1" customWidth="1"/>
    <col min="98" max="105" width="11.42578125" style="2" customWidth="1"/>
    <col min="106" max="113" width="11.42578125" style="2"/>
  </cols>
  <sheetData>
    <row r="1" spans="1:130" x14ac:dyDescent="0.25">
      <c r="A1" s="1" t="s">
        <v>0</v>
      </c>
    </row>
    <row r="2" spans="1:130" x14ac:dyDescent="0.25">
      <c r="A2" s="1" t="str">
        <f>CONCATENATE("COMUNA: ",[12]NOMBRE!B2," - ","( ",[12]NOMBRE!C2,[12]NOMBRE!D2,[12]NOMBRE!E2,[12]NOMBRE!F2,[12]NOMBRE!G2," )")</f>
        <v>COMUNA: LINARES - ( 07401 )</v>
      </c>
    </row>
    <row r="3" spans="1:130" x14ac:dyDescent="0.2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130" x14ac:dyDescent="0.25">
      <c r="A4" s="1" t="str">
        <f>CONCATENATE("MES: ",[12]NOMBRE!B6," - ","( ",[12]NOMBRE!C6,[12]NOMBRE!D6," )")</f>
        <v>MES: NOVIEMBRE - ( 11 )</v>
      </c>
    </row>
    <row r="5" spans="1:130" x14ac:dyDescent="0.25">
      <c r="A5" s="1" t="str">
        <f>CONCATENATE("AÑO: ",[12]NOMBRE!B7)</f>
        <v>AÑO: 2024</v>
      </c>
    </row>
    <row r="6" spans="1:130" s="10" customFormat="1" ht="18" customHeight="1" x14ac:dyDescent="0.25">
      <c r="A6" s="487" t="s">
        <v>1</v>
      </c>
      <c r="B6" s="487"/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3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6"/>
      <c r="BV6" s="6"/>
      <c r="BW6" s="6"/>
      <c r="BX6" s="6"/>
      <c r="BY6" s="6"/>
      <c r="BZ6" s="6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</row>
    <row r="8" spans="1:130" ht="18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</row>
    <row r="9" spans="1:130" ht="18" customHeight="1" x14ac:dyDescent="0.25">
      <c r="A9" s="13" t="s">
        <v>3</v>
      </c>
      <c r="B9" s="14"/>
      <c r="C9" s="12"/>
      <c r="D9" s="15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</row>
    <row r="10" spans="1:130" x14ac:dyDescent="0.25">
      <c r="A10" s="1430" t="s">
        <v>4</v>
      </c>
      <c r="B10" s="1305" t="s">
        <v>5</v>
      </c>
      <c r="C10" s="492"/>
      <c r="D10" s="493"/>
      <c r="E10" s="1313" t="s">
        <v>6</v>
      </c>
      <c r="F10" s="1432"/>
      <c r="G10" s="1432"/>
      <c r="H10" s="1432"/>
      <c r="I10" s="1432"/>
      <c r="J10" s="1432"/>
      <c r="K10" s="1432"/>
      <c r="L10" s="1432"/>
      <c r="M10" s="1432"/>
      <c r="N10" s="1432"/>
      <c r="O10" s="1432"/>
      <c r="P10" s="1432"/>
      <c r="Q10" s="1432"/>
      <c r="R10" s="1432"/>
      <c r="S10" s="1432"/>
      <c r="T10" s="1432"/>
      <c r="U10" s="1432"/>
      <c r="V10" s="1432"/>
      <c r="W10" s="1432"/>
      <c r="X10" s="1432"/>
      <c r="Y10" s="1432"/>
      <c r="Z10" s="1432"/>
      <c r="AA10" s="1432"/>
      <c r="AB10" s="1432"/>
      <c r="AC10" s="1432"/>
      <c r="AD10" s="1432"/>
      <c r="AE10" s="1432"/>
      <c r="AF10" s="1432"/>
      <c r="AG10" s="1432"/>
      <c r="AH10" s="1432"/>
      <c r="AI10" s="1432"/>
      <c r="AJ10" s="1432"/>
      <c r="AK10" s="1432"/>
      <c r="AL10" s="1370"/>
      <c r="AM10" s="1371" t="s">
        <v>7</v>
      </c>
      <c r="AN10" s="1432"/>
      <c r="AO10" s="1432"/>
      <c r="AP10" s="1312"/>
      <c r="AQ10" s="1430" t="s">
        <v>8</v>
      </c>
      <c r="AR10" s="1430" t="s">
        <v>9</v>
      </c>
      <c r="AS10" s="1430" t="s">
        <v>10</v>
      </c>
    </row>
    <row r="11" spans="1:130" x14ac:dyDescent="0.25">
      <c r="A11" s="489"/>
      <c r="B11" s="494"/>
      <c r="C11" s="495"/>
      <c r="D11" s="496"/>
      <c r="E11" s="1281" t="s">
        <v>11</v>
      </c>
      <c r="F11" s="1282"/>
      <c r="G11" s="1281" t="s">
        <v>12</v>
      </c>
      <c r="H11" s="1282"/>
      <c r="I11" s="1281" t="s">
        <v>13</v>
      </c>
      <c r="J11" s="1282"/>
      <c r="K11" s="1281" t="s">
        <v>14</v>
      </c>
      <c r="L11" s="1282"/>
      <c r="M11" s="1281" t="s">
        <v>15</v>
      </c>
      <c r="N11" s="1282"/>
      <c r="O11" s="1281" t="s">
        <v>16</v>
      </c>
      <c r="P11" s="1282"/>
      <c r="Q11" s="1281" t="s">
        <v>17</v>
      </c>
      <c r="R11" s="1282"/>
      <c r="S11" s="1281" t="s">
        <v>18</v>
      </c>
      <c r="T11" s="1282"/>
      <c r="U11" s="1281" t="s">
        <v>19</v>
      </c>
      <c r="V11" s="1282"/>
      <c r="W11" s="1281" t="s">
        <v>20</v>
      </c>
      <c r="X11" s="1282"/>
      <c r="Y11" s="1281" t="s">
        <v>21</v>
      </c>
      <c r="Z11" s="1282"/>
      <c r="AA11" s="1281" t="s">
        <v>22</v>
      </c>
      <c r="AB11" s="1282"/>
      <c r="AC11" s="1281" t="s">
        <v>23</v>
      </c>
      <c r="AD11" s="1282"/>
      <c r="AE11" s="1281" t="s">
        <v>24</v>
      </c>
      <c r="AF11" s="1282"/>
      <c r="AG11" s="1281" t="s">
        <v>25</v>
      </c>
      <c r="AH11" s="1282"/>
      <c r="AI11" s="1281" t="s">
        <v>26</v>
      </c>
      <c r="AJ11" s="1282"/>
      <c r="AK11" s="1313" t="s">
        <v>27</v>
      </c>
      <c r="AL11" s="1370"/>
      <c r="AM11" s="1455" t="s">
        <v>28</v>
      </c>
      <c r="AN11" s="1456" t="s">
        <v>29</v>
      </c>
      <c r="AO11" s="506" t="s">
        <v>30</v>
      </c>
      <c r="AP11" s="495" t="s">
        <v>31</v>
      </c>
      <c r="AQ11" s="489"/>
      <c r="AR11" s="489"/>
      <c r="AS11" s="489"/>
    </row>
    <row r="12" spans="1:130" x14ac:dyDescent="0.25">
      <c r="A12" s="734"/>
      <c r="B12" s="1318" t="s">
        <v>32</v>
      </c>
      <c r="C12" s="1374" t="s">
        <v>33</v>
      </c>
      <c r="D12" s="1288" t="s">
        <v>34</v>
      </c>
      <c r="E12" s="1287" t="s">
        <v>33</v>
      </c>
      <c r="F12" s="1288" t="s">
        <v>34</v>
      </c>
      <c r="G12" s="1287" t="s">
        <v>33</v>
      </c>
      <c r="H12" s="1288" t="s">
        <v>34</v>
      </c>
      <c r="I12" s="1287" t="s">
        <v>33</v>
      </c>
      <c r="J12" s="1288" t="s">
        <v>34</v>
      </c>
      <c r="K12" s="1287" t="s">
        <v>33</v>
      </c>
      <c r="L12" s="1288" t="s">
        <v>34</v>
      </c>
      <c r="M12" s="1287" t="s">
        <v>33</v>
      </c>
      <c r="N12" s="1288" t="s">
        <v>34</v>
      </c>
      <c r="O12" s="1287" t="s">
        <v>33</v>
      </c>
      <c r="P12" s="1288" t="s">
        <v>34</v>
      </c>
      <c r="Q12" s="1287" t="s">
        <v>33</v>
      </c>
      <c r="R12" s="1288" t="s">
        <v>34</v>
      </c>
      <c r="S12" s="1287" t="s">
        <v>33</v>
      </c>
      <c r="T12" s="1288" t="s">
        <v>34</v>
      </c>
      <c r="U12" s="1287" t="s">
        <v>33</v>
      </c>
      <c r="V12" s="1288" t="s">
        <v>34</v>
      </c>
      <c r="W12" s="1287" t="s">
        <v>33</v>
      </c>
      <c r="X12" s="1288" t="s">
        <v>34</v>
      </c>
      <c r="Y12" s="1287" t="s">
        <v>33</v>
      </c>
      <c r="Z12" s="1288" t="s">
        <v>34</v>
      </c>
      <c r="AA12" s="1287" t="s">
        <v>33</v>
      </c>
      <c r="AB12" s="1288" t="s">
        <v>34</v>
      </c>
      <c r="AC12" s="1287" t="s">
        <v>33</v>
      </c>
      <c r="AD12" s="1288" t="s">
        <v>34</v>
      </c>
      <c r="AE12" s="1287" t="s">
        <v>33</v>
      </c>
      <c r="AF12" s="1288" t="s">
        <v>34</v>
      </c>
      <c r="AG12" s="1287" t="s">
        <v>33</v>
      </c>
      <c r="AH12" s="1288" t="s">
        <v>34</v>
      </c>
      <c r="AI12" s="1287" t="s">
        <v>33</v>
      </c>
      <c r="AJ12" s="1288" t="s">
        <v>34</v>
      </c>
      <c r="AK12" s="1287" t="s">
        <v>33</v>
      </c>
      <c r="AL12" s="1289" t="s">
        <v>34</v>
      </c>
      <c r="AM12" s="509"/>
      <c r="AN12" s="505"/>
      <c r="AO12" s="505"/>
      <c r="AP12" s="620"/>
      <c r="AQ12" s="734"/>
      <c r="AR12" s="734"/>
      <c r="AS12" s="734"/>
    </row>
    <row r="13" spans="1:130" ht="15" customHeight="1" x14ac:dyDescent="0.25">
      <c r="A13" s="1375" t="s">
        <v>35</v>
      </c>
      <c r="B13" s="1330">
        <f t="shared" ref="B13:B24" si="0">SUM(C13:D13)</f>
        <v>0</v>
      </c>
      <c r="C13" s="1376">
        <f t="shared" ref="C13:D24" si="1">SUM(E13,G13,I13,K13,M13,O13,Q13,S13,U13,W13,Y13,AA13,AC13,AE13,AG13,AI13,AK13)</f>
        <v>0</v>
      </c>
      <c r="D13" s="1377">
        <f t="shared" si="1"/>
        <v>0</v>
      </c>
      <c r="E13" s="1296"/>
      <c r="F13" s="1297"/>
      <c r="G13" s="1296"/>
      <c r="H13" s="1300"/>
      <c r="I13" s="1296"/>
      <c r="J13" s="1300"/>
      <c r="K13" s="1296"/>
      <c r="L13" s="1300"/>
      <c r="M13" s="1296"/>
      <c r="N13" s="1300"/>
      <c r="O13" s="1296"/>
      <c r="P13" s="1300"/>
      <c r="Q13" s="1296"/>
      <c r="R13" s="1300"/>
      <c r="S13" s="1296"/>
      <c r="T13" s="1300"/>
      <c r="U13" s="1296"/>
      <c r="V13" s="1300"/>
      <c r="W13" s="1296"/>
      <c r="X13" s="1300"/>
      <c r="Y13" s="1296"/>
      <c r="Z13" s="1300"/>
      <c r="AA13" s="1296"/>
      <c r="AB13" s="1300"/>
      <c r="AC13" s="1296"/>
      <c r="AD13" s="1300"/>
      <c r="AE13" s="1296"/>
      <c r="AF13" s="1300"/>
      <c r="AG13" s="1296"/>
      <c r="AH13" s="1300"/>
      <c r="AI13" s="1296"/>
      <c r="AJ13" s="1300"/>
      <c r="AK13" s="1296"/>
      <c r="AL13" s="1378"/>
      <c r="AM13" s="1299"/>
      <c r="AN13" s="1379"/>
      <c r="AO13" s="1379"/>
      <c r="AP13" s="1297"/>
      <c r="AQ13" s="1300"/>
      <c r="AR13" s="1300"/>
      <c r="AS13" s="1300"/>
      <c r="AT13" s="31" t="str">
        <f>CA13&amp;CB13&amp;CC13&amp;CD13</f>
        <v/>
      </c>
      <c r="BY13" s="32"/>
      <c r="BZ13" s="32"/>
      <c r="CA13" s="33" t="str">
        <f>IF(AM13+AN13+AO13+AP13&lt;&gt;$B13,"* El número de "&amp;AM$10&amp;""&amp;" no puede ser distinto del Total. ","")</f>
        <v/>
      </c>
      <c r="CB13" s="33" t="str">
        <f>IF(AND($B13&lt;&gt;0,AQ13=""),"* No olvide ingresar la variable Personas con discapacidad (con RND). Si no tiene digite CERO.  ",IF(AQ13&gt;$B13,"* La variable Personas con discapacidad (con RND) no puede superar el Total. ",""))</f>
        <v/>
      </c>
      <c r="CC13" s="33" t="str">
        <f>IF(AND($B13&lt;&gt;0,AR13=""),"* No olvide ingresar la variable Pueblos Originarios (Digite CERO si no tiene). ",IF(AR13&gt;$B13,"* La variable Pueblos Originarios no puede superar el Total. ",""))</f>
        <v/>
      </c>
      <c r="CD13" s="33" t="str">
        <f>IF(AND($B13&lt;&gt;0,AS13=""),"* No olvide ingresar la variable Migrantes. Si no tiene digite CERO.  ",IF(AS13&gt;$B13,"* La variable Migrantes no puede superar el Total. ",""))</f>
        <v/>
      </c>
      <c r="CE13" s="32"/>
      <c r="CF13" s="32"/>
      <c r="CG13" s="34">
        <f>IF(AM13+AN13+AO13+AP13&lt;&gt;$B13,1,0)</f>
        <v>0</v>
      </c>
      <c r="CH13" s="35"/>
      <c r="CI13" s="35"/>
      <c r="CJ13" s="35"/>
      <c r="CK13" s="34">
        <f>IF(AND($B13&lt;&gt;0,AQ13=""),1,IF(AQ13&gt;$B13,1,0))</f>
        <v>0</v>
      </c>
      <c r="CL13" s="34">
        <f t="shared" ref="CK13:CM18" si="2">IF(AND($B13&lt;&gt;0,AR13=""),1,IF(AR13&gt;$B13,1,0))</f>
        <v>0</v>
      </c>
      <c r="CM13" s="34">
        <f>IF(AND($B13&lt;&gt;0,AS13=""),1,IF(AS13&gt;$B13,1,0))</f>
        <v>0</v>
      </c>
      <c r="DJ13" s="2"/>
    </row>
    <row r="14" spans="1:130" ht="15" customHeight="1" x14ac:dyDescent="0.25">
      <c r="A14" s="36" t="s">
        <v>36</v>
      </c>
      <c r="B14" s="36">
        <f t="shared" si="0"/>
        <v>0</v>
      </c>
      <c r="C14" s="37">
        <f t="shared" si="1"/>
        <v>0</v>
      </c>
      <c r="D14" s="38">
        <f t="shared" si="1"/>
        <v>0</v>
      </c>
      <c r="E14" s="39"/>
      <c r="F14" s="40"/>
      <c r="G14" s="39"/>
      <c r="H14" s="41"/>
      <c r="I14" s="39"/>
      <c r="J14" s="41"/>
      <c r="K14" s="39"/>
      <c r="L14" s="41"/>
      <c r="M14" s="39"/>
      <c r="N14" s="41"/>
      <c r="O14" s="39"/>
      <c r="P14" s="41"/>
      <c r="Q14" s="39"/>
      <c r="R14" s="41"/>
      <c r="S14" s="39"/>
      <c r="T14" s="41"/>
      <c r="U14" s="39"/>
      <c r="V14" s="41"/>
      <c r="W14" s="39"/>
      <c r="X14" s="41"/>
      <c r="Y14" s="39"/>
      <c r="Z14" s="41"/>
      <c r="AA14" s="39"/>
      <c r="AB14" s="41"/>
      <c r="AC14" s="39"/>
      <c r="AD14" s="41"/>
      <c r="AE14" s="39"/>
      <c r="AF14" s="41"/>
      <c r="AG14" s="39"/>
      <c r="AH14" s="41"/>
      <c r="AI14" s="39"/>
      <c r="AJ14" s="41"/>
      <c r="AK14" s="39"/>
      <c r="AL14" s="42"/>
      <c r="AM14" s="43"/>
      <c r="AN14" s="44"/>
      <c r="AO14" s="44"/>
      <c r="AP14" s="40"/>
      <c r="AQ14" s="41"/>
      <c r="AR14" s="41"/>
      <c r="AS14" s="41"/>
      <c r="AT14" s="31" t="str">
        <f t="shared" ref="AT14:AT18" si="3">CA14&amp;CB14&amp;CC14&amp;CD14</f>
        <v/>
      </c>
      <c r="BY14" s="32"/>
      <c r="BZ14" s="32"/>
      <c r="CA14" s="33" t="str">
        <f t="shared" ref="CA14:CA18" si="4">IF(AM14+AN14+AO14+AP14&lt;&gt;$B14,"* El número de "&amp;AM$10&amp;""&amp;" no puede ser distinto del Total. ","")</f>
        <v/>
      </c>
      <c r="CB14" s="33" t="str">
        <f t="shared" ref="CB14:CB24" si="5">IF(AND($B14&lt;&gt;0,AQ14=""),"* No olvide ingresar la variable Personas con discapacidad (con RND). Si no tiene digite CERO.  ",IF(AQ14&gt;$B14,"* La variable Personas con discapacidad (con RND) no puede superar el Total. ",""))</f>
        <v/>
      </c>
      <c r="CC14" s="33" t="str">
        <f t="shared" ref="CC14:CC24" si="6">IF(AND($B14&lt;&gt;0,AR14=""),"* No olvide ingresar la variable Pueblos Originarios (Digite CERO si no tiene). ",IF(AR14&gt;$B14,"* La variable Pueblos Originarios no puede superar el Total. ",""))</f>
        <v/>
      </c>
      <c r="CD14" s="33" t="str">
        <f t="shared" ref="CD14:CD24" si="7">IF(AND($B14&lt;&gt;0,AS14=""),"* No olvide ingresar la variable Migrantes. Si no tiene digite CERO.  ",IF(AS14&gt;$B14,"* La variable Migrantes no puede superar el Total. ",""))</f>
        <v/>
      </c>
      <c r="CE14" s="32"/>
      <c r="CF14" s="32"/>
      <c r="CG14" s="34">
        <f t="shared" ref="CG14:CG24" si="8">IF(AM14+AN14+AO14+AP14&lt;&gt;$B14,1,0)</f>
        <v>0</v>
      </c>
      <c r="CH14" s="35"/>
      <c r="CI14" s="35"/>
      <c r="CJ14" s="35"/>
      <c r="CK14" s="34">
        <f t="shared" si="2"/>
        <v>0</v>
      </c>
      <c r="CL14" s="34">
        <f t="shared" si="2"/>
        <v>0</v>
      </c>
      <c r="CM14" s="34">
        <f t="shared" si="2"/>
        <v>0</v>
      </c>
    </row>
    <row r="15" spans="1:130" ht="19.5" customHeight="1" x14ac:dyDescent="0.25">
      <c r="A15" s="45" t="s">
        <v>37</v>
      </c>
      <c r="B15" s="45">
        <f t="shared" si="0"/>
        <v>0</v>
      </c>
      <c r="C15" s="46">
        <f t="shared" si="1"/>
        <v>0</v>
      </c>
      <c r="D15" s="47">
        <f t="shared" si="1"/>
        <v>0</v>
      </c>
      <c r="E15" s="48"/>
      <c r="F15" s="49"/>
      <c r="G15" s="48"/>
      <c r="H15" s="50"/>
      <c r="I15" s="48"/>
      <c r="J15" s="50"/>
      <c r="K15" s="48"/>
      <c r="L15" s="50"/>
      <c r="M15" s="39"/>
      <c r="N15" s="41"/>
      <c r="O15" s="39"/>
      <c r="P15" s="41"/>
      <c r="Q15" s="51"/>
      <c r="R15" s="52"/>
      <c r="S15" s="51"/>
      <c r="T15" s="52"/>
      <c r="U15" s="51"/>
      <c r="V15" s="52"/>
      <c r="W15" s="51"/>
      <c r="X15" s="52"/>
      <c r="Y15" s="51"/>
      <c r="Z15" s="52"/>
      <c r="AA15" s="51"/>
      <c r="AB15" s="52"/>
      <c r="AC15" s="51"/>
      <c r="AD15" s="52"/>
      <c r="AE15" s="51"/>
      <c r="AF15" s="52"/>
      <c r="AG15" s="51"/>
      <c r="AH15" s="52"/>
      <c r="AI15" s="51"/>
      <c r="AJ15" s="52"/>
      <c r="AK15" s="51"/>
      <c r="AL15" s="53"/>
      <c r="AM15" s="54"/>
      <c r="AN15" s="55"/>
      <c r="AO15" s="55"/>
      <c r="AP15" s="56"/>
      <c r="AQ15" s="52"/>
      <c r="AR15" s="52"/>
      <c r="AS15" s="52"/>
      <c r="AT15" s="31" t="str">
        <f>CA15&amp;CB15&amp;CC15&amp;CD15</f>
        <v/>
      </c>
      <c r="BY15" s="32"/>
      <c r="BZ15" s="32"/>
      <c r="CA15" s="33" t="str">
        <f t="shared" si="4"/>
        <v/>
      </c>
      <c r="CB15" s="33" t="str">
        <f t="shared" si="5"/>
        <v/>
      </c>
      <c r="CC15" s="33" t="str">
        <f t="shared" si="6"/>
        <v/>
      </c>
      <c r="CD15" s="33" t="str">
        <f t="shared" si="7"/>
        <v/>
      </c>
      <c r="CE15" s="32"/>
      <c r="CF15" s="32"/>
      <c r="CG15" s="34">
        <f t="shared" si="8"/>
        <v>0</v>
      </c>
      <c r="CH15" s="35"/>
      <c r="CI15" s="35"/>
      <c r="CJ15" s="35"/>
      <c r="CK15" s="34">
        <f t="shared" si="2"/>
        <v>0</v>
      </c>
      <c r="CL15" s="34">
        <f t="shared" si="2"/>
        <v>0</v>
      </c>
      <c r="CM15" s="34">
        <f t="shared" si="2"/>
        <v>0</v>
      </c>
    </row>
    <row r="16" spans="1:130" ht="15" customHeight="1" x14ac:dyDescent="0.25">
      <c r="A16" s="57" t="s">
        <v>38</v>
      </c>
      <c r="B16" s="57">
        <f t="shared" si="0"/>
        <v>0</v>
      </c>
      <c r="C16" s="58">
        <f t="shared" si="1"/>
        <v>0</v>
      </c>
      <c r="D16" s="59">
        <f t="shared" si="1"/>
        <v>0</v>
      </c>
      <c r="E16" s="51"/>
      <c r="F16" s="56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  <c r="S16" s="51"/>
      <c r="T16" s="52"/>
      <c r="U16" s="51"/>
      <c r="V16" s="52"/>
      <c r="W16" s="51"/>
      <c r="X16" s="52"/>
      <c r="Y16" s="51"/>
      <c r="Z16" s="52"/>
      <c r="AA16" s="51"/>
      <c r="AB16" s="52"/>
      <c r="AC16" s="51"/>
      <c r="AD16" s="52"/>
      <c r="AE16" s="51"/>
      <c r="AF16" s="52"/>
      <c r="AG16" s="51"/>
      <c r="AH16" s="52"/>
      <c r="AI16" s="51"/>
      <c r="AJ16" s="52"/>
      <c r="AK16" s="51"/>
      <c r="AL16" s="53"/>
      <c r="AM16" s="54"/>
      <c r="AN16" s="55"/>
      <c r="AO16" s="55"/>
      <c r="AP16" s="56"/>
      <c r="AQ16" s="52"/>
      <c r="AR16" s="52"/>
      <c r="AS16" s="52"/>
      <c r="AT16" s="31" t="str">
        <f t="shared" si="3"/>
        <v/>
      </c>
      <c r="BY16" s="32"/>
      <c r="BZ16" s="32"/>
      <c r="CA16" s="33" t="str">
        <f t="shared" si="4"/>
        <v/>
      </c>
      <c r="CB16" s="33" t="str">
        <f t="shared" si="5"/>
        <v/>
      </c>
      <c r="CC16" s="33" t="str">
        <f t="shared" si="6"/>
        <v/>
      </c>
      <c r="CD16" s="33" t="str">
        <f t="shared" si="7"/>
        <v/>
      </c>
      <c r="CE16" s="32"/>
      <c r="CF16" s="32"/>
      <c r="CG16" s="34">
        <f t="shared" si="8"/>
        <v>0</v>
      </c>
      <c r="CH16" s="35"/>
      <c r="CI16" s="35"/>
      <c r="CJ16" s="35"/>
      <c r="CK16" s="34">
        <f t="shared" si="2"/>
        <v>0</v>
      </c>
      <c r="CL16" s="34">
        <f t="shared" si="2"/>
        <v>0</v>
      </c>
      <c r="CM16" s="34">
        <f t="shared" si="2"/>
        <v>0</v>
      </c>
    </row>
    <row r="17" spans="1:113" x14ac:dyDescent="0.25">
      <c r="A17" s="45" t="s">
        <v>39</v>
      </c>
      <c r="B17" s="60">
        <f t="shared" si="0"/>
        <v>0</v>
      </c>
      <c r="C17" s="61">
        <f t="shared" si="1"/>
        <v>0</v>
      </c>
      <c r="D17" s="59">
        <f t="shared" si="1"/>
        <v>0</v>
      </c>
      <c r="E17" s="62"/>
      <c r="F17" s="52"/>
      <c r="G17" s="51"/>
      <c r="H17" s="52"/>
      <c r="I17" s="51"/>
      <c r="J17" s="52"/>
      <c r="K17" s="51"/>
      <c r="L17" s="52"/>
      <c r="M17" s="51"/>
      <c r="N17" s="52"/>
      <c r="O17" s="51"/>
      <c r="P17" s="52"/>
      <c r="Q17" s="51"/>
      <c r="R17" s="52"/>
      <c r="S17" s="51"/>
      <c r="T17" s="52"/>
      <c r="U17" s="51"/>
      <c r="V17" s="52"/>
      <c r="W17" s="51"/>
      <c r="X17" s="52"/>
      <c r="Y17" s="51"/>
      <c r="Z17" s="52"/>
      <c r="AA17" s="51"/>
      <c r="AB17" s="52"/>
      <c r="AC17" s="51"/>
      <c r="AD17" s="52"/>
      <c r="AE17" s="51"/>
      <c r="AF17" s="52"/>
      <c r="AG17" s="51"/>
      <c r="AH17" s="52"/>
      <c r="AI17" s="51"/>
      <c r="AJ17" s="52"/>
      <c r="AK17" s="51"/>
      <c r="AL17" s="53"/>
      <c r="AM17" s="63"/>
      <c r="AN17" s="55"/>
      <c r="AO17" s="55"/>
      <c r="AP17" s="56"/>
      <c r="AQ17" s="64"/>
      <c r="AR17" s="64"/>
      <c r="AS17" s="64"/>
      <c r="AT17" s="31" t="str">
        <f t="shared" si="3"/>
        <v/>
      </c>
      <c r="BY17" s="32"/>
      <c r="BZ17" s="32"/>
      <c r="CA17" s="33" t="str">
        <f>IF(AM17+AN17+AO17+AP17&lt;&gt;$B17,"* El número de "&amp;AM$10&amp;""&amp;" no puede ser distinto del Total. ","")</f>
        <v/>
      </c>
      <c r="CB17" s="33" t="str">
        <f t="shared" si="5"/>
        <v/>
      </c>
      <c r="CC17" s="33" t="str">
        <f t="shared" si="6"/>
        <v/>
      </c>
      <c r="CD17" s="33" t="str">
        <f t="shared" si="7"/>
        <v/>
      </c>
      <c r="CE17" s="32"/>
      <c r="CF17" s="32"/>
      <c r="CG17" s="34">
        <f t="shared" si="8"/>
        <v>0</v>
      </c>
      <c r="CH17" s="35"/>
      <c r="CI17" s="35"/>
      <c r="CJ17" s="35"/>
      <c r="CK17" s="34">
        <f t="shared" si="2"/>
        <v>0</v>
      </c>
      <c r="CL17" s="34">
        <f t="shared" si="2"/>
        <v>0</v>
      </c>
      <c r="CM17" s="34">
        <f t="shared" si="2"/>
        <v>0</v>
      </c>
    </row>
    <row r="18" spans="1:113" x14ac:dyDescent="0.25">
      <c r="A18" s="45" t="s">
        <v>40</v>
      </c>
      <c r="B18" s="65">
        <f t="shared" si="0"/>
        <v>0</v>
      </c>
      <c r="C18" s="631">
        <f t="shared" si="1"/>
        <v>0</v>
      </c>
      <c r="D18" s="67">
        <f t="shared" si="1"/>
        <v>0</v>
      </c>
      <c r="E18" s="68"/>
      <c r="F18" s="632"/>
      <c r="G18" s="1457"/>
      <c r="H18" s="71"/>
      <c r="I18" s="1457"/>
      <c r="J18" s="71"/>
      <c r="K18" s="51"/>
      <c r="L18" s="52"/>
      <c r="M18" s="51"/>
      <c r="N18" s="52"/>
      <c r="O18" s="1451"/>
      <c r="P18" s="73"/>
      <c r="Q18" s="1451"/>
      <c r="R18" s="73"/>
      <c r="S18" s="1451"/>
      <c r="T18" s="73"/>
      <c r="U18" s="1451"/>
      <c r="V18" s="73"/>
      <c r="W18" s="1451"/>
      <c r="X18" s="73"/>
      <c r="Y18" s="1451"/>
      <c r="Z18" s="73"/>
      <c r="AA18" s="1451"/>
      <c r="AB18" s="73"/>
      <c r="AC18" s="1451"/>
      <c r="AD18" s="73"/>
      <c r="AE18" s="1451"/>
      <c r="AF18" s="73"/>
      <c r="AG18" s="1451"/>
      <c r="AH18" s="73"/>
      <c r="AI18" s="1451"/>
      <c r="AJ18" s="73"/>
      <c r="AK18" s="1451"/>
      <c r="AL18" s="74"/>
      <c r="AM18" s="75"/>
      <c r="AN18" s="76"/>
      <c r="AO18" s="76"/>
      <c r="AP18" s="77"/>
      <c r="AQ18" s="78"/>
      <c r="AR18" s="78"/>
      <c r="AS18" s="78"/>
      <c r="AT18" s="31" t="str">
        <f t="shared" si="3"/>
        <v/>
      </c>
      <c r="BY18" s="32"/>
      <c r="BZ18" s="32"/>
      <c r="CA18" s="33" t="str">
        <f t="shared" si="4"/>
        <v/>
      </c>
      <c r="CB18" s="33" t="str">
        <f t="shared" si="5"/>
        <v/>
      </c>
      <c r="CC18" s="33" t="str">
        <f t="shared" si="6"/>
        <v/>
      </c>
      <c r="CD18" s="33" t="str">
        <f t="shared" si="7"/>
        <v/>
      </c>
      <c r="CE18" s="32"/>
      <c r="CF18" s="32"/>
      <c r="CG18" s="34">
        <f t="shared" si="8"/>
        <v>0</v>
      </c>
      <c r="CH18" s="35"/>
      <c r="CI18" s="35"/>
      <c r="CJ18" s="35"/>
      <c r="CK18" s="34">
        <f t="shared" si="2"/>
        <v>0</v>
      </c>
      <c r="CL18" s="34">
        <f t="shared" si="2"/>
        <v>0</v>
      </c>
      <c r="CM18" s="34">
        <f t="shared" si="2"/>
        <v>0</v>
      </c>
    </row>
    <row r="19" spans="1:113" x14ac:dyDescent="0.25">
      <c r="A19" s="1375" t="s">
        <v>41</v>
      </c>
      <c r="B19" s="65">
        <f t="shared" si="0"/>
        <v>0</v>
      </c>
      <c r="C19" s="79">
        <f t="shared" si="1"/>
        <v>0</v>
      </c>
      <c r="D19" s="1377">
        <f t="shared" si="1"/>
        <v>0</v>
      </c>
      <c r="E19" s="1329">
        <f t="shared" ref="E19:AS19" si="9">SUM(E20:E24)</f>
        <v>0</v>
      </c>
      <c r="F19" s="1377">
        <f t="shared" si="9"/>
        <v>0</v>
      </c>
      <c r="G19" s="1329">
        <f t="shared" si="9"/>
        <v>0</v>
      </c>
      <c r="H19" s="1336">
        <f t="shared" si="9"/>
        <v>0</v>
      </c>
      <c r="I19" s="1329">
        <f t="shared" si="9"/>
        <v>0</v>
      </c>
      <c r="J19" s="1336">
        <f t="shared" si="9"/>
        <v>0</v>
      </c>
      <c r="K19" s="1329">
        <f t="shared" si="9"/>
        <v>0</v>
      </c>
      <c r="L19" s="1336">
        <f t="shared" si="9"/>
        <v>0</v>
      </c>
      <c r="M19" s="1329">
        <f t="shared" si="9"/>
        <v>0</v>
      </c>
      <c r="N19" s="1336">
        <f t="shared" si="9"/>
        <v>0</v>
      </c>
      <c r="O19" s="1329">
        <f t="shared" si="9"/>
        <v>0</v>
      </c>
      <c r="P19" s="1336">
        <f t="shared" si="9"/>
        <v>0</v>
      </c>
      <c r="Q19" s="1329">
        <f t="shared" si="9"/>
        <v>0</v>
      </c>
      <c r="R19" s="1336">
        <f t="shared" si="9"/>
        <v>0</v>
      </c>
      <c r="S19" s="1329">
        <f t="shared" si="9"/>
        <v>0</v>
      </c>
      <c r="T19" s="1336">
        <f t="shared" si="9"/>
        <v>0</v>
      </c>
      <c r="U19" s="1329">
        <f t="shared" si="9"/>
        <v>0</v>
      </c>
      <c r="V19" s="1336">
        <f t="shared" si="9"/>
        <v>0</v>
      </c>
      <c r="W19" s="1329">
        <f t="shared" si="9"/>
        <v>0</v>
      </c>
      <c r="X19" s="1336">
        <f t="shared" si="9"/>
        <v>0</v>
      </c>
      <c r="Y19" s="1329">
        <f t="shared" si="9"/>
        <v>0</v>
      </c>
      <c r="Z19" s="1336">
        <f t="shared" si="9"/>
        <v>0</v>
      </c>
      <c r="AA19" s="1329">
        <f t="shared" si="9"/>
        <v>0</v>
      </c>
      <c r="AB19" s="1336">
        <f t="shared" si="9"/>
        <v>0</v>
      </c>
      <c r="AC19" s="1329">
        <f t="shared" si="9"/>
        <v>0</v>
      </c>
      <c r="AD19" s="1336">
        <f t="shared" si="9"/>
        <v>0</v>
      </c>
      <c r="AE19" s="1329">
        <f t="shared" si="9"/>
        <v>0</v>
      </c>
      <c r="AF19" s="1336">
        <f t="shared" si="9"/>
        <v>0</v>
      </c>
      <c r="AG19" s="1329">
        <f t="shared" si="9"/>
        <v>0</v>
      </c>
      <c r="AH19" s="1336">
        <f t="shared" si="9"/>
        <v>0</v>
      </c>
      <c r="AI19" s="1329">
        <f t="shared" si="9"/>
        <v>0</v>
      </c>
      <c r="AJ19" s="1336">
        <f t="shared" si="9"/>
        <v>0</v>
      </c>
      <c r="AK19" s="1329">
        <f t="shared" si="9"/>
        <v>0</v>
      </c>
      <c r="AL19" s="1381">
        <f t="shared" si="9"/>
        <v>0</v>
      </c>
      <c r="AM19" s="1334">
        <f t="shared" si="9"/>
        <v>0</v>
      </c>
      <c r="AN19" s="1335">
        <f t="shared" si="9"/>
        <v>0</v>
      </c>
      <c r="AO19" s="1335">
        <f t="shared" si="9"/>
        <v>0</v>
      </c>
      <c r="AP19" s="1377">
        <f t="shared" si="9"/>
        <v>0</v>
      </c>
      <c r="AQ19" s="1336">
        <f t="shared" si="9"/>
        <v>0</v>
      </c>
      <c r="AR19" s="1336">
        <f t="shared" si="9"/>
        <v>0</v>
      </c>
      <c r="AS19" s="1336">
        <f t="shared" si="9"/>
        <v>0</v>
      </c>
      <c r="AT19" s="85"/>
      <c r="BY19" s="32"/>
      <c r="BZ19" s="32"/>
      <c r="CA19" s="32"/>
      <c r="CB19" s="32"/>
      <c r="CC19" s="32"/>
      <c r="CD19" s="32"/>
      <c r="CE19" s="32"/>
      <c r="CF19" s="32"/>
      <c r="CG19"/>
      <c r="CH19" s="35"/>
      <c r="CI19" s="35"/>
      <c r="CJ19" s="35"/>
      <c r="CK19"/>
      <c r="CL19"/>
      <c r="CM19"/>
    </row>
    <row r="20" spans="1:113" x14ac:dyDescent="0.25">
      <c r="A20" s="1382" t="s">
        <v>42</v>
      </c>
      <c r="B20" s="60">
        <f t="shared" si="0"/>
        <v>0</v>
      </c>
      <c r="C20" s="58">
        <f t="shared" si="1"/>
        <v>0</v>
      </c>
      <c r="D20" s="87">
        <f t="shared" si="1"/>
        <v>0</v>
      </c>
      <c r="E20" s="88"/>
      <c r="F20" s="89"/>
      <c r="G20" s="88"/>
      <c r="H20" s="90"/>
      <c r="I20" s="88"/>
      <c r="J20" s="90"/>
      <c r="K20" s="88"/>
      <c r="L20" s="90"/>
      <c r="M20" s="88"/>
      <c r="N20" s="90"/>
      <c r="O20" s="88"/>
      <c r="P20" s="90"/>
      <c r="Q20" s="88"/>
      <c r="R20" s="90"/>
      <c r="S20" s="88"/>
      <c r="T20" s="90"/>
      <c r="U20" s="88"/>
      <c r="V20" s="90"/>
      <c r="W20" s="88"/>
      <c r="X20" s="90"/>
      <c r="Y20" s="88"/>
      <c r="Z20" s="90"/>
      <c r="AA20" s="88"/>
      <c r="AB20" s="90"/>
      <c r="AC20" s="88"/>
      <c r="AD20" s="90"/>
      <c r="AE20" s="88"/>
      <c r="AF20" s="90"/>
      <c r="AG20" s="88"/>
      <c r="AH20" s="90"/>
      <c r="AI20" s="88"/>
      <c r="AJ20" s="90"/>
      <c r="AK20" s="88"/>
      <c r="AL20" s="91"/>
      <c r="AM20" s="1458"/>
      <c r="AN20" s="93"/>
      <c r="AO20" s="93"/>
      <c r="AP20" s="89"/>
      <c r="AQ20" s="1459"/>
      <c r="AR20" s="1459"/>
      <c r="AS20" s="1459"/>
      <c r="AT20" s="31" t="str">
        <f>CA20&amp;CB20&amp;CC20&amp;CD20</f>
        <v/>
      </c>
      <c r="BY20" s="32"/>
      <c r="BZ20" s="32"/>
      <c r="CA20" s="33" t="str">
        <f t="shared" ref="CA20:CA24" si="10">IF(AM20+AN20+AO20+AP20&lt;&gt;$B20,"* El número de "&amp;AM$10&amp;""&amp;" no puede ser distinto del Total. ","")</f>
        <v/>
      </c>
      <c r="CB20" s="33" t="str">
        <f t="shared" si="5"/>
        <v/>
      </c>
      <c r="CC20" s="33" t="str">
        <f t="shared" si="6"/>
        <v/>
      </c>
      <c r="CD20" s="33" t="str">
        <f t="shared" si="7"/>
        <v/>
      </c>
      <c r="CE20" s="32"/>
      <c r="CF20" s="32"/>
      <c r="CG20" s="34">
        <f t="shared" si="8"/>
        <v>0</v>
      </c>
      <c r="CH20" s="35"/>
      <c r="CI20" s="35"/>
      <c r="CJ20" s="35"/>
      <c r="CK20" s="34">
        <f t="shared" ref="CK20:CM24" si="11">IF(AND($B20&lt;&gt;0,AQ20=""),1,IF(AQ20&gt;$B20,1,0))</f>
        <v>0</v>
      </c>
      <c r="CL20" s="34">
        <f t="shared" si="11"/>
        <v>0</v>
      </c>
      <c r="CM20" s="34">
        <f t="shared" si="11"/>
        <v>0</v>
      </c>
    </row>
    <row r="21" spans="1:113" x14ac:dyDescent="0.25">
      <c r="A21" s="45" t="s">
        <v>43</v>
      </c>
      <c r="B21" s="57">
        <f t="shared" si="0"/>
        <v>0</v>
      </c>
      <c r="C21" s="61">
        <f t="shared" si="1"/>
        <v>0</v>
      </c>
      <c r="D21" s="47">
        <f t="shared" si="1"/>
        <v>0</v>
      </c>
      <c r="E21" s="51"/>
      <c r="F21" s="56"/>
      <c r="G21" s="51"/>
      <c r="H21" s="52"/>
      <c r="I21" s="51"/>
      <c r="J21" s="52"/>
      <c r="K21" s="51"/>
      <c r="L21" s="52"/>
      <c r="M21" s="51"/>
      <c r="N21" s="52"/>
      <c r="O21" s="51"/>
      <c r="P21" s="52"/>
      <c r="Q21" s="51"/>
      <c r="R21" s="52"/>
      <c r="S21" s="51"/>
      <c r="T21" s="52"/>
      <c r="U21" s="51"/>
      <c r="V21" s="52"/>
      <c r="W21" s="51"/>
      <c r="X21" s="52"/>
      <c r="Y21" s="51"/>
      <c r="Z21" s="52"/>
      <c r="AA21" s="51"/>
      <c r="AB21" s="52"/>
      <c r="AC21" s="51"/>
      <c r="AD21" s="52"/>
      <c r="AE21" s="51"/>
      <c r="AF21" s="52"/>
      <c r="AG21" s="51"/>
      <c r="AH21" s="52"/>
      <c r="AI21" s="51"/>
      <c r="AJ21" s="52"/>
      <c r="AK21" s="51"/>
      <c r="AL21" s="53"/>
      <c r="AM21" s="54"/>
      <c r="AN21" s="55"/>
      <c r="AO21" s="55"/>
      <c r="AP21" s="56"/>
      <c r="AQ21" s="95"/>
      <c r="AR21" s="95"/>
      <c r="AS21" s="95"/>
      <c r="AT21" s="31" t="str">
        <f>CA21&amp;CB21&amp;CC21&amp;CD21</f>
        <v/>
      </c>
      <c r="BY21" s="32"/>
      <c r="BZ21" s="32"/>
      <c r="CA21" s="33" t="str">
        <f t="shared" si="10"/>
        <v/>
      </c>
      <c r="CB21" s="33" t="str">
        <f t="shared" si="5"/>
        <v/>
      </c>
      <c r="CC21" s="33" t="str">
        <f t="shared" si="6"/>
        <v/>
      </c>
      <c r="CD21" s="33" t="str">
        <f t="shared" si="7"/>
        <v/>
      </c>
      <c r="CE21" s="32"/>
      <c r="CF21" s="32"/>
      <c r="CG21" s="34">
        <f t="shared" si="8"/>
        <v>0</v>
      </c>
      <c r="CH21" s="35"/>
      <c r="CI21" s="35"/>
      <c r="CJ21" s="35"/>
      <c r="CK21" s="34">
        <f t="shared" si="11"/>
        <v>0</v>
      </c>
      <c r="CL21" s="34">
        <f t="shared" si="11"/>
        <v>0</v>
      </c>
      <c r="CM21" s="34">
        <f t="shared" si="11"/>
        <v>0</v>
      </c>
    </row>
    <row r="22" spans="1:113" x14ac:dyDescent="0.25">
      <c r="A22" s="96" t="s">
        <v>44</v>
      </c>
      <c r="B22" s="97">
        <f t="shared" si="0"/>
        <v>0</v>
      </c>
      <c r="C22" s="98">
        <f t="shared" si="1"/>
        <v>0</v>
      </c>
      <c r="D22" s="99">
        <f t="shared" si="1"/>
        <v>0</v>
      </c>
      <c r="E22" s="62"/>
      <c r="F22" s="100"/>
      <c r="G22" s="62"/>
      <c r="H22" s="101"/>
      <c r="I22" s="62"/>
      <c r="J22" s="101"/>
      <c r="K22" s="62"/>
      <c r="L22" s="101"/>
      <c r="M22" s="62"/>
      <c r="N22" s="101"/>
      <c r="O22" s="62"/>
      <c r="P22" s="101"/>
      <c r="Q22" s="62"/>
      <c r="R22" s="101"/>
      <c r="S22" s="62"/>
      <c r="T22" s="101"/>
      <c r="U22" s="62"/>
      <c r="V22" s="101"/>
      <c r="W22" s="62"/>
      <c r="X22" s="101"/>
      <c r="Y22" s="62"/>
      <c r="Z22" s="101"/>
      <c r="AA22" s="62"/>
      <c r="AB22" s="101"/>
      <c r="AC22" s="62"/>
      <c r="AD22" s="101"/>
      <c r="AE22" s="62"/>
      <c r="AF22" s="101"/>
      <c r="AG22" s="62"/>
      <c r="AH22" s="101"/>
      <c r="AI22" s="62"/>
      <c r="AJ22" s="101"/>
      <c r="AK22" s="62"/>
      <c r="AL22" s="102"/>
      <c r="AM22" s="103"/>
      <c r="AN22" s="104"/>
      <c r="AO22" s="104"/>
      <c r="AP22" s="100"/>
      <c r="AQ22" s="105"/>
      <c r="AR22" s="105"/>
      <c r="AS22" s="105"/>
      <c r="AT22" s="31" t="str">
        <f>CA22&amp;CB22&amp;CC22&amp;CD22</f>
        <v/>
      </c>
      <c r="BY22" s="32"/>
      <c r="BZ22" s="32"/>
      <c r="CA22" s="33" t="str">
        <f t="shared" si="10"/>
        <v/>
      </c>
      <c r="CB22" s="33" t="str">
        <f t="shared" si="5"/>
        <v/>
      </c>
      <c r="CC22" s="33" t="str">
        <f t="shared" si="6"/>
        <v/>
      </c>
      <c r="CD22" s="33" t="str">
        <f t="shared" si="7"/>
        <v/>
      </c>
      <c r="CE22" s="32"/>
      <c r="CF22" s="32"/>
      <c r="CG22" s="34">
        <f t="shared" si="8"/>
        <v>0</v>
      </c>
      <c r="CH22" s="35"/>
      <c r="CI22" s="35"/>
      <c r="CJ22" s="35"/>
      <c r="CK22" s="34">
        <f t="shared" si="11"/>
        <v>0</v>
      </c>
      <c r="CL22" s="34">
        <f t="shared" si="11"/>
        <v>0</v>
      </c>
      <c r="CM22" s="34">
        <f t="shared" si="11"/>
        <v>0</v>
      </c>
    </row>
    <row r="23" spans="1:113" x14ac:dyDescent="0.25">
      <c r="A23" s="106" t="s">
        <v>45</v>
      </c>
      <c r="B23" s="57">
        <f t="shared" si="0"/>
        <v>0</v>
      </c>
      <c r="C23" s="61">
        <f t="shared" si="1"/>
        <v>0</v>
      </c>
      <c r="D23" s="47">
        <f t="shared" si="1"/>
        <v>0</v>
      </c>
      <c r="E23" s="51"/>
      <c r="F23" s="56"/>
      <c r="G23" s="51"/>
      <c r="H23" s="52"/>
      <c r="I23" s="51"/>
      <c r="J23" s="52"/>
      <c r="K23" s="51"/>
      <c r="L23" s="52"/>
      <c r="M23" s="51"/>
      <c r="N23" s="52"/>
      <c r="O23" s="51"/>
      <c r="P23" s="52"/>
      <c r="Q23" s="51"/>
      <c r="R23" s="52"/>
      <c r="S23" s="51"/>
      <c r="T23" s="52"/>
      <c r="U23" s="51"/>
      <c r="V23" s="52"/>
      <c r="W23" s="51"/>
      <c r="X23" s="52"/>
      <c r="Y23" s="51"/>
      <c r="Z23" s="52"/>
      <c r="AA23" s="51"/>
      <c r="AB23" s="52"/>
      <c r="AC23" s="51"/>
      <c r="AD23" s="52"/>
      <c r="AE23" s="51"/>
      <c r="AF23" s="52"/>
      <c r="AG23" s="51"/>
      <c r="AH23" s="52"/>
      <c r="AI23" s="51"/>
      <c r="AJ23" s="52"/>
      <c r="AK23" s="51"/>
      <c r="AL23" s="53"/>
      <c r="AM23" s="54"/>
      <c r="AN23" s="55"/>
      <c r="AO23" s="55"/>
      <c r="AP23" s="56"/>
      <c r="AQ23" s="95"/>
      <c r="AR23" s="95"/>
      <c r="AS23" s="95"/>
      <c r="AT23" s="31" t="str">
        <f>CA23&amp;CB23&amp;CC23&amp;CD23</f>
        <v/>
      </c>
      <c r="BY23" s="32"/>
      <c r="BZ23" s="32"/>
      <c r="CA23" s="33" t="str">
        <f t="shared" si="10"/>
        <v/>
      </c>
      <c r="CB23" s="33" t="str">
        <f t="shared" si="5"/>
        <v/>
      </c>
      <c r="CC23" s="33" t="str">
        <f t="shared" si="6"/>
        <v/>
      </c>
      <c r="CD23" s="33" t="str">
        <f t="shared" si="7"/>
        <v/>
      </c>
      <c r="CE23" s="32"/>
      <c r="CF23" s="32"/>
      <c r="CG23" s="34">
        <f t="shared" si="8"/>
        <v>0</v>
      </c>
      <c r="CH23" s="35"/>
      <c r="CI23" s="35"/>
      <c r="CJ23" s="35"/>
      <c r="CK23" s="34">
        <f t="shared" si="11"/>
        <v>0</v>
      </c>
      <c r="CL23" s="34">
        <f t="shared" si="11"/>
        <v>0</v>
      </c>
      <c r="CM23" s="34">
        <f t="shared" si="11"/>
        <v>0</v>
      </c>
    </row>
    <row r="24" spans="1:113" x14ac:dyDescent="0.25">
      <c r="A24" s="107" t="s">
        <v>46</v>
      </c>
      <c r="B24" s="65">
        <f t="shared" si="0"/>
        <v>0</v>
      </c>
      <c r="C24" s="79">
        <f t="shared" si="1"/>
        <v>0</v>
      </c>
      <c r="D24" s="637">
        <f t="shared" si="1"/>
        <v>0</v>
      </c>
      <c r="E24" s="1451"/>
      <c r="F24" s="638"/>
      <c r="G24" s="1451"/>
      <c r="H24" s="73"/>
      <c r="I24" s="1451"/>
      <c r="J24" s="73"/>
      <c r="K24" s="1451"/>
      <c r="L24" s="73"/>
      <c r="M24" s="1451"/>
      <c r="N24" s="73"/>
      <c r="O24" s="1451"/>
      <c r="P24" s="73"/>
      <c r="Q24" s="1451"/>
      <c r="R24" s="73"/>
      <c r="S24" s="1451"/>
      <c r="T24" s="73"/>
      <c r="U24" s="1451"/>
      <c r="V24" s="73"/>
      <c r="W24" s="1451"/>
      <c r="X24" s="73"/>
      <c r="Y24" s="1451"/>
      <c r="Z24" s="73"/>
      <c r="AA24" s="1451"/>
      <c r="AB24" s="73"/>
      <c r="AC24" s="1451"/>
      <c r="AD24" s="73"/>
      <c r="AE24" s="1451"/>
      <c r="AF24" s="73"/>
      <c r="AG24" s="1451"/>
      <c r="AH24" s="73"/>
      <c r="AI24" s="1451"/>
      <c r="AJ24" s="73"/>
      <c r="AK24" s="1451"/>
      <c r="AL24" s="74"/>
      <c r="AM24" s="110"/>
      <c r="AN24" s="76"/>
      <c r="AO24" s="76"/>
      <c r="AP24" s="638"/>
      <c r="AQ24" s="73"/>
      <c r="AR24" s="73"/>
      <c r="AS24" s="73"/>
      <c r="AT24" s="31" t="str">
        <f>CA24&amp;CB24&amp;CC24&amp;CD24</f>
        <v/>
      </c>
      <c r="BY24" s="32"/>
      <c r="BZ24" s="32"/>
      <c r="CA24" s="33" t="str">
        <f t="shared" si="10"/>
        <v/>
      </c>
      <c r="CB24" s="33" t="str">
        <f t="shared" si="5"/>
        <v/>
      </c>
      <c r="CC24" s="33" t="str">
        <f t="shared" si="6"/>
        <v/>
      </c>
      <c r="CD24" s="33" t="str">
        <f t="shared" si="7"/>
        <v/>
      </c>
      <c r="CE24" s="32"/>
      <c r="CF24" s="32"/>
      <c r="CG24" s="34">
        <f t="shared" si="8"/>
        <v>0</v>
      </c>
      <c r="CH24" s="35"/>
      <c r="CI24" s="35"/>
      <c r="CJ24" s="35"/>
      <c r="CK24" s="34">
        <f t="shared" si="11"/>
        <v>0</v>
      </c>
      <c r="CL24" s="34">
        <f t="shared" si="11"/>
        <v>0</v>
      </c>
      <c r="CM24" s="34">
        <f t="shared" si="11"/>
        <v>0</v>
      </c>
    </row>
    <row r="25" spans="1:113" x14ac:dyDescent="0.25">
      <c r="A25" s="13" t="s">
        <v>47</v>
      </c>
      <c r="B25" s="14"/>
      <c r="C25" s="12"/>
      <c r="D25" s="15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</row>
    <row r="26" spans="1:113" x14ac:dyDescent="0.25">
      <c r="A26" s="521" t="s">
        <v>48</v>
      </c>
      <c r="B26" s="1430" t="s">
        <v>49</v>
      </c>
      <c r="C26" s="1305" t="s">
        <v>5</v>
      </c>
      <c r="D26" s="492"/>
      <c r="E26" s="493"/>
      <c r="F26" s="1313" t="s">
        <v>6</v>
      </c>
      <c r="G26" s="1432"/>
      <c r="H26" s="1432"/>
      <c r="I26" s="1432"/>
      <c r="J26" s="1432"/>
      <c r="K26" s="1432"/>
      <c r="L26" s="1432"/>
      <c r="M26" s="1432"/>
      <c r="N26" s="1432"/>
      <c r="O26" s="1432"/>
      <c r="P26" s="1432"/>
      <c r="Q26" s="1432"/>
      <c r="R26" s="1432"/>
      <c r="S26" s="1432"/>
      <c r="T26" s="1432"/>
      <c r="U26" s="1432"/>
      <c r="V26" s="1432"/>
      <c r="W26" s="1432"/>
      <c r="X26" s="1432"/>
      <c r="Y26" s="1432"/>
      <c r="Z26" s="1432"/>
      <c r="AA26" s="1432"/>
      <c r="AB26" s="1432"/>
      <c r="AC26" s="1432"/>
      <c r="AD26" s="1432"/>
      <c r="AE26" s="1432"/>
      <c r="AF26" s="1432"/>
      <c r="AG26" s="1432"/>
      <c r="AH26" s="1432"/>
      <c r="AI26" s="1432"/>
      <c r="AJ26" s="1432"/>
      <c r="AK26" s="1432"/>
      <c r="AL26" s="1432"/>
      <c r="AM26" s="1370"/>
      <c r="AN26" s="1371" t="s">
        <v>7</v>
      </c>
      <c r="AO26" s="1432"/>
      <c r="AP26" s="1432"/>
      <c r="AQ26" s="1312"/>
    </row>
    <row r="27" spans="1:113" ht="15" customHeight="1" x14ac:dyDescent="0.25">
      <c r="A27" s="522"/>
      <c r="B27" s="489"/>
      <c r="C27" s="712"/>
      <c r="D27" s="620"/>
      <c r="E27" s="641"/>
      <c r="F27" s="1281" t="s">
        <v>11</v>
      </c>
      <c r="G27" s="1282"/>
      <c r="H27" s="1281" t="s">
        <v>12</v>
      </c>
      <c r="I27" s="1282"/>
      <c r="J27" s="1281" t="s">
        <v>13</v>
      </c>
      <c r="K27" s="1282"/>
      <c r="L27" s="1281" t="s">
        <v>14</v>
      </c>
      <c r="M27" s="1282"/>
      <c r="N27" s="1281" t="s">
        <v>15</v>
      </c>
      <c r="O27" s="1282"/>
      <c r="P27" s="1281" t="s">
        <v>16</v>
      </c>
      <c r="Q27" s="1282"/>
      <c r="R27" s="1281" t="s">
        <v>17</v>
      </c>
      <c r="S27" s="1282"/>
      <c r="T27" s="1281" t="s">
        <v>18</v>
      </c>
      <c r="U27" s="1282"/>
      <c r="V27" s="1281" t="s">
        <v>19</v>
      </c>
      <c r="W27" s="1282"/>
      <c r="X27" s="1281" t="s">
        <v>20</v>
      </c>
      <c r="Y27" s="1282"/>
      <c r="Z27" s="1281" t="s">
        <v>21</v>
      </c>
      <c r="AA27" s="1282"/>
      <c r="AB27" s="1281" t="s">
        <v>22</v>
      </c>
      <c r="AC27" s="1282"/>
      <c r="AD27" s="1281" t="s">
        <v>23</v>
      </c>
      <c r="AE27" s="1282"/>
      <c r="AF27" s="1281" t="s">
        <v>24</v>
      </c>
      <c r="AG27" s="1282"/>
      <c r="AH27" s="1281" t="s">
        <v>25</v>
      </c>
      <c r="AI27" s="1282"/>
      <c r="AJ27" s="1281" t="s">
        <v>26</v>
      </c>
      <c r="AK27" s="1282"/>
      <c r="AL27" s="1313" t="s">
        <v>27</v>
      </c>
      <c r="AM27" s="1370"/>
      <c r="AN27" s="1455" t="s">
        <v>50</v>
      </c>
      <c r="AO27" s="1456" t="s">
        <v>29</v>
      </c>
      <c r="AP27" s="506" t="s">
        <v>30</v>
      </c>
      <c r="AQ27" s="510" t="s">
        <v>31</v>
      </c>
    </row>
    <row r="28" spans="1:113" x14ac:dyDescent="0.25">
      <c r="A28" s="644"/>
      <c r="B28" s="734"/>
      <c r="C28" s="1318" t="s">
        <v>32</v>
      </c>
      <c r="D28" s="1287" t="s">
        <v>33</v>
      </c>
      <c r="E28" s="1288" t="s">
        <v>34</v>
      </c>
      <c r="F28" s="1287" t="s">
        <v>33</v>
      </c>
      <c r="G28" s="1288" t="s">
        <v>34</v>
      </c>
      <c r="H28" s="1287" t="s">
        <v>33</v>
      </c>
      <c r="I28" s="1288" t="s">
        <v>34</v>
      </c>
      <c r="J28" s="1287" t="s">
        <v>33</v>
      </c>
      <c r="K28" s="1288" t="s">
        <v>34</v>
      </c>
      <c r="L28" s="1287" t="s">
        <v>33</v>
      </c>
      <c r="M28" s="1288" t="s">
        <v>34</v>
      </c>
      <c r="N28" s="1374" t="s">
        <v>33</v>
      </c>
      <c r="O28" s="1288" t="s">
        <v>34</v>
      </c>
      <c r="P28" s="1287" t="s">
        <v>33</v>
      </c>
      <c r="Q28" s="1288" t="s">
        <v>34</v>
      </c>
      <c r="R28" s="1287" t="s">
        <v>33</v>
      </c>
      <c r="S28" s="1288" t="s">
        <v>34</v>
      </c>
      <c r="T28" s="1287" t="s">
        <v>33</v>
      </c>
      <c r="U28" s="1288" t="s">
        <v>34</v>
      </c>
      <c r="V28" s="1287" t="s">
        <v>33</v>
      </c>
      <c r="W28" s="1288" t="s">
        <v>34</v>
      </c>
      <c r="X28" s="1287" t="s">
        <v>33</v>
      </c>
      <c r="Y28" s="1288" t="s">
        <v>34</v>
      </c>
      <c r="Z28" s="1287" t="s">
        <v>33</v>
      </c>
      <c r="AA28" s="1288" t="s">
        <v>34</v>
      </c>
      <c r="AB28" s="1287" t="s">
        <v>33</v>
      </c>
      <c r="AC28" s="1288" t="s">
        <v>34</v>
      </c>
      <c r="AD28" s="1287" t="s">
        <v>33</v>
      </c>
      <c r="AE28" s="1288" t="s">
        <v>34</v>
      </c>
      <c r="AF28" s="1287" t="s">
        <v>33</v>
      </c>
      <c r="AG28" s="1288" t="s">
        <v>34</v>
      </c>
      <c r="AH28" s="1287" t="s">
        <v>33</v>
      </c>
      <c r="AI28" s="1288" t="s">
        <v>34</v>
      </c>
      <c r="AJ28" s="1287" t="s">
        <v>33</v>
      </c>
      <c r="AK28" s="1288" t="s">
        <v>34</v>
      </c>
      <c r="AL28" s="1287" t="s">
        <v>33</v>
      </c>
      <c r="AM28" s="1460" t="s">
        <v>34</v>
      </c>
      <c r="AN28" s="509"/>
      <c r="AO28" s="505"/>
      <c r="AP28" s="505"/>
      <c r="AQ28" s="511"/>
      <c r="CG28" s="112">
        <f>IF(C29&lt;&gt;SUM(C30:C48),1,0)</f>
        <v>0</v>
      </c>
    </row>
    <row r="29" spans="1:113" x14ac:dyDescent="0.25">
      <c r="A29" s="1386" t="s">
        <v>51</v>
      </c>
      <c r="B29" s="1387"/>
      <c r="C29" s="1388">
        <f t="shared" ref="C29:C50" si="12">SUM(D29:E29)</f>
        <v>0</v>
      </c>
      <c r="D29" s="1461">
        <f t="shared" ref="D29:E50" si="13">+F29+H29+J29+L29+N29+P29+R29+T29+V29+X29+Z29+AB29+AD29+AF29+AH29+AJ29+AL29</f>
        <v>0</v>
      </c>
      <c r="E29" s="115">
        <f t="shared" si="13"/>
        <v>0</v>
      </c>
      <c r="F29" s="1390"/>
      <c r="G29" s="1391"/>
      <c r="H29" s="1390"/>
      <c r="I29" s="1392"/>
      <c r="J29" s="1390"/>
      <c r="K29" s="1392"/>
      <c r="L29" s="1390"/>
      <c r="M29" s="1391"/>
      <c r="N29" s="1393"/>
      <c r="O29" s="1392"/>
      <c r="P29" s="1393"/>
      <c r="Q29" s="1392"/>
      <c r="R29" s="1393"/>
      <c r="S29" s="1392"/>
      <c r="T29" s="1393"/>
      <c r="U29" s="1392"/>
      <c r="V29" s="1393"/>
      <c r="W29" s="1392"/>
      <c r="X29" s="1393"/>
      <c r="Y29" s="1392"/>
      <c r="Z29" s="1393"/>
      <c r="AA29" s="1392"/>
      <c r="AB29" s="1393"/>
      <c r="AC29" s="1392"/>
      <c r="AD29" s="1393"/>
      <c r="AE29" s="1392"/>
      <c r="AF29" s="1393"/>
      <c r="AG29" s="1392"/>
      <c r="AH29" s="1393"/>
      <c r="AI29" s="1392"/>
      <c r="AJ29" s="1393"/>
      <c r="AK29" s="1392"/>
      <c r="AL29" s="1393"/>
      <c r="AM29" s="1462"/>
      <c r="AN29" s="1395"/>
      <c r="AO29" s="1396"/>
      <c r="AP29" s="1393"/>
      <c r="AQ29" s="1392"/>
      <c r="AR29" s="31" t="str">
        <f>CA29&amp;CB29&amp;CC29&amp;CD29&amp;CE29&amp;CF29</f>
        <v/>
      </c>
      <c r="BW29" s="32"/>
      <c r="BX29" s="32"/>
      <c r="BY29" s="32"/>
      <c r="BZ29" s="32"/>
      <c r="CA29" s="123" t="str">
        <f>IF(CG29=1," * El total de Ingresos debe ser igual a la suma de los Tipos de Estrategia. ","")</f>
        <v/>
      </c>
      <c r="CB29" s="123" t="str">
        <f>IF(CG28=1,"* Existen patologías que son mayores al Total de Ingresos-Persona. ","")</f>
        <v/>
      </c>
      <c r="CC29" s="124"/>
      <c r="CD29" s="124"/>
      <c r="CE29" s="124"/>
      <c r="CF29" s="124"/>
      <c r="CG29" s="112">
        <f>IF(SUM(AN29:AQ29)=C29,0,1)</f>
        <v>0</v>
      </c>
      <c r="CH29" s="125"/>
      <c r="CI29" s="125"/>
      <c r="CJ29" s="125"/>
      <c r="CK29" s="125"/>
      <c r="DH29"/>
      <c r="DI29"/>
    </row>
    <row r="30" spans="1:113" x14ac:dyDescent="0.25">
      <c r="A30" s="1463" t="s">
        <v>52</v>
      </c>
      <c r="B30" s="126" t="s">
        <v>53</v>
      </c>
      <c r="C30" s="127">
        <f t="shared" si="12"/>
        <v>0</v>
      </c>
      <c r="D30" s="1398">
        <f t="shared" si="13"/>
        <v>0</v>
      </c>
      <c r="E30" s="1399">
        <f t="shared" si="13"/>
        <v>0</v>
      </c>
      <c r="F30" s="130"/>
      <c r="G30" s="131"/>
      <c r="H30" s="130"/>
      <c r="I30" s="132"/>
      <c r="J30" s="130"/>
      <c r="K30" s="132"/>
      <c r="L30" s="130"/>
      <c r="M30" s="131"/>
      <c r="N30" s="133"/>
      <c r="O30" s="132"/>
      <c r="P30" s="133"/>
      <c r="Q30" s="132"/>
      <c r="R30" s="133"/>
      <c r="S30" s="132"/>
      <c r="T30" s="133"/>
      <c r="U30" s="132"/>
      <c r="V30" s="133"/>
      <c r="W30" s="132"/>
      <c r="X30" s="133"/>
      <c r="Y30" s="132"/>
      <c r="Z30" s="133"/>
      <c r="AA30" s="132"/>
      <c r="AB30" s="133"/>
      <c r="AC30" s="132"/>
      <c r="AD30" s="133"/>
      <c r="AE30" s="132"/>
      <c r="AF30" s="133"/>
      <c r="AG30" s="132"/>
      <c r="AH30" s="133"/>
      <c r="AI30" s="132"/>
      <c r="AJ30" s="133"/>
      <c r="AK30" s="132"/>
      <c r="AL30" s="133"/>
      <c r="AM30" s="134"/>
      <c r="AN30" s="135"/>
      <c r="AO30" s="136"/>
      <c r="AP30" s="133"/>
      <c r="AQ30" s="132"/>
      <c r="AR30" s="31" t="str">
        <f>CA30&amp;CB30&amp;CC30&amp;CD30&amp;CE30&amp;CF30</f>
        <v/>
      </c>
      <c r="BW30" s="32"/>
      <c r="BX30" s="32"/>
      <c r="BY30" s="32"/>
      <c r="BZ30" s="32"/>
      <c r="CA30" s="123" t="str">
        <f>IF(CG30=1," * El total de Ingresos debe ser igual a la suma de los Tipos de Estrategia. ","")</f>
        <v/>
      </c>
      <c r="CB30" s="123" t="str">
        <f>IF(CH30=1,"* EN Rehabilitación Infantil Existen Patologías que son Mayores a los Ingresos-Personas. ","")</f>
        <v/>
      </c>
      <c r="CC30" s="123" t="str">
        <f>IF(CI30=1,"* En RBC existen Patologías que son mayores a los Ingresos-Personas. ","")</f>
        <v/>
      </c>
      <c r="CD30" s="123" t="str">
        <f>IF(CJ30=1,"* En RI Existen Patologías que son mayores a los Ingresos-Personas. ","")</f>
        <v/>
      </c>
      <c r="CE30" s="123" t="str">
        <f>IF(CK30=1,"* En RR existen patologías que son mayores a los Ingresos-Persona. ","")</f>
        <v/>
      </c>
      <c r="CF30" s="123"/>
      <c r="CG30" s="112">
        <f>IF(SUM(AN30:AQ30)=C30,0,1)</f>
        <v>0</v>
      </c>
      <c r="CH30" s="112">
        <f>IF(AN29&lt;MAX(AN30:AN48),1,0)</f>
        <v>0</v>
      </c>
      <c r="CI30" s="112">
        <f>IF(AO29&lt;MAX(AO30:AO48),1,0)</f>
        <v>0</v>
      </c>
      <c r="CJ30" s="112">
        <f>IF(AP29&lt;MAX(AP30:AP48),1,0)</f>
        <v>0</v>
      </c>
      <c r="CK30" s="112">
        <f>IF(AQ29&lt;MAX(AQ30:AQ48),1,0)</f>
        <v>0</v>
      </c>
      <c r="DI30"/>
    </row>
    <row r="31" spans="1:113" x14ac:dyDescent="0.25">
      <c r="A31" s="515"/>
      <c r="B31" s="126" t="s">
        <v>54</v>
      </c>
      <c r="C31" s="137">
        <f t="shared" si="12"/>
        <v>0</v>
      </c>
      <c r="D31" s="138">
        <f t="shared" si="13"/>
        <v>0</v>
      </c>
      <c r="E31" s="139">
        <f t="shared" si="13"/>
        <v>0</v>
      </c>
      <c r="F31" s="140"/>
      <c r="G31" s="141"/>
      <c r="H31" s="140"/>
      <c r="I31" s="142"/>
      <c r="J31" s="140"/>
      <c r="K31" s="142"/>
      <c r="L31" s="140"/>
      <c r="M31" s="141"/>
      <c r="N31" s="143"/>
      <c r="O31" s="142"/>
      <c r="P31" s="143"/>
      <c r="Q31" s="142"/>
      <c r="R31" s="143"/>
      <c r="S31" s="142"/>
      <c r="T31" s="143"/>
      <c r="U31" s="142"/>
      <c r="V31" s="143"/>
      <c r="W31" s="142"/>
      <c r="X31" s="143"/>
      <c r="Y31" s="142"/>
      <c r="Z31" s="143"/>
      <c r="AA31" s="142"/>
      <c r="AB31" s="143"/>
      <c r="AC31" s="142"/>
      <c r="AD31" s="143"/>
      <c r="AE31" s="142"/>
      <c r="AF31" s="143"/>
      <c r="AG31" s="142"/>
      <c r="AH31" s="143"/>
      <c r="AI31" s="142"/>
      <c r="AJ31" s="143"/>
      <c r="AK31" s="142"/>
      <c r="AL31" s="143"/>
      <c r="AM31" s="144"/>
      <c r="AN31" s="145"/>
      <c r="AO31" s="146"/>
      <c r="AP31" s="143"/>
      <c r="AQ31" s="142"/>
      <c r="AR31" s="31" t="str">
        <f t="shared" ref="AR31:AR50" si="14">CA31&amp;CB31</f>
        <v/>
      </c>
      <c r="BW31" s="32"/>
      <c r="BX31" s="32"/>
      <c r="BY31" s="32"/>
      <c r="BZ31" s="32"/>
      <c r="CA31" s="123" t="str">
        <f>IF(CG31=1," * El total de Ingresos debe ser igual a la suma de los Tipos de Estrategia. ","")</f>
        <v/>
      </c>
      <c r="CB31" s="124"/>
      <c r="CC31" s="124"/>
      <c r="CD31" s="124"/>
      <c r="CE31" s="124"/>
      <c r="CF31" s="124"/>
      <c r="CG31" s="112">
        <f>IF(SUM(AN31:AQ31)=C31,0,1)</f>
        <v>0</v>
      </c>
      <c r="CH31" s="125"/>
      <c r="CI31" s="125"/>
      <c r="CJ31" s="125"/>
      <c r="CK31" s="125"/>
    </row>
    <row r="32" spans="1:113" x14ac:dyDescent="0.25">
      <c r="A32" s="515"/>
      <c r="B32" s="147" t="s">
        <v>55</v>
      </c>
      <c r="C32" s="148">
        <f t="shared" si="12"/>
        <v>0</v>
      </c>
      <c r="D32" s="138">
        <f t="shared" si="13"/>
        <v>0</v>
      </c>
      <c r="E32" s="139">
        <f t="shared" si="13"/>
        <v>0</v>
      </c>
      <c r="F32" s="140"/>
      <c r="G32" s="141"/>
      <c r="H32" s="140"/>
      <c r="I32" s="142"/>
      <c r="J32" s="140"/>
      <c r="K32" s="142"/>
      <c r="L32" s="140"/>
      <c r="M32" s="141"/>
      <c r="N32" s="143"/>
      <c r="O32" s="142"/>
      <c r="P32" s="143"/>
      <c r="Q32" s="142"/>
      <c r="R32" s="143"/>
      <c r="S32" s="142"/>
      <c r="T32" s="143"/>
      <c r="U32" s="142"/>
      <c r="V32" s="143"/>
      <c r="W32" s="142"/>
      <c r="X32" s="143"/>
      <c r="Y32" s="142"/>
      <c r="Z32" s="143"/>
      <c r="AA32" s="142"/>
      <c r="AB32" s="143"/>
      <c r="AC32" s="142"/>
      <c r="AD32" s="143"/>
      <c r="AE32" s="142"/>
      <c r="AF32" s="143"/>
      <c r="AG32" s="142"/>
      <c r="AH32" s="143"/>
      <c r="AI32" s="142"/>
      <c r="AJ32" s="143"/>
      <c r="AK32" s="142"/>
      <c r="AL32" s="143"/>
      <c r="AM32" s="144"/>
      <c r="AN32" s="145"/>
      <c r="AO32" s="146"/>
      <c r="AP32" s="143"/>
      <c r="AQ32" s="142"/>
      <c r="AR32" s="31" t="str">
        <f t="shared" si="14"/>
        <v/>
      </c>
      <c r="BW32" s="32"/>
      <c r="BX32" s="32"/>
      <c r="BY32" s="32"/>
      <c r="BZ32" s="32"/>
      <c r="CA32" s="123" t="str">
        <f t="shared" ref="CA32:CA50" si="15">IF(CG32=1," * El total de Ingresos debe ser igual a la suma de los Tipos de Estrategia. ","")</f>
        <v/>
      </c>
      <c r="CB32" s="124"/>
      <c r="CC32" s="124"/>
      <c r="CD32" s="124"/>
      <c r="CE32" s="124"/>
      <c r="CF32" s="124"/>
      <c r="CG32" s="112">
        <f t="shared" ref="CG32:CG48" si="16">IF(SUM(AN32:AQ32)=C32,0,1)</f>
        <v>0</v>
      </c>
      <c r="CH32" s="125"/>
      <c r="CI32" s="125"/>
      <c r="CJ32" s="125"/>
      <c r="CK32" s="125"/>
    </row>
    <row r="33" spans="1:89" customFormat="1" x14ac:dyDescent="0.25">
      <c r="A33" s="515"/>
      <c r="B33" s="147" t="s">
        <v>56</v>
      </c>
      <c r="C33" s="148">
        <f t="shared" si="12"/>
        <v>0</v>
      </c>
      <c r="D33" s="138">
        <f t="shared" si="13"/>
        <v>0</v>
      </c>
      <c r="E33" s="139">
        <f t="shared" si="13"/>
        <v>0</v>
      </c>
      <c r="F33" s="140"/>
      <c r="G33" s="141"/>
      <c r="H33" s="140"/>
      <c r="I33" s="142"/>
      <c r="J33" s="140"/>
      <c r="K33" s="142"/>
      <c r="L33" s="140"/>
      <c r="M33" s="141"/>
      <c r="N33" s="143"/>
      <c r="O33" s="142"/>
      <c r="P33" s="143"/>
      <c r="Q33" s="142"/>
      <c r="R33" s="143"/>
      <c r="S33" s="142"/>
      <c r="T33" s="143"/>
      <c r="U33" s="142"/>
      <c r="V33" s="143"/>
      <c r="W33" s="142"/>
      <c r="X33" s="143"/>
      <c r="Y33" s="142"/>
      <c r="Z33" s="143"/>
      <c r="AA33" s="142"/>
      <c r="AB33" s="143"/>
      <c r="AC33" s="142"/>
      <c r="AD33" s="143"/>
      <c r="AE33" s="142"/>
      <c r="AF33" s="143"/>
      <c r="AG33" s="142"/>
      <c r="AH33" s="143"/>
      <c r="AI33" s="142"/>
      <c r="AJ33" s="143"/>
      <c r="AK33" s="142"/>
      <c r="AL33" s="143"/>
      <c r="AM33" s="144"/>
      <c r="AN33" s="145"/>
      <c r="AO33" s="146"/>
      <c r="AP33" s="143"/>
      <c r="AQ33" s="142"/>
      <c r="AR33" s="31" t="str">
        <f t="shared" si="14"/>
        <v/>
      </c>
      <c r="BW33" s="32"/>
      <c r="BX33" s="32"/>
      <c r="BY33" s="32"/>
      <c r="BZ33" s="32"/>
      <c r="CA33" s="123" t="str">
        <f t="shared" si="15"/>
        <v/>
      </c>
      <c r="CB33" s="124"/>
      <c r="CC33" s="124"/>
      <c r="CD33" s="124"/>
      <c r="CE33" s="124"/>
      <c r="CF33" s="124"/>
      <c r="CG33" s="112">
        <f t="shared" si="16"/>
        <v>0</v>
      </c>
      <c r="CH33" s="125"/>
      <c r="CI33" s="125"/>
      <c r="CJ33" s="125"/>
      <c r="CK33" s="125"/>
    </row>
    <row r="34" spans="1:89" customFormat="1" x14ac:dyDescent="0.25">
      <c r="A34" s="515"/>
      <c r="B34" s="147" t="s">
        <v>57</v>
      </c>
      <c r="C34" s="148">
        <f t="shared" si="12"/>
        <v>0</v>
      </c>
      <c r="D34" s="138">
        <f t="shared" si="13"/>
        <v>0</v>
      </c>
      <c r="E34" s="139">
        <f t="shared" si="13"/>
        <v>0</v>
      </c>
      <c r="F34" s="140"/>
      <c r="G34" s="141"/>
      <c r="H34" s="140"/>
      <c r="I34" s="142"/>
      <c r="J34" s="140"/>
      <c r="K34" s="142"/>
      <c r="L34" s="140"/>
      <c r="M34" s="141"/>
      <c r="N34" s="143"/>
      <c r="O34" s="142"/>
      <c r="P34" s="143"/>
      <c r="Q34" s="142"/>
      <c r="R34" s="143"/>
      <c r="S34" s="142"/>
      <c r="T34" s="143"/>
      <c r="U34" s="142"/>
      <c r="V34" s="143"/>
      <c r="W34" s="142"/>
      <c r="X34" s="143"/>
      <c r="Y34" s="142"/>
      <c r="Z34" s="143"/>
      <c r="AA34" s="142"/>
      <c r="AB34" s="143"/>
      <c r="AC34" s="142"/>
      <c r="AD34" s="143"/>
      <c r="AE34" s="142"/>
      <c r="AF34" s="143"/>
      <c r="AG34" s="142"/>
      <c r="AH34" s="143"/>
      <c r="AI34" s="142"/>
      <c r="AJ34" s="143"/>
      <c r="AK34" s="142"/>
      <c r="AL34" s="143"/>
      <c r="AM34" s="144"/>
      <c r="AN34" s="145"/>
      <c r="AO34" s="146"/>
      <c r="AP34" s="143"/>
      <c r="AQ34" s="142"/>
      <c r="AR34" s="31" t="str">
        <f t="shared" si="14"/>
        <v/>
      </c>
      <c r="BW34" s="32"/>
      <c r="BX34" s="32"/>
      <c r="BY34" s="32"/>
      <c r="BZ34" s="32"/>
      <c r="CA34" s="123" t="str">
        <f t="shared" si="15"/>
        <v/>
      </c>
      <c r="CB34" s="124"/>
      <c r="CC34" s="124"/>
      <c r="CD34" s="124"/>
      <c r="CE34" s="124"/>
      <c r="CF34" s="124"/>
      <c r="CG34" s="112">
        <f t="shared" si="16"/>
        <v>0</v>
      </c>
      <c r="CH34" s="125"/>
      <c r="CI34" s="125"/>
      <c r="CJ34" s="125"/>
      <c r="CK34" s="125"/>
    </row>
    <row r="35" spans="1:89" customFormat="1" x14ac:dyDescent="0.25">
      <c r="A35" s="515"/>
      <c r="B35" s="147" t="s">
        <v>58</v>
      </c>
      <c r="C35" s="148">
        <f t="shared" si="12"/>
        <v>0</v>
      </c>
      <c r="D35" s="138">
        <f t="shared" si="13"/>
        <v>0</v>
      </c>
      <c r="E35" s="139">
        <f t="shared" si="13"/>
        <v>0</v>
      </c>
      <c r="F35" s="140"/>
      <c r="G35" s="141"/>
      <c r="H35" s="140"/>
      <c r="I35" s="142"/>
      <c r="J35" s="140"/>
      <c r="K35" s="142"/>
      <c r="L35" s="140"/>
      <c r="M35" s="141"/>
      <c r="N35" s="143"/>
      <c r="O35" s="142"/>
      <c r="P35" s="143"/>
      <c r="Q35" s="142"/>
      <c r="R35" s="143"/>
      <c r="S35" s="142"/>
      <c r="T35" s="143"/>
      <c r="U35" s="142"/>
      <c r="V35" s="143"/>
      <c r="W35" s="142"/>
      <c r="X35" s="143"/>
      <c r="Y35" s="142"/>
      <c r="Z35" s="143"/>
      <c r="AA35" s="142"/>
      <c r="AB35" s="143"/>
      <c r="AC35" s="142"/>
      <c r="AD35" s="143"/>
      <c r="AE35" s="142"/>
      <c r="AF35" s="143"/>
      <c r="AG35" s="142"/>
      <c r="AH35" s="143"/>
      <c r="AI35" s="142"/>
      <c r="AJ35" s="143"/>
      <c r="AK35" s="142"/>
      <c r="AL35" s="143"/>
      <c r="AM35" s="144"/>
      <c r="AN35" s="145"/>
      <c r="AO35" s="146"/>
      <c r="AP35" s="143"/>
      <c r="AQ35" s="142"/>
      <c r="AR35" s="31" t="str">
        <f t="shared" si="14"/>
        <v/>
      </c>
      <c r="BW35" s="32"/>
      <c r="BX35" s="32"/>
      <c r="BY35" s="32"/>
      <c r="BZ35" s="32"/>
      <c r="CA35" s="123" t="str">
        <f t="shared" si="15"/>
        <v/>
      </c>
      <c r="CB35" s="124"/>
      <c r="CC35" s="124"/>
      <c r="CD35" s="124"/>
      <c r="CE35" s="124"/>
      <c r="CF35" s="124"/>
      <c r="CG35" s="112">
        <f t="shared" si="16"/>
        <v>0</v>
      </c>
      <c r="CH35" s="125"/>
      <c r="CI35" s="125"/>
      <c r="CJ35" s="125"/>
      <c r="CK35" s="125"/>
    </row>
    <row r="36" spans="1:89" customFormat="1" x14ac:dyDescent="0.25">
      <c r="A36" s="515"/>
      <c r="B36" s="149" t="s">
        <v>59</v>
      </c>
      <c r="C36" s="150">
        <f t="shared" si="12"/>
        <v>0</v>
      </c>
      <c r="D36" s="138">
        <f t="shared" si="13"/>
        <v>0</v>
      </c>
      <c r="E36" s="139">
        <f t="shared" si="13"/>
        <v>0</v>
      </c>
      <c r="F36" s="140"/>
      <c r="G36" s="141"/>
      <c r="H36" s="140"/>
      <c r="I36" s="142"/>
      <c r="J36" s="140"/>
      <c r="K36" s="142"/>
      <c r="L36" s="140"/>
      <c r="M36" s="141"/>
      <c r="N36" s="143"/>
      <c r="O36" s="142"/>
      <c r="P36" s="143"/>
      <c r="Q36" s="142"/>
      <c r="R36" s="143"/>
      <c r="S36" s="142"/>
      <c r="T36" s="143"/>
      <c r="U36" s="142"/>
      <c r="V36" s="143"/>
      <c r="W36" s="142"/>
      <c r="X36" s="143"/>
      <c r="Y36" s="142"/>
      <c r="Z36" s="143"/>
      <c r="AA36" s="142"/>
      <c r="AB36" s="143"/>
      <c r="AC36" s="142"/>
      <c r="AD36" s="143"/>
      <c r="AE36" s="142"/>
      <c r="AF36" s="143"/>
      <c r="AG36" s="142"/>
      <c r="AH36" s="143"/>
      <c r="AI36" s="142"/>
      <c r="AJ36" s="143"/>
      <c r="AK36" s="142"/>
      <c r="AL36" s="143"/>
      <c r="AM36" s="144"/>
      <c r="AN36" s="145"/>
      <c r="AO36" s="146"/>
      <c r="AP36" s="143"/>
      <c r="AQ36" s="142"/>
      <c r="AR36" s="31" t="str">
        <f t="shared" si="14"/>
        <v/>
      </c>
      <c r="BW36" s="32"/>
      <c r="BX36" s="32"/>
      <c r="BY36" s="32"/>
      <c r="BZ36" s="32"/>
      <c r="CA36" s="123" t="str">
        <f t="shared" si="15"/>
        <v/>
      </c>
      <c r="CB36" s="124"/>
      <c r="CC36" s="124"/>
      <c r="CD36" s="124"/>
      <c r="CE36" s="124"/>
      <c r="CF36" s="124"/>
      <c r="CG36" s="112">
        <f t="shared" si="16"/>
        <v>0</v>
      </c>
      <c r="CH36" s="125"/>
      <c r="CI36" s="125"/>
      <c r="CJ36" s="125"/>
      <c r="CK36" s="125"/>
    </row>
    <row r="37" spans="1:89" customFormat="1" x14ac:dyDescent="0.25">
      <c r="A37" s="515"/>
      <c r="B37" s="151" t="s">
        <v>60</v>
      </c>
      <c r="C37" s="152">
        <f t="shared" si="12"/>
        <v>0</v>
      </c>
      <c r="D37" s="138">
        <f t="shared" si="13"/>
        <v>0</v>
      </c>
      <c r="E37" s="139">
        <f t="shared" si="13"/>
        <v>0</v>
      </c>
      <c r="F37" s="140"/>
      <c r="G37" s="141"/>
      <c r="H37" s="140"/>
      <c r="I37" s="142"/>
      <c r="J37" s="140"/>
      <c r="K37" s="142"/>
      <c r="L37" s="140"/>
      <c r="M37" s="141"/>
      <c r="N37" s="143"/>
      <c r="O37" s="142"/>
      <c r="P37" s="143"/>
      <c r="Q37" s="142"/>
      <c r="R37" s="143"/>
      <c r="S37" s="142"/>
      <c r="T37" s="143"/>
      <c r="U37" s="142"/>
      <c r="V37" s="143"/>
      <c r="W37" s="142"/>
      <c r="X37" s="143"/>
      <c r="Y37" s="142"/>
      <c r="Z37" s="143"/>
      <c r="AA37" s="142"/>
      <c r="AB37" s="143"/>
      <c r="AC37" s="142"/>
      <c r="AD37" s="143"/>
      <c r="AE37" s="142"/>
      <c r="AF37" s="143"/>
      <c r="AG37" s="142"/>
      <c r="AH37" s="143"/>
      <c r="AI37" s="142"/>
      <c r="AJ37" s="143"/>
      <c r="AK37" s="142"/>
      <c r="AL37" s="143"/>
      <c r="AM37" s="144"/>
      <c r="AN37" s="145"/>
      <c r="AO37" s="146"/>
      <c r="AP37" s="143"/>
      <c r="AQ37" s="142"/>
      <c r="AR37" s="31" t="str">
        <f t="shared" si="14"/>
        <v/>
      </c>
      <c r="BW37" s="32"/>
      <c r="BX37" s="32"/>
      <c r="BY37" s="32"/>
      <c r="BZ37" s="32"/>
      <c r="CA37" s="123" t="str">
        <f t="shared" si="15"/>
        <v/>
      </c>
      <c r="CB37" s="124"/>
      <c r="CC37" s="124"/>
      <c r="CD37" s="124"/>
      <c r="CE37" s="124"/>
      <c r="CF37" s="124"/>
      <c r="CG37" s="112">
        <f t="shared" si="16"/>
        <v>0</v>
      </c>
      <c r="CH37" s="125"/>
      <c r="CI37" s="125"/>
      <c r="CJ37" s="125"/>
      <c r="CK37" s="125"/>
    </row>
    <row r="38" spans="1:89" customFormat="1" x14ac:dyDescent="0.25">
      <c r="A38" s="515"/>
      <c r="B38" s="153" t="s">
        <v>61</v>
      </c>
      <c r="C38" s="154">
        <f t="shared" si="12"/>
        <v>0</v>
      </c>
      <c r="D38" s="138">
        <f t="shared" si="13"/>
        <v>0</v>
      </c>
      <c r="E38" s="139">
        <f t="shared" si="13"/>
        <v>0</v>
      </c>
      <c r="F38" s="140"/>
      <c r="G38" s="141"/>
      <c r="H38" s="140"/>
      <c r="I38" s="142"/>
      <c r="J38" s="140"/>
      <c r="K38" s="142"/>
      <c r="L38" s="140"/>
      <c r="M38" s="141"/>
      <c r="N38" s="143"/>
      <c r="O38" s="142"/>
      <c r="P38" s="143"/>
      <c r="Q38" s="142"/>
      <c r="R38" s="143"/>
      <c r="S38" s="142"/>
      <c r="T38" s="143"/>
      <c r="U38" s="142"/>
      <c r="V38" s="143"/>
      <c r="W38" s="142"/>
      <c r="X38" s="143"/>
      <c r="Y38" s="142"/>
      <c r="Z38" s="143"/>
      <c r="AA38" s="142"/>
      <c r="AB38" s="143"/>
      <c r="AC38" s="142"/>
      <c r="AD38" s="143"/>
      <c r="AE38" s="142"/>
      <c r="AF38" s="143"/>
      <c r="AG38" s="142"/>
      <c r="AH38" s="143"/>
      <c r="AI38" s="142"/>
      <c r="AJ38" s="143"/>
      <c r="AK38" s="142"/>
      <c r="AL38" s="143"/>
      <c r="AM38" s="144"/>
      <c r="AN38" s="145"/>
      <c r="AO38" s="146"/>
      <c r="AP38" s="143"/>
      <c r="AQ38" s="142"/>
      <c r="AR38" s="31" t="str">
        <f t="shared" si="14"/>
        <v/>
      </c>
      <c r="BW38" s="32"/>
      <c r="BX38" s="32"/>
      <c r="BY38" s="32"/>
      <c r="BZ38" s="32"/>
      <c r="CA38" s="123" t="str">
        <f t="shared" si="15"/>
        <v/>
      </c>
      <c r="CB38" s="124"/>
      <c r="CC38" s="124"/>
      <c r="CD38" s="124"/>
      <c r="CE38" s="124"/>
      <c r="CF38" s="124"/>
      <c r="CG38" s="112">
        <f t="shared" si="16"/>
        <v>0</v>
      </c>
      <c r="CH38" s="125"/>
      <c r="CI38" s="125"/>
      <c r="CJ38" s="125"/>
      <c r="CK38" s="125"/>
    </row>
    <row r="39" spans="1:89" customFormat="1" x14ac:dyDescent="0.25">
      <c r="A39" s="515"/>
      <c r="B39" s="151" t="s">
        <v>62</v>
      </c>
      <c r="C39" s="152">
        <f t="shared" si="12"/>
        <v>0</v>
      </c>
      <c r="D39" s="138">
        <f t="shared" si="13"/>
        <v>0</v>
      </c>
      <c r="E39" s="139">
        <f t="shared" si="13"/>
        <v>0</v>
      </c>
      <c r="F39" s="140"/>
      <c r="G39" s="141"/>
      <c r="H39" s="140"/>
      <c r="I39" s="142"/>
      <c r="J39" s="140"/>
      <c r="K39" s="142"/>
      <c r="L39" s="140"/>
      <c r="M39" s="141"/>
      <c r="N39" s="143"/>
      <c r="O39" s="142"/>
      <c r="P39" s="143"/>
      <c r="Q39" s="142"/>
      <c r="R39" s="143"/>
      <c r="S39" s="142"/>
      <c r="T39" s="143"/>
      <c r="U39" s="142"/>
      <c r="V39" s="143"/>
      <c r="W39" s="142"/>
      <c r="X39" s="143"/>
      <c r="Y39" s="142"/>
      <c r="Z39" s="143"/>
      <c r="AA39" s="142"/>
      <c r="AB39" s="143"/>
      <c r="AC39" s="142"/>
      <c r="AD39" s="143"/>
      <c r="AE39" s="142"/>
      <c r="AF39" s="143"/>
      <c r="AG39" s="142"/>
      <c r="AH39" s="143"/>
      <c r="AI39" s="142"/>
      <c r="AJ39" s="143"/>
      <c r="AK39" s="142"/>
      <c r="AL39" s="143"/>
      <c r="AM39" s="144"/>
      <c r="AN39" s="145"/>
      <c r="AO39" s="146"/>
      <c r="AP39" s="143"/>
      <c r="AQ39" s="142"/>
      <c r="AR39" s="31" t="str">
        <f t="shared" si="14"/>
        <v/>
      </c>
      <c r="BW39" s="32"/>
      <c r="BX39" s="32"/>
      <c r="BY39" s="32"/>
      <c r="BZ39" s="32"/>
      <c r="CA39" s="123" t="str">
        <f t="shared" si="15"/>
        <v/>
      </c>
      <c r="CB39" s="124"/>
      <c r="CC39" s="124"/>
      <c r="CD39" s="124"/>
      <c r="CE39" s="124"/>
      <c r="CF39" s="124"/>
      <c r="CG39" s="112">
        <f t="shared" si="16"/>
        <v>0</v>
      </c>
      <c r="CH39" s="125"/>
      <c r="CI39" s="125"/>
      <c r="CJ39" s="125"/>
      <c r="CK39" s="125"/>
    </row>
    <row r="40" spans="1:89" customFormat="1" x14ac:dyDescent="0.25">
      <c r="A40" s="515"/>
      <c r="B40" s="151" t="s">
        <v>63</v>
      </c>
      <c r="C40" s="152">
        <f t="shared" si="12"/>
        <v>0</v>
      </c>
      <c r="D40" s="138">
        <f t="shared" si="13"/>
        <v>0</v>
      </c>
      <c r="E40" s="139">
        <f t="shared" si="13"/>
        <v>0</v>
      </c>
      <c r="F40" s="140"/>
      <c r="G40" s="141"/>
      <c r="H40" s="140"/>
      <c r="I40" s="142"/>
      <c r="J40" s="140"/>
      <c r="K40" s="142"/>
      <c r="L40" s="140"/>
      <c r="M40" s="141"/>
      <c r="N40" s="143"/>
      <c r="O40" s="142"/>
      <c r="P40" s="143"/>
      <c r="Q40" s="142"/>
      <c r="R40" s="143"/>
      <c r="S40" s="142"/>
      <c r="T40" s="143"/>
      <c r="U40" s="142"/>
      <c r="V40" s="143"/>
      <c r="W40" s="142"/>
      <c r="X40" s="143"/>
      <c r="Y40" s="142"/>
      <c r="Z40" s="143"/>
      <c r="AA40" s="142"/>
      <c r="AB40" s="143"/>
      <c r="AC40" s="142"/>
      <c r="AD40" s="143"/>
      <c r="AE40" s="142"/>
      <c r="AF40" s="143"/>
      <c r="AG40" s="142"/>
      <c r="AH40" s="143"/>
      <c r="AI40" s="142"/>
      <c r="AJ40" s="143"/>
      <c r="AK40" s="142"/>
      <c r="AL40" s="143"/>
      <c r="AM40" s="144"/>
      <c r="AN40" s="145"/>
      <c r="AO40" s="146"/>
      <c r="AP40" s="143"/>
      <c r="AQ40" s="142"/>
      <c r="AR40" s="31" t="str">
        <f t="shared" si="14"/>
        <v/>
      </c>
      <c r="BW40" s="32"/>
      <c r="BX40" s="32"/>
      <c r="BY40" s="32"/>
      <c r="BZ40" s="32"/>
      <c r="CA40" s="123" t="str">
        <f t="shared" si="15"/>
        <v/>
      </c>
      <c r="CB40" s="124"/>
      <c r="CC40" s="124"/>
      <c r="CD40" s="124"/>
      <c r="CE40" s="124"/>
      <c r="CF40" s="124"/>
      <c r="CG40" s="112">
        <f t="shared" si="16"/>
        <v>0</v>
      </c>
      <c r="CH40" s="125"/>
      <c r="CI40" s="125"/>
      <c r="CJ40" s="125"/>
      <c r="CK40" s="125"/>
    </row>
    <row r="41" spans="1:89" customFormat="1" x14ac:dyDescent="0.25">
      <c r="A41" s="515"/>
      <c r="B41" s="155" t="s">
        <v>64</v>
      </c>
      <c r="C41" s="156">
        <f t="shared" si="12"/>
        <v>0</v>
      </c>
      <c r="D41" s="138">
        <f t="shared" si="13"/>
        <v>0</v>
      </c>
      <c r="E41" s="139">
        <f t="shared" si="13"/>
        <v>0</v>
      </c>
      <c r="F41" s="140"/>
      <c r="G41" s="141"/>
      <c r="H41" s="140"/>
      <c r="I41" s="142"/>
      <c r="J41" s="140"/>
      <c r="K41" s="142"/>
      <c r="L41" s="140"/>
      <c r="M41" s="141"/>
      <c r="N41" s="143"/>
      <c r="O41" s="142"/>
      <c r="P41" s="143"/>
      <c r="Q41" s="142"/>
      <c r="R41" s="143"/>
      <c r="S41" s="142"/>
      <c r="T41" s="143"/>
      <c r="U41" s="142"/>
      <c r="V41" s="143"/>
      <c r="W41" s="142"/>
      <c r="X41" s="143"/>
      <c r="Y41" s="142"/>
      <c r="Z41" s="143"/>
      <c r="AA41" s="142"/>
      <c r="AB41" s="143"/>
      <c r="AC41" s="142"/>
      <c r="AD41" s="143"/>
      <c r="AE41" s="142"/>
      <c r="AF41" s="143"/>
      <c r="AG41" s="142"/>
      <c r="AH41" s="143"/>
      <c r="AI41" s="142"/>
      <c r="AJ41" s="143"/>
      <c r="AK41" s="142"/>
      <c r="AL41" s="143"/>
      <c r="AM41" s="144"/>
      <c r="AN41" s="145"/>
      <c r="AO41" s="146"/>
      <c r="AP41" s="143"/>
      <c r="AQ41" s="142"/>
      <c r="AR41" s="31" t="str">
        <f t="shared" si="14"/>
        <v/>
      </c>
      <c r="BW41" s="32"/>
      <c r="BX41" s="32"/>
      <c r="BY41" s="32"/>
      <c r="BZ41" s="32"/>
      <c r="CA41" s="123" t="str">
        <f t="shared" si="15"/>
        <v/>
      </c>
      <c r="CB41" s="124"/>
      <c r="CC41" s="124"/>
      <c r="CD41" s="124"/>
      <c r="CE41" s="124"/>
      <c r="CF41" s="124"/>
      <c r="CG41" s="112">
        <f t="shared" si="16"/>
        <v>0</v>
      </c>
      <c r="CH41" s="125"/>
      <c r="CI41" s="125"/>
      <c r="CJ41" s="125"/>
      <c r="CK41" s="125"/>
    </row>
    <row r="42" spans="1:89" customFormat="1" x14ac:dyDescent="0.25">
      <c r="A42" s="515"/>
      <c r="B42" s="149" t="s">
        <v>65</v>
      </c>
      <c r="C42" s="157">
        <f t="shared" si="12"/>
        <v>0</v>
      </c>
      <c r="D42" s="158">
        <f t="shared" si="13"/>
        <v>0</v>
      </c>
      <c r="E42" s="159">
        <f t="shared" si="13"/>
        <v>0</v>
      </c>
      <c r="F42" s="140"/>
      <c r="G42" s="141"/>
      <c r="H42" s="140"/>
      <c r="I42" s="141"/>
      <c r="J42" s="140"/>
      <c r="K42" s="142"/>
      <c r="L42" s="140"/>
      <c r="M42" s="141"/>
      <c r="N42" s="143"/>
      <c r="O42" s="141"/>
      <c r="P42" s="146"/>
      <c r="Q42" s="141"/>
      <c r="R42" s="146"/>
      <c r="S42" s="141"/>
      <c r="T42" s="146"/>
      <c r="U42" s="141"/>
      <c r="V42" s="146"/>
      <c r="W42" s="141"/>
      <c r="X42" s="146"/>
      <c r="Y42" s="141"/>
      <c r="Z42" s="146"/>
      <c r="AA42" s="141"/>
      <c r="AB42" s="146"/>
      <c r="AC42" s="141"/>
      <c r="AD42" s="146"/>
      <c r="AE42" s="141"/>
      <c r="AF42" s="146"/>
      <c r="AG42" s="141"/>
      <c r="AH42" s="146"/>
      <c r="AI42" s="141"/>
      <c r="AJ42" s="146"/>
      <c r="AK42" s="141"/>
      <c r="AL42" s="146"/>
      <c r="AM42" s="160"/>
      <c r="AN42" s="145"/>
      <c r="AO42" s="146"/>
      <c r="AP42" s="146"/>
      <c r="AQ42" s="141"/>
      <c r="AR42" s="31" t="str">
        <f t="shared" si="14"/>
        <v/>
      </c>
      <c r="BW42" s="32"/>
      <c r="BX42" s="32"/>
      <c r="BY42" s="32"/>
      <c r="BZ42" s="32"/>
      <c r="CA42" s="123" t="str">
        <f t="shared" si="15"/>
        <v/>
      </c>
      <c r="CB42" s="124"/>
      <c r="CC42" s="124"/>
      <c r="CD42" s="124"/>
      <c r="CE42" s="124"/>
      <c r="CF42" s="124"/>
      <c r="CG42" s="112">
        <f t="shared" si="16"/>
        <v>0</v>
      </c>
      <c r="CH42" s="125"/>
      <c r="CI42" s="125"/>
      <c r="CJ42" s="125"/>
      <c r="CK42" s="125"/>
    </row>
    <row r="43" spans="1:89" customFormat="1" x14ac:dyDescent="0.25">
      <c r="A43" s="515"/>
      <c r="B43" s="161" t="s">
        <v>66</v>
      </c>
      <c r="C43" s="162">
        <f t="shared" si="12"/>
        <v>0</v>
      </c>
      <c r="D43" s="158">
        <f t="shared" si="13"/>
        <v>0</v>
      </c>
      <c r="E43" s="159">
        <f t="shared" si="13"/>
        <v>0</v>
      </c>
      <c r="F43" s="140"/>
      <c r="G43" s="141"/>
      <c r="H43" s="140"/>
      <c r="I43" s="141"/>
      <c r="J43" s="140"/>
      <c r="K43" s="142"/>
      <c r="L43" s="140"/>
      <c r="M43" s="141"/>
      <c r="N43" s="143"/>
      <c r="O43" s="141"/>
      <c r="P43" s="146"/>
      <c r="Q43" s="141"/>
      <c r="R43" s="146"/>
      <c r="S43" s="141"/>
      <c r="T43" s="146"/>
      <c r="U43" s="141"/>
      <c r="V43" s="146"/>
      <c r="W43" s="141"/>
      <c r="X43" s="146"/>
      <c r="Y43" s="141"/>
      <c r="Z43" s="146"/>
      <c r="AA43" s="141"/>
      <c r="AB43" s="146"/>
      <c r="AC43" s="141"/>
      <c r="AD43" s="146"/>
      <c r="AE43" s="141"/>
      <c r="AF43" s="146"/>
      <c r="AG43" s="141"/>
      <c r="AH43" s="146"/>
      <c r="AI43" s="141"/>
      <c r="AJ43" s="146"/>
      <c r="AK43" s="141"/>
      <c r="AL43" s="146"/>
      <c r="AM43" s="160"/>
      <c r="AN43" s="145"/>
      <c r="AO43" s="146"/>
      <c r="AP43" s="146"/>
      <c r="AQ43" s="141"/>
      <c r="AR43" s="31" t="str">
        <f t="shared" si="14"/>
        <v/>
      </c>
      <c r="BW43" s="32"/>
      <c r="BX43" s="32"/>
      <c r="BY43" s="32"/>
      <c r="BZ43" s="32"/>
      <c r="CA43" s="123" t="str">
        <f t="shared" si="15"/>
        <v/>
      </c>
      <c r="CB43" s="124"/>
      <c r="CC43" s="124"/>
      <c r="CD43" s="124"/>
      <c r="CE43" s="124"/>
      <c r="CF43" s="124"/>
      <c r="CG43" s="112">
        <f t="shared" si="16"/>
        <v>0</v>
      </c>
      <c r="CH43" s="125"/>
      <c r="CI43" s="125"/>
      <c r="CJ43" s="125"/>
      <c r="CK43" s="125"/>
    </row>
    <row r="44" spans="1:89" customFormat="1" x14ac:dyDescent="0.25">
      <c r="A44" s="515"/>
      <c r="B44" s="163" t="s">
        <v>67</v>
      </c>
      <c r="C44" s="162">
        <f t="shared" si="12"/>
        <v>0</v>
      </c>
      <c r="D44" s="158">
        <f t="shared" si="13"/>
        <v>0</v>
      </c>
      <c r="E44" s="159">
        <f t="shared" si="13"/>
        <v>0</v>
      </c>
      <c r="F44" s="140"/>
      <c r="G44" s="141"/>
      <c r="H44" s="140"/>
      <c r="I44" s="141"/>
      <c r="J44" s="140"/>
      <c r="K44" s="142"/>
      <c r="L44" s="140"/>
      <c r="M44" s="141"/>
      <c r="N44" s="143"/>
      <c r="O44" s="141"/>
      <c r="P44" s="146"/>
      <c r="Q44" s="141"/>
      <c r="R44" s="146"/>
      <c r="S44" s="141"/>
      <c r="T44" s="146"/>
      <c r="U44" s="141"/>
      <c r="V44" s="146"/>
      <c r="W44" s="141"/>
      <c r="X44" s="146"/>
      <c r="Y44" s="141"/>
      <c r="Z44" s="146"/>
      <c r="AA44" s="141"/>
      <c r="AB44" s="146"/>
      <c r="AC44" s="141"/>
      <c r="AD44" s="146"/>
      <c r="AE44" s="141"/>
      <c r="AF44" s="146"/>
      <c r="AG44" s="141"/>
      <c r="AH44" s="146"/>
      <c r="AI44" s="141"/>
      <c r="AJ44" s="146"/>
      <c r="AK44" s="141"/>
      <c r="AL44" s="146"/>
      <c r="AM44" s="160"/>
      <c r="AN44" s="145"/>
      <c r="AO44" s="146"/>
      <c r="AP44" s="146"/>
      <c r="AQ44" s="141"/>
      <c r="AR44" s="31" t="str">
        <f t="shared" si="14"/>
        <v/>
      </c>
      <c r="BW44" s="32"/>
      <c r="BX44" s="32"/>
      <c r="BY44" s="32"/>
      <c r="BZ44" s="32"/>
      <c r="CA44" s="123" t="str">
        <f t="shared" si="15"/>
        <v/>
      </c>
      <c r="CB44" s="124"/>
      <c r="CC44" s="124"/>
      <c r="CD44" s="124"/>
      <c r="CE44" s="124"/>
      <c r="CF44" s="124"/>
      <c r="CG44" s="112">
        <f t="shared" si="16"/>
        <v>0</v>
      </c>
      <c r="CH44" s="125"/>
      <c r="CI44" s="125"/>
      <c r="CJ44" s="125"/>
      <c r="CK44" s="125"/>
    </row>
    <row r="45" spans="1:89" customFormat="1" x14ac:dyDescent="0.25">
      <c r="A45" s="515"/>
      <c r="B45" s="161" t="s">
        <v>68</v>
      </c>
      <c r="C45" s="162">
        <f t="shared" si="12"/>
        <v>0</v>
      </c>
      <c r="D45" s="158">
        <f t="shared" si="13"/>
        <v>0</v>
      </c>
      <c r="E45" s="159">
        <f t="shared" si="13"/>
        <v>0</v>
      </c>
      <c r="F45" s="140"/>
      <c r="G45" s="141"/>
      <c r="H45" s="140"/>
      <c r="I45" s="141"/>
      <c r="J45" s="140"/>
      <c r="K45" s="142"/>
      <c r="L45" s="140"/>
      <c r="M45" s="141"/>
      <c r="N45" s="143"/>
      <c r="O45" s="141"/>
      <c r="P45" s="146"/>
      <c r="Q45" s="141"/>
      <c r="R45" s="146"/>
      <c r="S45" s="141"/>
      <c r="T45" s="146"/>
      <c r="U45" s="141"/>
      <c r="V45" s="146"/>
      <c r="W45" s="141"/>
      <c r="X45" s="146"/>
      <c r="Y45" s="141"/>
      <c r="Z45" s="146"/>
      <c r="AA45" s="141"/>
      <c r="AB45" s="146"/>
      <c r="AC45" s="141"/>
      <c r="AD45" s="146"/>
      <c r="AE45" s="141"/>
      <c r="AF45" s="146"/>
      <c r="AG45" s="141"/>
      <c r="AH45" s="146"/>
      <c r="AI45" s="141"/>
      <c r="AJ45" s="146"/>
      <c r="AK45" s="141"/>
      <c r="AL45" s="146"/>
      <c r="AM45" s="160"/>
      <c r="AN45" s="145"/>
      <c r="AO45" s="146"/>
      <c r="AP45" s="146"/>
      <c r="AQ45" s="141"/>
      <c r="AR45" s="31" t="str">
        <f t="shared" si="14"/>
        <v/>
      </c>
      <c r="BW45" s="32"/>
      <c r="BX45" s="32"/>
      <c r="BY45" s="32"/>
      <c r="BZ45" s="32"/>
      <c r="CA45" s="123" t="str">
        <f t="shared" si="15"/>
        <v/>
      </c>
      <c r="CB45" s="124"/>
      <c r="CC45" s="124"/>
      <c r="CD45" s="124"/>
      <c r="CE45" s="124"/>
      <c r="CF45" s="124"/>
      <c r="CG45" s="112">
        <f t="shared" si="16"/>
        <v>0</v>
      </c>
      <c r="CH45" s="125"/>
      <c r="CI45" s="125"/>
      <c r="CJ45" s="125"/>
      <c r="CK45" s="125"/>
    </row>
    <row r="46" spans="1:89" customFormat="1" x14ac:dyDescent="0.25">
      <c r="A46" s="515"/>
      <c r="B46" s="161" t="s">
        <v>69</v>
      </c>
      <c r="C46" s="162">
        <f t="shared" si="12"/>
        <v>0</v>
      </c>
      <c r="D46" s="158">
        <f t="shared" si="13"/>
        <v>0</v>
      </c>
      <c r="E46" s="159">
        <f t="shared" si="13"/>
        <v>0</v>
      </c>
      <c r="F46" s="140"/>
      <c r="G46" s="141"/>
      <c r="H46" s="140"/>
      <c r="I46" s="141"/>
      <c r="J46" s="140"/>
      <c r="K46" s="142"/>
      <c r="L46" s="140"/>
      <c r="M46" s="141"/>
      <c r="N46" s="143"/>
      <c r="O46" s="141"/>
      <c r="P46" s="146"/>
      <c r="Q46" s="141"/>
      <c r="R46" s="146"/>
      <c r="S46" s="141"/>
      <c r="T46" s="146"/>
      <c r="U46" s="141"/>
      <c r="V46" s="146"/>
      <c r="W46" s="141"/>
      <c r="X46" s="146"/>
      <c r="Y46" s="141"/>
      <c r="Z46" s="146"/>
      <c r="AA46" s="141"/>
      <c r="AB46" s="146"/>
      <c r="AC46" s="141"/>
      <c r="AD46" s="146"/>
      <c r="AE46" s="141"/>
      <c r="AF46" s="146"/>
      <c r="AG46" s="141"/>
      <c r="AH46" s="146"/>
      <c r="AI46" s="141"/>
      <c r="AJ46" s="146"/>
      <c r="AK46" s="141"/>
      <c r="AL46" s="146"/>
      <c r="AM46" s="160"/>
      <c r="AN46" s="145"/>
      <c r="AO46" s="146"/>
      <c r="AP46" s="146"/>
      <c r="AQ46" s="141"/>
      <c r="AR46" s="31" t="str">
        <f t="shared" si="14"/>
        <v/>
      </c>
      <c r="BW46" s="32"/>
      <c r="BX46" s="32"/>
      <c r="BY46" s="32"/>
      <c r="BZ46" s="32"/>
      <c r="CA46" s="123" t="str">
        <f t="shared" si="15"/>
        <v/>
      </c>
      <c r="CB46" s="124"/>
      <c r="CC46" s="124"/>
      <c r="CD46" s="124"/>
      <c r="CE46" s="124"/>
      <c r="CF46" s="124"/>
      <c r="CG46" s="112">
        <f t="shared" si="16"/>
        <v>0</v>
      </c>
      <c r="CH46" s="125"/>
      <c r="CI46" s="125"/>
      <c r="CJ46" s="125"/>
      <c r="CK46" s="125"/>
    </row>
    <row r="47" spans="1:89" customFormat="1" x14ac:dyDescent="0.25">
      <c r="A47" s="515"/>
      <c r="B47" s="161" t="s">
        <v>70</v>
      </c>
      <c r="C47" s="164">
        <f t="shared" si="12"/>
        <v>0</v>
      </c>
      <c r="D47" s="165">
        <f t="shared" si="13"/>
        <v>0</v>
      </c>
      <c r="E47" s="166">
        <f t="shared" si="13"/>
        <v>0</v>
      </c>
      <c r="F47" s="167"/>
      <c r="G47" s="168"/>
      <c r="H47" s="167"/>
      <c r="I47" s="168"/>
      <c r="J47" s="167"/>
      <c r="K47" s="169"/>
      <c r="L47" s="167"/>
      <c r="M47" s="168"/>
      <c r="N47" s="170"/>
      <c r="O47" s="168"/>
      <c r="P47" s="171"/>
      <c r="Q47" s="168"/>
      <c r="R47" s="171"/>
      <c r="S47" s="168"/>
      <c r="T47" s="171"/>
      <c r="U47" s="168"/>
      <c r="V47" s="171"/>
      <c r="W47" s="168"/>
      <c r="X47" s="171"/>
      <c r="Y47" s="168"/>
      <c r="Z47" s="171"/>
      <c r="AA47" s="168"/>
      <c r="AB47" s="171"/>
      <c r="AC47" s="168"/>
      <c r="AD47" s="171"/>
      <c r="AE47" s="168"/>
      <c r="AF47" s="171"/>
      <c r="AG47" s="168"/>
      <c r="AH47" s="171"/>
      <c r="AI47" s="168"/>
      <c r="AJ47" s="171"/>
      <c r="AK47" s="168"/>
      <c r="AL47" s="171"/>
      <c r="AM47" s="172"/>
      <c r="AN47" s="173"/>
      <c r="AO47" s="171"/>
      <c r="AP47" s="171"/>
      <c r="AQ47" s="168"/>
      <c r="AR47" s="31" t="str">
        <f t="shared" si="14"/>
        <v/>
      </c>
      <c r="BW47" s="32"/>
      <c r="BX47" s="32"/>
      <c r="BY47" s="32"/>
      <c r="BZ47" s="32"/>
      <c r="CA47" s="123" t="str">
        <f>IF(CG47=1," * El total de Ingresos debe ser igual a la suma de los Tipos de Estrategia. ","")</f>
        <v/>
      </c>
      <c r="CB47" s="124"/>
      <c r="CC47" s="124"/>
      <c r="CD47" s="124"/>
      <c r="CE47" s="124"/>
      <c r="CF47" s="124"/>
      <c r="CG47" s="112">
        <f t="shared" si="16"/>
        <v>0</v>
      </c>
      <c r="CH47" s="125"/>
      <c r="CI47" s="125"/>
      <c r="CJ47" s="125"/>
      <c r="CK47" s="125"/>
    </row>
    <row r="48" spans="1:89" customFormat="1" x14ac:dyDescent="0.25">
      <c r="A48" s="747"/>
      <c r="B48" s="174" t="s">
        <v>71</v>
      </c>
      <c r="C48" s="175">
        <f t="shared" si="12"/>
        <v>0</v>
      </c>
      <c r="D48" s="176">
        <f t="shared" si="13"/>
        <v>0</v>
      </c>
      <c r="E48" s="177">
        <f t="shared" si="13"/>
        <v>0</v>
      </c>
      <c r="F48" s="178"/>
      <c r="G48" s="179"/>
      <c r="H48" s="178"/>
      <c r="I48" s="179"/>
      <c r="J48" s="178"/>
      <c r="K48" s="180"/>
      <c r="L48" s="178"/>
      <c r="M48" s="179"/>
      <c r="N48" s="181"/>
      <c r="O48" s="179"/>
      <c r="P48" s="182"/>
      <c r="Q48" s="179"/>
      <c r="R48" s="182"/>
      <c r="S48" s="179"/>
      <c r="T48" s="182"/>
      <c r="U48" s="179"/>
      <c r="V48" s="182"/>
      <c r="W48" s="179"/>
      <c r="X48" s="182"/>
      <c r="Y48" s="179"/>
      <c r="Z48" s="182"/>
      <c r="AA48" s="179"/>
      <c r="AB48" s="182"/>
      <c r="AC48" s="179"/>
      <c r="AD48" s="182"/>
      <c r="AE48" s="179"/>
      <c r="AF48" s="182"/>
      <c r="AG48" s="179"/>
      <c r="AH48" s="182"/>
      <c r="AI48" s="179"/>
      <c r="AJ48" s="182"/>
      <c r="AK48" s="179"/>
      <c r="AL48" s="182"/>
      <c r="AM48" s="183"/>
      <c r="AN48" s="184"/>
      <c r="AO48" s="182"/>
      <c r="AP48" s="182"/>
      <c r="AQ48" s="179"/>
      <c r="AR48" s="31" t="str">
        <f t="shared" si="14"/>
        <v/>
      </c>
      <c r="BW48" s="32"/>
      <c r="BX48" s="32"/>
      <c r="BY48" s="32"/>
      <c r="BZ48" s="32"/>
      <c r="CA48" s="123" t="str">
        <f t="shared" si="15"/>
        <v/>
      </c>
      <c r="CB48" s="124"/>
      <c r="CC48" s="124"/>
      <c r="CD48" s="124"/>
      <c r="CE48" s="124"/>
      <c r="CF48" s="124"/>
      <c r="CG48" s="112">
        <f t="shared" si="16"/>
        <v>0</v>
      </c>
      <c r="CH48" s="125"/>
      <c r="CI48" s="125"/>
      <c r="CJ48" s="125"/>
      <c r="CK48" s="125"/>
    </row>
    <row r="49" spans="1:130" x14ac:dyDescent="0.25">
      <c r="A49" s="1400" t="s">
        <v>72</v>
      </c>
      <c r="B49" s="186"/>
      <c r="C49" s="187">
        <f t="shared" si="12"/>
        <v>0</v>
      </c>
      <c r="D49" s="158">
        <f t="shared" si="13"/>
        <v>0</v>
      </c>
      <c r="E49" s="159">
        <f t="shared" si="13"/>
        <v>0</v>
      </c>
      <c r="F49" s="130"/>
      <c r="G49" s="131"/>
      <c r="H49" s="130"/>
      <c r="I49" s="132"/>
      <c r="J49" s="130"/>
      <c r="K49" s="132"/>
      <c r="L49" s="130"/>
      <c r="M49" s="131"/>
      <c r="N49" s="133"/>
      <c r="O49" s="132"/>
      <c r="P49" s="133"/>
      <c r="Q49" s="132"/>
      <c r="R49" s="133"/>
      <c r="S49" s="132"/>
      <c r="T49" s="133"/>
      <c r="U49" s="132"/>
      <c r="V49" s="133"/>
      <c r="W49" s="132"/>
      <c r="X49" s="133"/>
      <c r="Y49" s="132"/>
      <c r="Z49" s="133"/>
      <c r="AA49" s="132"/>
      <c r="AB49" s="133"/>
      <c r="AC49" s="132"/>
      <c r="AD49" s="133"/>
      <c r="AE49" s="132"/>
      <c r="AF49" s="133"/>
      <c r="AG49" s="132"/>
      <c r="AH49" s="133"/>
      <c r="AI49" s="132"/>
      <c r="AJ49" s="133"/>
      <c r="AK49" s="132"/>
      <c r="AL49" s="133"/>
      <c r="AM49" s="134"/>
      <c r="AN49" s="135"/>
      <c r="AO49" s="136"/>
      <c r="AP49" s="133"/>
      <c r="AQ49" s="132"/>
      <c r="AR49" s="31" t="str">
        <f t="shared" si="14"/>
        <v/>
      </c>
      <c r="BW49" s="32"/>
      <c r="BX49" s="32"/>
      <c r="BY49" s="32"/>
      <c r="BZ49" s="32"/>
      <c r="CA49" s="123" t="str">
        <f t="shared" si="15"/>
        <v/>
      </c>
      <c r="CB49" s="124"/>
      <c r="CC49" s="124"/>
      <c r="CD49" s="124"/>
      <c r="CE49" s="124"/>
      <c r="CF49" s="124"/>
      <c r="CG49" s="112">
        <f>IF(SUM(AN49:AQ49)=C49,0,1)</f>
        <v>0</v>
      </c>
      <c r="CH49" s="125"/>
      <c r="CI49" s="125"/>
      <c r="CJ49" s="125"/>
      <c r="CK49" s="125"/>
    </row>
    <row r="50" spans="1:130" x14ac:dyDescent="0.25">
      <c r="A50" s="188" t="s">
        <v>73</v>
      </c>
      <c r="B50" s="189"/>
      <c r="C50" s="190">
        <f t="shared" si="12"/>
        <v>0</v>
      </c>
      <c r="D50" s="176">
        <f t="shared" si="13"/>
        <v>0</v>
      </c>
      <c r="E50" s="177">
        <f t="shared" si="13"/>
        <v>0</v>
      </c>
      <c r="F50" s="178"/>
      <c r="G50" s="179"/>
      <c r="H50" s="178"/>
      <c r="I50" s="180"/>
      <c r="J50" s="178"/>
      <c r="K50" s="180"/>
      <c r="L50" s="178"/>
      <c r="M50" s="179"/>
      <c r="N50" s="181"/>
      <c r="O50" s="180"/>
      <c r="P50" s="181"/>
      <c r="Q50" s="180"/>
      <c r="R50" s="181"/>
      <c r="S50" s="180"/>
      <c r="T50" s="181"/>
      <c r="U50" s="180"/>
      <c r="V50" s="181"/>
      <c r="W50" s="180"/>
      <c r="X50" s="181"/>
      <c r="Y50" s="180"/>
      <c r="Z50" s="181"/>
      <c r="AA50" s="180"/>
      <c r="AB50" s="181"/>
      <c r="AC50" s="180"/>
      <c r="AD50" s="181"/>
      <c r="AE50" s="180"/>
      <c r="AF50" s="181"/>
      <c r="AG50" s="180"/>
      <c r="AH50" s="181"/>
      <c r="AI50" s="180"/>
      <c r="AJ50" s="181"/>
      <c r="AK50" s="180"/>
      <c r="AL50" s="181"/>
      <c r="AM50" s="191"/>
      <c r="AN50" s="184"/>
      <c r="AO50" s="182"/>
      <c r="AP50" s="181"/>
      <c r="AQ50" s="180"/>
      <c r="AR50" s="31" t="str">
        <f t="shared" si="14"/>
        <v/>
      </c>
      <c r="BW50" s="32"/>
      <c r="BX50" s="32"/>
      <c r="BY50" s="32"/>
      <c r="BZ50" s="32"/>
      <c r="CA50" s="123" t="str">
        <f t="shared" si="15"/>
        <v/>
      </c>
      <c r="CB50" s="124"/>
      <c r="CC50" s="124"/>
      <c r="CD50" s="124"/>
      <c r="CE50" s="124"/>
      <c r="CF50" s="124"/>
      <c r="CG50" s="112">
        <f>IF(SUM(AN50:AQ50)=C50,0,1)</f>
        <v>0</v>
      </c>
      <c r="CH50" s="125"/>
      <c r="CI50" s="125"/>
      <c r="CJ50" s="125"/>
      <c r="CK50" s="125"/>
    </row>
    <row r="51" spans="1:130" ht="18" customHeight="1" x14ac:dyDescent="0.25">
      <c r="A51" s="192" t="s">
        <v>74</v>
      </c>
      <c r="B51" s="193"/>
      <c r="C51" s="194"/>
      <c r="D51" s="193"/>
      <c r="E51" s="193"/>
      <c r="F51" s="193"/>
      <c r="G51" s="193"/>
      <c r="H51" s="193"/>
      <c r="CA51" s="195"/>
      <c r="CB51" s="196"/>
      <c r="CC51" s="196"/>
      <c r="CD51" s="196"/>
      <c r="CE51" s="196"/>
      <c r="CF51" s="196"/>
      <c r="CG51" s="195"/>
      <c r="CH51" s="196"/>
      <c r="CI51" s="196"/>
      <c r="CJ51" s="196"/>
      <c r="CK51" s="196"/>
    </row>
    <row r="52" spans="1:130" x14ac:dyDescent="0.25">
      <c r="A52" s="1429" t="s">
        <v>75</v>
      </c>
      <c r="B52" s="1430" t="s">
        <v>76</v>
      </c>
      <c r="C52" s="1432" t="s">
        <v>77</v>
      </c>
      <c r="D52" s="1432"/>
      <c r="E52" s="1432"/>
      <c r="F52" s="1370"/>
      <c r="G52" s="1285" t="s">
        <v>78</v>
      </c>
      <c r="H52" s="1286"/>
    </row>
    <row r="53" spans="1:130" ht="21" x14ac:dyDescent="0.25">
      <c r="A53" s="725"/>
      <c r="B53" s="734"/>
      <c r="C53" s="1287" t="s">
        <v>50</v>
      </c>
      <c r="D53" s="1270" t="s">
        <v>29</v>
      </c>
      <c r="E53" s="1270" t="s">
        <v>30</v>
      </c>
      <c r="F53" s="1401" t="s">
        <v>31</v>
      </c>
      <c r="G53" s="1348" t="s">
        <v>79</v>
      </c>
      <c r="H53" s="1350" t="s">
        <v>80</v>
      </c>
    </row>
    <row r="54" spans="1:130" x14ac:dyDescent="0.25">
      <c r="A54" s="201" t="s">
        <v>81</v>
      </c>
      <c r="B54" s="202">
        <f>SUM(C54:F54)</f>
        <v>0</v>
      </c>
      <c r="C54" s="203"/>
      <c r="D54" s="204"/>
      <c r="E54" s="204"/>
      <c r="F54" s="205"/>
      <c r="G54" s="206"/>
      <c r="H54" s="207"/>
    </row>
    <row r="55" spans="1:130" x14ac:dyDescent="0.25">
      <c r="A55" s="163" t="s">
        <v>82</v>
      </c>
      <c r="B55" s="202">
        <f>SUM(C55:F55)</f>
        <v>0</v>
      </c>
      <c r="C55" s="208"/>
      <c r="D55" s="209"/>
      <c r="E55" s="209"/>
      <c r="F55" s="210"/>
      <c r="G55" s="211"/>
      <c r="H55" s="212"/>
    </row>
    <row r="56" spans="1:130" x14ac:dyDescent="0.25">
      <c r="A56" s="163" t="s">
        <v>83</v>
      </c>
      <c r="B56" s="202">
        <f>SUM(C56:F56)</f>
        <v>0</v>
      </c>
      <c r="C56" s="208"/>
      <c r="D56" s="209"/>
      <c r="E56" s="209"/>
      <c r="F56" s="210"/>
      <c r="G56" s="211"/>
      <c r="H56" s="212"/>
    </row>
    <row r="57" spans="1:130" x14ac:dyDescent="0.25">
      <c r="A57" s="163" t="s">
        <v>84</v>
      </c>
      <c r="B57" s="202">
        <f>SUM(C57:F57)</f>
        <v>0</v>
      </c>
      <c r="C57" s="208"/>
      <c r="D57" s="209"/>
      <c r="E57" s="209"/>
      <c r="F57" s="210"/>
      <c r="G57" s="211"/>
      <c r="H57" s="212"/>
    </row>
    <row r="58" spans="1:130" x14ac:dyDescent="0.25">
      <c r="A58" s="163" t="s">
        <v>85</v>
      </c>
      <c r="B58" s="202">
        <f>SUM(C58:F58)</f>
        <v>0</v>
      </c>
      <c r="C58" s="213"/>
      <c r="D58" s="214"/>
      <c r="E58" s="214"/>
      <c r="F58" s="215"/>
      <c r="G58" s="216"/>
      <c r="H58" s="217"/>
    </row>
    <row r="59" spans="1:130" x14ac:dyDescent="0.25">
      <c r="A59" s="1360" t="s">
        <v>5</v>
      </c>
      <c r="B59" s="1402">
        <f t="shared" ref="B59:H59" si="17">SUM(B54:B58)</f>
        <v>0</v>
      </c>
      <c r="C59" s="220">
        <f t="shared" si="17"/>
        <v>0</v>
      </c>
      <c r="D59" s="221">
        <f t="shared" si="17"/>
        <v>0</v>
      </c>
      <c r="E59" s="221">
        <f t="shared" si="17"/>
        <v>0</v>
      </c>
      <c r="F59" s="222">
        <f t="shared" si="17"/>
        <v>0</v>
      </c>
      <c r="G59" s="223">
        <f t="shared" si="17"/>
        <v>0</v>
      </c>
      <c r="H59" s="224">
        <f t="shared" si="17"/>
        <v>0</v>
      </c>
    </row>
    <row r="60" spans="1:130" ht="18" customHeight="1" x14ac:dyDescent="0.25">
      <c r="A60" s="192" t="s">
        <v>86</v>
      </c>
      <c r="B60" s="12"/>
      <c r="C60" s="12"/>
      <c r="D60" s="11"/>
      <c r="E60" s="11"/>
      <c r="F60" s="11"/>
      <c r="G60" s="11"/>
      <c r="H60" s="11"/>
      <c r="I60" s="11"/>
      <c r="J60" s="11"/>
      <c r="K60" s="11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130" x14ac:dyDescent="0.25">
      <c r="A61" s="1429" t="s">
        <v>75</v>
      </c>
      <c r="B61" s="493" t="s">
        <v>76</v>
      </c>
      <c r="C61" s="1403" t="s">
        <v>87</v>
      </c>
      <c r="D61" s="1403"/>
      <c r="E61" s="1403"/>
      <c r="F61" s="1403"/>
      <c r="G61" s="1403"/>
      <c r="H61" s="1403"/>
      <c r="I61" s="1403"/>
      <c r="J61" s="1403"/>
      <c r="K61" s="1403"/>
      <c r="L61" s="1403"/>
      <c r="M61" s="1403"/>
      <c r="N61" s="1403"/>
      <c r="O61" s="1403"/>
      <c r="P61" s="1403"/>
      <c r="Q61" s="1403"/>
      <c r="R61" s="1403"/>
      <c r="S61" s="1404"/>
      <c r="T61" s="1371" t="s">
        <v>7</v>
      </c>
      <c r="U61" s="1432"/>
      <c r="V61" s="1432"/>
      <c r="W61" s="1370"/>
      <c r="X61" s="1464" t="s">
        <v>88</v>
      </c>
      <c r="Y61" s="1464"/>
      <c r="Z61" s="1286"/>
    </row>
    <row r="62" spans="1:130" ht="21" x14ac:dyDescent="0.25">
      <c r="A62" s="725"/>
      <c r="B62" s="641"/>
      <c r="C62" s="1346" t="s">
        <v>11</v>
      </c>
      <c r="D62" s="1346" t="s">
        <v>12</v>
      </c>
      <c r="E62" s="1346" t="s">
        <v>13</v>
      </c>
      <c r="F62" s="1346" t="s">
        <v>14</v>
      </c>
      <c r="G62" s="1346" t="s">
        <v>15</v>
      </c>
      <c r="H62" s="1346" t="s">
        <v>16</v>
      </c>
      <c r="I62" s="1346" t="s">
        <v>17</v>
      </c>
      <c r="J62" s="1346" t="s">
        <v>18</v>
      </c>
      <c r="K62" s="1346" t="s">
        <v>19</v>
      </c>
      <c r="L62" s="1346" t="s">
        <v>20</v>
      </c>
      <c r="M62" s="1346" t="s">
        <v>21</v>
      </c>
      <c r="N62" s="1346" t="s">
        <v>22</v>
      </c>
      <c r="O62" s="1346" t="s">
        <v>23</v>
      </c>
      <c r="P62" s="1346" t="s">
        <v>24</v>
      </c>
      <c r="Q62" s="1346" t="s">
        <v>25</v>
      </c>
      <c r="R62" s="1346" t="s">
        <v>26</v>
      </c>
      <c r="S62" s="1347" t="s">
        <v>27</v>
      </c>
      <c r="T62" s="1269" t="s">
        <v>50</v>
      </c>
      <c r="U62" s="1374" t="s">
        <v>29</v>
      </c>
      <c r="V62" s="1270" t="s">
        <v>89</v>
      </c>
      <c r="W62" s="1401" t="s">
        <v>31</v>
      </c>
      <c r="X62" s="1348" t="s">
        <v>90</v>
      </c>
      <c r="Y62" s="1270" t="s">
        <v>91</v>
      </c>
      <c r="Z62" s="1271" t="s">
        <v>80</v>
      </c>
    </row>
    <row r="63" spans="1:130" x14ac:dyDescent="0.25">
      <c r="A63" s="163" t="s">
        <v>82</v>
      </c>
      <c r="B63" s="229">
        <f>SUM(C63:S63)</f>
        <v>0</v>
      </c>
      <c r="C63" s="230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2"/>
      <c r="T63" s="43"/>
      <c r="U63" s="44"/>
      <c r="V63" s="44"/>
      <c r="W63" s="233"/>
      <c r="X63" s="43"/>
      <c r="Y63" s="44"/>
      <c r="Z63" s="41"/>
      <c r="AA63" s="31" t="str">
        <f>CA63&amp;CB63&amp;CC63&amp;CD63</f>
        <v/>
      </c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234"/>
      <c r="CB63" s="234"/>
      <c r="CC63" s="33" t="str">
        <f>IF(T63+U63+V63+W63&lt;&gt;$B63,"* El número de "&amp;T$61&amp;""&amp;" no debe ser distinto del Total. ","")</f>
        <v/>
      </c>
      <c r="CD63" s="33" t="str">
        <f>IF(X63+Y63+Z63&gt;$B63,"* El número de "&amp;X$61&amp;""&amp;" no puede superar el Total. ","")</f>
        <v/>
      </c>
      <c r="CE63" s="32"/>
      <c r="CF63" s="32"/>
      <c r="CG63" s="34">
        <f>IF(T63+U63+V63+W63&lt;&gt;$B63,1,0)</f>
        <v>0</v>
      </c>
      <c r="CH63" s="34">
        <f>IF(X63+Y63+Z63&gt;$B63,1,0)</f>
        <v>0</v>
      </c>
      <c r="CI63" s="35"/>
      <c r="CJ63" s="35"/>
      <c r="CK63" s="35"/>
      <c r="CL63" s="35"/>
      <c r="CM63" s="35"/>
      <c r="CN63"/>
      <c r="CO63"/>
      <c r="CP63"/>
      <c r="CQ63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5">
      <c r="A64" s="163" t="s">
        <v>83</v>
      </c>
      <c r="B64" s="235">
        <f>SUM(C64:S64)</f>
        <v>0</v>
      </c>
      <c r="C64" s="230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2"/>
      <c r="T64" s="54"/>
      <c r="U64" s="55"/>
      <c r="V64" s="55"/>
      <c r="W64" s="236"/>
      <c r="X64" s="54"/>
      <c r="Y64" s="55"/>
      <c r="Z64" s="52"/>
      <c r="AA64" s="31" t="str">
        <f t="shared" ref="AA64:AA66" si="18">CA64&amp;CB64&amp;CC64&amp;CD64</f>
        <v/>
      </c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234"/>
      <c r="CB64" s="234"/>
      <c r="CC64" s="33" t="str">
        <f t="shared" ref="CC64:CC66" si="19">IF(T64+U64+V64+W64&lt;&gt;$B64,"* El número de "&amp;T$61&amp;""&amp;" no debe ser distinto del Total. ","")</f>
        <v/>
      </c>
      <c r="CD64" s="33" t="str">
        <f t="shared" ref="CD64:CD66" si="20">IF(X64+Y64+Z64&gt;$B64,"* El número de "&amp;X$61&amp;""&amp;" no puede superar el Total. ","")</f>
        <v/>
      </c>
      <c r="CE64" s="32"/>
      <c r="CF64" s="32"/>
      <c r="CG64" s="34">
        <f t="shared" ref="CG64:CG66" si="21">IF(T64+U64+V64+W64&lt;&gt;$B64,1,0)</f>
        <v>0</v>
      </c>
      <c r="CH64" s="34">
        <f t="shared" ref="CH64:CH66" si="22">IF(X64+Y64+Z64&gt;$B64,1,0)</f>
        <v>0</v>
      </c>
      <c r="CI64" s="35"/>
      <c r="CJ64" s="35"/>
      <c r="CK64" s="35"/>
      <c r="CL64" s="35"/>
      <c r="CM64" s="35"/>
    </row>
    <row r="65" spans="1:91" customFormat="1" x14ac:dyDescent="0.25">
      <c r="A65" s="163" t="s">
        <v>84</v>
      </c>
      <c r="B65" s="235">
        <f>SUM(C65:S65)</f>
        <v>0</v>
      </c>
      <c r="C65" s="230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2"/>
      <c r="T65" s="54"/>
      <c r="U65" s="55"/>
      <c r="V65" s="55"/>
      <c r="W65" s="236"/>
      <c r="X65" s="54"/>
      <c r="Y65" s="55"/>
      <c r="Z65" s="52"/>
      <c r="AA65" s="31" t="str">
        <f t="shared" si="18"/>
        <v/>
      </c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234"/>
      <c r="CB65" s="234"/>
      <c r="CC65" s="33" t="str">
        <f t="shared" si="19"/>
        <v/>
      </c>
      <c r="CD65" s="33" t="str">
        <f t="shared" si="20"/>
        <v/>
      </c>
      <c r="CE65" s="32"/>
      <c r="CF65" s="32"/>
      <c r="CG65" s="34">
        <f t="shared" si="21"/>
        <v>0</v>
      </c>
      <c r="CH65" s="34">
        <f t="shared" si="22"/>
        <v>0</v>
      </c>
      <c r="CI65" s="35"/>
      <c r="CJ65" s="35"/>
      <c r="CK65" s="35"/>
      <c r="CL65" s="35"/>
      <c r="CM65" s="35"/>
    </row>
    <row r="66" spans="1:91" customFormat="1" x14ac:dyDescent="0.25">
      <c r="A66" s="163" t="s">
        <v>85</v>
      </c>
      <c r="B66" s="237">
        <f>SUM(C66:S66)</f>
        <v>0</v>
      </c>
      <c r="C66" s="230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2"/>
      <c r="T66" s="75"/>
      <c r="U66" s="238"/>
      <c r="V66" s="238"/>
      <c r="W66" s="239"/>
      <c r="X66" s="75"/>
      <c r="Y66" s="238"/>
      <c r="Z66" s="240"/>
      <c r="AA66" s="31" t="str">
        <f t="shared" si="18"/>
        <v/>
      </c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234"/>
      <c r="CB66" s="234"/>
      <c r="CC66" s="33" t="str">
        <f t="shared" si="19"/>
        <v/>
      </c>
      <c r="CD66" s="33" t="str">
        <f t="shared" si="20"/>
        <v/>
      </c>
      <c r="CE66" s="32"/>
      <c r="CF66" s="32"/>
      <c r="CG66" s="34">
        <f t="shared" si="21"/>
        <v>0</v>
      </c>
      <c r="CH66" s="34">
        <f t="shared" si="22"/>
        <v>0</v>
      </c>
      <c r="CI66" s="35"/>
      <c r="CJ66" s="35"/>
      <c r="CK66" s="35"/>
      <c r="CL66" s="35"/>
      <c r="CM66" s="35"/>
    </row>
    <row r="67" spans="1:91" customFormat="1" x14ac:dyDescent="0.25">
      <c r="A67" s="1360" t="s">
        <v>5</v>
      </c>
      <c r="B67" s="1406">
        <f t="shared" ref="B67:Z67" si="23">SUM(B63:B66)</f>
        <v>0</v>
      </c>
      <c r="C67" s="1353">
        <f t="shared" si="23"/>
        <v>0</v>
      </c>
      <c r="D67" s="1353">
        <f t="shared" si="23"/>
        <v>0</v>
      </c>
      <c r="E67" s="1353">
        <f t="shared" si="23"/>
        <v>0</v>
      </c>
      <c r="F67" s="1353">
        <f t="shared" si="23"/>
        <v>0</v>
      </c>
      <c r="G67" s="1353">
        <f t="shared" si="23"/>
        <v>0</v>
      </c>
      <c r="H67" s="1353">
        <f t="shared" si="23"/>
        <v>0</v>
      </c>
      <c r="I67" s="1353">
        <f t="shared" si="23"/>
        <v>0</v>
      </c>
      <c r="J67" s="1353">
        <f t="shared" si="23"/>
        <v>0</v>
      </c>
      <c r="K67" s="1353">
        <f t="shared" si="23"/>
        <v>0</v>
      </c>
      <c r="L67" s="1353">
        <f t="shared" si="23"/>
        <v>0</v>
      </c>
      <c r="M67" s="1353">
        <f t="shared" si="23"/>
        <v>0</v>
      </c>
      <c r="N67" s="1353">
        <f t="shared" si="23"/>
        <v>0</v>
      </c>
      <c r="O67" s="1353">
        <f t="shared" si="23"/>
        <v>0</v>
      </c>
      <c r="P67" s="1353">
        <f t="shared" si="23"/>
        <v>0</v>
      </c>
      <c r="Q67" s="1353">
        <f t="shared" si="23"/>
        <v>0</v>
      </c>
      <c r="R67" s="1353">
        <f t="shared" si="23"/>
        <v>0</v>
      </c>
      <c r="S67" s="1354">
        <f t="shared" si="23"/>
        <v>0</v>
      </c>
      <c r="T67" s="1407">
        <f t="shared" si="23"/>
        <v>0</v>
      </c>
      <c r="U67" s="1353">
        <f t="shared" si="23"/>
        <v>0</v>
      </c>
      <c r="V67" s="1353">
        <f t="shared" si="23"/>
        <v>0</v>
      </c>
      <c r="W67" s="1354">
        <f t="shared" si="23"/>
        <v>0</v>
      </c>
      <c r="X67" s="1408">
        <f t="shared" si="23"/>
        <v>0</v>
      </c>
      <c r="Y67" s="1409">
        <f t="shared" si="23"/>
        <v>0</v>
      </c>
      <c r="Z67" s="1410">
        <f t="shared" si="23"/>
        <v>0</v>
      </c>
      <c r="CA67" s="248"/>
      <c r="CB67" s="248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</row>
    <row r="68" spans="1:91" customFormat="1" x14ac:dyDescent="0.25">
      <c r="A68" s="192" t="s">
        <v>92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CA68" s="248"/>
      <c r="CB68" s="248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</row>
    <row r="69" spans="1:91" customFormat="1" x14ac:dyDescent="0.25">
      <c r="A69" s="1429" t="s">
        <v>75</v>
      </c>
      <c r="B69" s="1430" t="s">
        <v>76</v>
      </c>
      <c r="C69" s="1403" t="s">
        <v>87</v>
      </c>
      <c r="D69" s="1403"/>
      <c r="E69" s="1403"/>
      <c r="F69" s="1403"/>
      <c r="G69" s="1403"/>
      <c r="H69" s="1403"/>
      <c r="I69" s="1403"/>
      <c r="J69" s="1403"/>
      <c r="K69" s="1403"/>
      <c r="L69" s="1403"/>
      <c r="M69" s="1403"/>
      <c r="N69" s="1403"/>
      <c r="O69" s="1403"/>
      <c r="P69" s="1403"/>
      <c r="Q69" s="1403"/>
      <c r="R69" s="1403"/>
      <c r="S69" s="1404"/>
      <c r="T69" s="1371" t="s">
        <v>7</v>
      </c>
      <c r="U69" s="1432"/>
      <c r="V69" s="1432"/>
      <c r="W69" s="1370"/>
      <c r="X69" s="1464" t="s">
        <v>88</v>
      </c>
      <c r="Y69" s="1464"/>
      <c r="Z69" s="1286"/>
      <c r="CA69" s="248"/>
      <c r="CB69" s="248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</row>
    <row r="70" spans="1:91" customFormat="1" ht="21" x14ac:dyDescent="0.25">
      <c r="A70" s="725"/>
      <c r="B70" s="734"/>
      <c r="C70" s="1346" t="s">
        <v>11</v>
      </c>
      <c r="D70" s="1346" t="s">
        <v>12</v>
      </c>
      <c r="E70" s="1346" t="s">
        <v>13</v>
      </c>
      <c r="F70" s="1346" t="s">
        <v>14</v>
      </c>
      <c r="G70" s="1346" t="s">
        <v>15</v>
      </c>
      <c r="H70" s="1346" t="s">
        <v>16</v>
      </c>
      <c r="I70" s="1346" t="s">
        <v>17</v>
      </c>
      <c r="J70" s="1346" t="s">
        <v>18</v>
      </c>
      <c r="K70" s="1346" t="s">
        <v>19</v>
      </c>
      <c r="L70" s="1346" t="s">
        <v>20</v>
      </c>
      <c r="M70" s="1346" t="s">
        <v>21</v>
      </c>
      <c r="N70" s="1346" t="s">
        <v>22</v>
      </c>
      <c r="O70" s="1346" t="s">
        <v>23</v>
      </c>
      <c r="P70" s="1346" t="s">
        <v>24</v>
      </c>
      <c r="Q70" s="1346" t="s">
        <v>25</v>
      </c>
      <c r="R70" s="1346" t="s">
        <v>26</v>
      </c>
      <c r="S70" s="1347" t="s">
        <v>27</v>
      </c>
      <c r="T70" s="1269" t="s">
        <v>50</v>
      </c>
      <c r="U70" s="1374" t="s">
        <v>29</v>
      </c>
      <c r="V70" s="1270" t="s">
        <v>89</v>
      </c>
      <c r="W70" s="1401" t="s">
        <v>31</v>
      </c>
      <c r="X70" s="1348" t="s">
        <v>90</v>
      </c>
      <c r="Y70" s="1270" t="s">
        <v>91</v>
      </c>
      <c r="Z70" s="1271" t="s">
        <v>80</v>
      </c>
      <c r="CA70" s="248"/>
      <c r="CB70" s="248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</row>
    <row r="71" spans="1:91" customFormat="1" x14ac:dyDescent="0.25">
      <c r="A71" s="163" t="s">
        <v>82</v>
      </c>
      <c r="B71" s="229">
        <f>SUM(C71:S71)</f>
        <v>0</v>
      </c>
      <c r="C71" s="230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2"/>
      <c r="T71" s="43"/>
      <c r="U71" s="249"/>
      <c r="V71" s="44"/>
      <c r="W71" s="42"/>
      <c r="X71" s="43"/>
      <c r="Y71" s="44"/>
      <c r="Z71" s="41"/>
      <c r="AA71" s="31" t="str">
        <f>CA71&amp;CB71&amp;CC71&amp;CD71</f>
        <v/>
      </c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234"/>
      <c r="CB71" s="234"/>
      <c r="CC71" s="33" t="str">
        <f t="shared" ref="CC71:CC74" si="24">IF(T71+U71+V71+W71&lt;&gt;$B71,"* El número de "&amp;T$61&amp;""&amp;" no debe ser distinto del Total. ","")</f>
        <v/>
      </c>
      <c r="CD71" s="33" t="str">
        <f>IF(X71+Y71+Z71&gt;$B71,"* El número de "&amp;X$61&amp;""&amp;" no puede superar el Total. ","")</f>
        <v/>
      </c>
      <c r="CE71" s="32"/>
      <c r="CF71" s="32"/>
      <c r="CG71" s="34">
        <f t="shared" ref="CG71:CG74" si="25">IF(T71+U71+V71+W71&lt;&gt;$B71,1,0)</f>
        <v>0</v>
      </c>
      <c r="CH71" s="34">
        <f t="shared" ref="CH71:CH74" si="26">IF(X71+Y71+Z71&gt;$B71,1,0)</f>
        <v>0</v>
      </c>
      <c r="CI71" s="35"/>
      <c r="CJ71" s="35"/>
      <c r="CK71" s="35"/>
      <c r="CL71" s="35"/>
      <c r="CM71" s="35"/>
    </row>
    <row r="72" spans="1:91" customFormat="1" x14ac:dyDescent="0.25">
      <c r="A72" s="163" t="s">
        <v>83</v>
      </c>
      <c r="B72" s="235">
        <f>SUM(C72:S72)</f>
        <v>0</v>
      </c>
      <c r="C72" s="230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2"/>
      <c r="T72" s="54"/>
      <c r="U72" s="250"/>
      <c r="V72" s="55"/>
      <c r="W72" s="53"/>
      <c r="X72" s="54"/>
      <c r="Y72" s="55"/>
      <c r="Z72" s="52"/>
      <c r="AA72" s="31" t="str">
        <f t="shared" ref="AA72:AA74" si="27">CA72&amp;CB72&amp;CC72&amp;CD72</f>
        <v/>
      </c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234"/>
      <c r="CB72" s="234"/>
      <c r="CC72" s="33" t="str">
        <f t="shared" si="24"/>
        <v/>
      </c>
      <c r="CD72" s="33" t="str">
        <f t="shared" ref="CD72:CD74" si="28">IF(X72+Y72+Z72&gt;$B72,"* El número de "&amp;X$61&amp;""&amp;" no puede superar el Total. ","")</f>
        <v/>
      </c>
      <c r="CE72" s="32"/>
      <c r="CF72" s="32"/>
      <c r="CG72" s="34">
        <f t="shared" si="25"/>
        <v>0</v>
      </c>
      <c r="CH72" s="34">
        <f t="shared" si="26"/>
        <v>0</v>
      </c>
      <c r="CI72" s="35"/>
      <c r="CJ72" s="35"/>
      <c r="CK72" s="35"/>
      <c r="CL72" s="35"/>
      <c r="CM72" s="35"/>
    </row>
    <row r="73" spans="1:91" customFormat="1" x14ac:dyDescent="0.25">
      <c r="A73" s="163" t="s">
        <v>84</v>
      </c>
      <c r="B73" s="235">
        <f>SUM(C73:S73)</f>
        <v>0</v>
      </c>
      <c r="C73" s="230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2"/>
      <c r="T73" s="54"/>
      <c r="U73" s="250"/>
      <c r="V73" s="55"/>
      <c r="W73" s="53"/>
      <c r="X73" s="54"/>
      <c r="Y73" s="55"/>
      <c r="Z73" s="52"/>
      <c r="AA73" s="31" t="str">
        <f t="shared" si="27"/>
        <v/>
      </c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234"/>
      <c r="CB73" s="234"/>
      <c r="CC73" s="33" t="str">
        <f t="shared" si="24"/>
        <v/>
      </c>
      <c r="CD73" s="33" t="str">
        <f t="shared" si="28"/>
        <v/>
      </c>
      <c r="CE73" s="32"/>
      <c r="CF73" s="32"/>
      <c r="CG73" s="34">
        <f t="shared" si="25"/>
        <v>0</v>
      </c>
      <c r="CH73" s="34">
        <f t="shared" si="26"/>
        <v>0</v>
      </c>
      <c r="CI73" s="35"/>
      <c r="CJ73" s="35"/>
      <c r="CK73" s="35"/>
      <c r="CL73" s="35"/>
      <c r="CM73" s="35"/>
    </row>
    <row r="74" spans="1:91" customFormat="1" x14ac:dyDescent="0.25">
      <c r="A74" s="163" t="s">
        <v>85</v>
      </c>
      <c r="B74" s="237">
        <f>SUM(C74:S74)</f>
        <v>0</v>
      </c>
      <c r="C74" s="230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2"/>
      <c r="T74" s="75"/>
      <c r="U74" s="251"/>
      <c r="V74" s="238"/>
      <c r="W74" s="252"/>
      <c r="X74" s="75"/>
      <c r="Y74" s="238"/>
      <c r="Z74" s="240"/>
      <c r="AA74" s="31" t="str">
        <f t="shared" si="27"/>
        <v/>
      </c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234"/>
      <c r="CB74" s="234"/>
      <c r="CC74" s="33" t="str">
        <f t="shared" si="24"/>
        <v/>
      </c>
      <c r="CD74" s="33" t="str">
        <f t="shared" si="28"/>
        <v/>
      </c>
      <c r="CE74" s="32"/>
      <c r="CF74" s="32"/>
      <c r="CG74" s="34">
        <f t="shared" si="25"/>
        <v>0</v>
      </c>
      <c r="CH74" s="34">
        <f t="shared" si="26"/>
        <v>0</v>
      </c>
      <c r="CI74" s="35"/>
      <c r="CJ74" s="35"/>
      <c r="CK74" s="35"/>
      <c r="CL74" s="35"/>
      <c r="CM74" s="35"/>
    </row>
    <row r="75" spans="1:91" customFormat="1" x14ac:dyDescent="0.25">
      <c r="A75" s="1360" t="s">
        <v>5</v>
      </c>
      <c r="B75" s="1406">
        <f t="shared" ref="B75:Z75" si="29">SUM(B71:B74)</f>
        <v>0</v>
      </c>
      <c r="C75" s="1353">
        <f t="shared" si="29"/>
        <v>0</v>
      </c>
      <c r="D75" s="1353">
        <f t="shared" si="29"/>
        <v>0</v>
      </c>
      <c r="E75" s="1353">
        <f t="shared" si="29"/>
        <v>0</v>
      </c>
      <c r="F75" s="1353">
        <f t="shared" si="29"/>
        <v>0</v>
      </c>
      <c r="G75" s="1353">
        <f t="shared" si="29"/>
        <v>0</v>
      </c>
      <c r="H75" s="1353">
        <f t="shared" si="29"/>
        <v>0</v>
      </c>
      <c r="I75" s="1353">
        <f t="shared" si="29"/>
        <v>0</v>
      </c>
      <c r="J75" s="1353">
        <f t="shared" si="29"/>
        <v>0</v>
      </c>
      <c r="K75" s="1353">
        <f t="shared" si="29"/>
        <v>0</v>
      </c>
      <c r="L75" s="1353">
        <f t="shared" si="29"/>
        <v>0</v>
      </c>
      <c r="M75" s="1353">
        <f t="shared" si="29"/>
        <v>0</v>
      </c>
      <c r="N75" s="1353">
        <f t="shared" si="29"/>
        <v>0</v>
      </c>
      <c r="O75" s="1353">
        <f t="shared" si="29"/>
        <v>0</v>
      </c>
      <c r="P75" s="1353">
        <f t="shared" si="29"/>
        <v>0</v>
      </c>
      <c r="Q75" s="1353">
        <f t="shared" si="29"/>
        <v>0</v>
      </c>
      <c r="R75" s="1353">
        <f t="shared" si="29"/>
        <v>0</v>
      </c>
      <c r="S75" s="1354">
        <f t="shared" si="29"/>
        <v>0</v>
      </c>
      <c r="T75" s="1411">
        <f t="shared" si="29"/>
        <v>0</v>
      </c>
      <c r="U75" s="1412">
        <f t="shared" si="29"/>
        <v>0</v>
      </c>
      <c r="V75" s="1412">
        <f t="shared" si="29"/>
        <v>0</v>
      </c>
      <c r="W75" s="1413">
        <f t="shared" si="29"/>
        <v>0</v>
      </c>
      <c r="X75" s="1414">
        <f t="shared" si="29"/>
        <v>0</v>
      </c>
      <c r="Y75" s="1412">
        <f t="shared" si="29"/>
        <v>0</v>
      </c>
      <c r="Z75" s="1406">
        <f t="shared" si="29"/>
        <v>0</v>
      </c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</row>
    <row r="76" spans="1:91" customFormat="1" x14ac:dyDescent="0.25">
      <c r="A76" s="257" t="s">
        <v>93</v>
      </c>
      <c r="B76" s="258"/>
      <c r="C76" s="12"/>
      <c r="D76" s="259"/>
      <c r="E76" s="1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</row>
    <row r="77" spans="1:91" customFormat="1" ht="31.5" x14ac:dyDescent="0.25">
      <c r="A77" s="1361" t="s">
        <v>94</v>
      </c>
      <c r="B77" s="1287" t="s">
        <v>50</v>
      </c>
      <c r="C77" s="1415" t="s">
        <v>95</v>
      </c>
      <c r="D77" s="1416" t="s">
        <v>96</v>
      </c>
      <c r="E77" s="1417" t="s">
        <v>97</v>
      </c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</row>
    <row r="78" spans="1:91" customFormat="1" x14ac:dyDescent="0.25">
      <c r="A78" s="264" t="s">
        <v>98</v>
      </c>
      <c r="B78" s="39"/>
      <c r="C78" s="249"/>
      <c r="D78" s="44"/>
      <c r="E78" s="41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</row>
    <row r="79" spans="1:91" customFormat="1" x14ac:dyDescent="0.25">
      <c r="A79" s="264" t="s">
        <v>99</v>
      </c>
      <c r="B79" s="51"/>
      <c r="C79" s="250"/>
      <c r="D79" s="55"/>
      <c r="E79" s="5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</row>
    <row r="80" spans="1:91" customFormat="1" x14ac:dyDescent="0.25">
      <c r="A80" s="264" t="s">
        <v>100</v>
      </c>
      <c r="B80" s="51"/>
      <c r="C80" s="250"/>
      <c r="D80" s="55"/>
      <c r="E80" s="5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</row>
    <row r="81" spans="1:5" customFormat="1" ht="21" x14ac:dyDescent="0.25">
      <c r="A81" s="265" t="s">
        <v>101</v>
      </c>
      <c r="B81" s="51"/>
      <c r="C81" s="250"/>
      <c r="D81" s="55"/>
      <c r="E81" s="52"/>
    </row>
    <row r="82" spans="1:5" customFormat="1" x14ac:dyDescent="0.25">
      <c r="A82" s="264" t="s">
        <v>102</v>
      </c>
      <c r="B82" s="88"/>
      <c r="C82" s="266"/>
      <c r="D82" s="93"/>
      <c r="E82" s="90"/>
    </row>
    <row r="83" spans="1:5" customFormat="1" x14ac:dyDescent="0.25">
      <c r="A83" s="264" t="s">
        <v>103</v>
      </c>
      <c r="B83" s="88"/>
      <c r="C83" s="250"/>
      <c r="D83" s="93"/>
      <c r="E83" s="90"/>
    </row>
    <row r="84" spans="1:5" customFormat="1" x14ac:dyDescent="0.25">
      <c r="A84" s="264" t="s">
        <v>104</v>
      </c>
      <c r="B84" s="88"/>
      <c r="C84" s="250"/>
      <c r="D84" s="93"/>
      <c r="E84" s="90"/>
    </row>
    <row r="85" spans="1:5" customFormat="1" x14ac:dyDescent="0.25">
      <c r="A85" s="264" t="s">
        <v>105</v>
      </c>
      <c r="B85" s="88"/>
      <c r="C85" s="250"/>
      <c r="D85" s="93"/>
      <c r="E85" s="90"/>
    </row>
    <row r="86" spans="1:5" customFormat="1" x14ac:dyDescent="0.25">
      <c r="A86" s="264" t="s">
        <v>106</v>
      </c>
      <c r="B86" s="88"/>
      <c r="C86" s="250"/>
      <c r="D86" s="93"/>
      <c r="E86" s="90"/>
    </row>
    <row r="87" spans="1:5" customFormat="1" x14ac:dyDescent="0.25">
      <c r="A87" s="267" t="s">
        <v>107</v>
      </c>
      <c r="B87" s="88"/>
      <c r="C87" s="250"/>
      <c r="D87" s="93"/>
      <c r="E87" s="90"/>
    </row>
    <row r="88" spans="1:5" customFormat="1" x14ac:dyDescent="0.25">
      <c r="A88" s="264" t="s">
        <v>108</v>
      </c>
      <c r="B88" s="88"/>
      <c r="C88" s="250"/>
      <c r="D88" s="93"/>
      <c r="E88" s="90"/>
    </row>
    <row r="89" spans="1:5" customFormat="1" x14ac:dyDescent="0.25">
      <c r="A89" s="264" t="s">
        <v>109</v>
      </c>
      <c r="B89" s="88"/>
      <c r="C89" s="250"/>
      <c r="D89" s="93"/>
      <c r="E89" s="90"/>
    </row>
    <row r="90" spans="1:5" customFormat="1" x14ac:dyDescent="0.25">
      <c r="A90" s="265" t="s">
        <v>110</v>
      </c>
      <c r="B90" s="88"/>
      <c r="C90" s="250"/>
      <c r="D90" s="93"/>
      <c r="E90" s="90"/>
    </row>
    <row r="91" spans="1:5" customFormat="1" x14ac:dyDescent="0.25">
      <c r="A91" s="268" t="s">
        <v>111</v>
      </c>
      <c r="B91" s="88"/>
      <c r="C91" s="250"/>
      <c r="D91" s="93"/>
      <c r="E91" s="90"/>
    </row>
    <row r="92" spans="1:5" customFormat="1" x14ac:dyDescent="0.25">
      <c r="A92" s="269" t="s">
        <v>112</v>
      </c>
      <c r="B92" s="88"/>
      <c r="C92" s="250"/>
      <c r="D92" s="93"/>
      <c r="E92" s="90"/>
    </row>
    <row r="93" spans="1:5" customFormat="1" x14ac:dyDescent="0.25">
      <c r="A93" s="264" t="s">
        <v>113</v>
      </c>
      <c r="B93" s="88"/>
      <c r="C93" s="250"/>
      <c r="D93" s="93"/>
      <c r="E93" s="90"/>
    </row>
    <row r="94" spans="1:5" customFormat="1" x14ac:dyDescent="0.25">
      <c r="A94" s="264" t="s">
        <v>114</v>
      </c>
      <c r="B94" s="88"/>
      <c r="C94" s="250"/>
      <c r="D94" s="93"/>
      <c r="E94" s="90"/>
    </row>
    <row r="95" spans="1:5" customFormat="1" x14ac:dyDescent="0.25">
      <c r="A95" s="1361" t="s">
        <v>5</v>
      </c>
      <c r="B95" s="1412">
        <f>SUM(B78:B94)</f>
        <v>0</v>
      </c>
      <c r="C95" s="1414">
        <f>SUM(C78:C94)</f>
        <v>0</v>
      </c>
      <c r="D95" s="1418">
        <f>SUM(D78:D94)</f>
        <v>0</v>
      </c>
      <c r="E95" s="1419">
        <f>SUM(E78:E94)</f>
        <v>0</v>
      </c>
    </row>
    <row r="96" spans="1:5" customFormat="1" x14ac:dyDescent="0.25">
      <c r="A96" s="272" t="s">
        <v>115</v>
      </c>
      <c r="B96" s="12"/>
      <c r="C96" s="12"/>
      <c r="D96" s="12"/>
      <c r="E96" s="12"/>
    </row>
    <row r="97" spans="1:8" customFormat="1" ht="31.5" x14ac:dyDescent="0.25">
      <c r="A97" s="1420" t="s">
        <v>75</v>
      </c>
      <c r="B97" s="1270" t="s">
        <v>50</v>
      </c>
      <c r="C97" s="1415" t="s">
        <v>95</v>
      </c>
      <c r="D97" s="1416" t="s">
        <v>96</v>
      </c>
      <c r="E97" s="1417" t="s">
        <v>97</v>
      </c>
    </row>
    <row r="98" spans="1:8" customFormat="1" x14ac:dyDescent="0.25">
      <c r="A98" s="163" t="s">
        <v>82</v>
      </c>
      <c r="B98" s="55"/>
      <c r="C98" s="250"/>
      <c r="D98" s="55"/>
      <c r="E98" s="52"/>
    </row>
    <row r="99" spans="1:8" customFormat="1" x14ac:dyDescent="0.25">
      <c r="A99" s="163" t="s">
        <v>83</v>
      </c>
      <c r="B99" s="55"/>
      <c r="C99" s="250"/>
      <c r="D99" s="55"/>
      <c r="E99" s="52"/>
    </row>
    <row r="100" spans="1:8" customFormat="1" x14ac:dyDescent="0.25">
      <c r="A100" s="163" t="s">
        <v>84</v>
      </c>
      <c r="B100" s="55"/>
      <c r="C100" s="250"/>
      <c r="D100" s="55"/>
      <c r="E100" s="52"/>
    </row>
    <row r="101" spans="1:8" customFormat="1" x14ac:dyDescent="0.25">
      <c r="A101" s="163" t="s">
        <v>85</v>
      </c>
      <c r="B101" s="55"/>
      <c r="C101" s="250"/>
      <c r="D101" s="55"/>
      <c r="E101" s="52"/>
    </row>
    <row r="102" spans="1:8" customFormat="1" x14ac:dyDescent="0.25">
      <c r="A102" s="274" t="s">
        <v>116</v>
      </c>
      <c r="B102" s="238"/>
      <c r="C102" s="251"/>
      <c r="D102" s="238"/>
      <c r="E102" s="240"/>
    </row>
    <row r="103" spans="1:8" customFormat="1" x14ac:dyDescent="0.25">
      <c r="A103" s="1421" t="s">
        <v>5</v>
      </c>
      <c r="B103" s="1414">
        <f>SUM(B98:B102)</f>
        <v>0</v>
      </c>
      <c r="C103" s="1414">
        <f>SUM(C98:C102)</f>
        <v>0</v>
      </c>
      <c r="D103" s="1418">
        <f>SUM(D98:D102)</f>
        <v>0</v>
      </c>
      <c r="E103" s="1419">
        <f>SUM(E98:E102)</f>
        <v>0</v>
      </c>
    </row>
    <row r="104" spans="1:8" customFormat="1" x14ac:dyDescent="0.25">
      <c r="A104" s="272" t="s">
        <v>117</v>
      </c>
      <c r="B104" s="12"/>
      <c r="C104" s="12"/>
      <c r="D104" s="12"/>
      <c r="E104" s="12"/>
    </row>
    <row r="105" spans="1:8" customFormat="1" ht="31.5" x14ac:dyDescent="0.25">
      <c r="A105" s="1420" t="s">
        <v>75</v>
      </c>
      <c r="B105" s="1270" t="s">
        <v>50</v>
      </c>
      <c r="C105" s="1415" t="s">
        <v>95</v>
      </c>
      <c r="D105" s="1416" t="s">
        <v>96</v>
      </c>
      <c r="E105" s="1417" t="s">
        <v>97</v>
      </c>
    </row>
    <row r="106" spans="1:8" customFormat="1" x14ac:dyDescent="0.25">
      <c r="A106" s="163" t="s">
        <v>82</v>
      </c>
      <c r="B106" s="55"/>
      <c r="C106" s="250"/>
      <c r="D106" s="55"/>
      <c r="E106" s="52"/>
    </row>
    <row r="107" spans="1:8" customFormat="1" x14ac:dyDescent="0.25">
      <c r="A107" s="163" t="s">
        <v>83</v>
      </c>
      <c r="B107" s="55"/>
      <c r="C107" s="250"/>
      <c r="D107" s="55"/>
      <c r="E107" s="52"/>
    </row>
    <row r="108" spans="1:8" customFormat="1" x14ac:dyDescent="0.25">
      <c r="A108" s="163" t="s">
        <v>84</v>
      </c>
      <c r="B108" s="55"/>
      <c r="C108" s="250"/>
      <c r="D108" s="55"/>
      <c r="E108" s="52"/>
    </row>
    <row r="109" spans="1:8" customFormat="1" x14ac:dyDescent="0.25">
      <c r="A109" s="163" t="s">
        <v>85</v>
      </c>
      <c r="B109" s="55"/>
      <c r="C109" s="250"/>
      <c r="D109" s="55"/>
      <c r="E109" s="52"/>
    </row>
    <row r="110" spans="1:8" customFormat="1" x14ac:dyDescent="0.25">
      <c r="A110" s="274" t="s">
        <v>116</v>
      </c>
      <c r="B110" s="238"/>
      <c r="C110" s="251"/>
      <c r="D110" s="238"/>
      <c r="E110" s="240"/>
    </row>
    <row r="111" spans="1:8" customFormat="1" x14ac:dyDescent="0.25">
      <c r="A111" s="1421" t="s">
        <v>5</v>
      </c>
      <c r="B111" s="1414">
        <f>SUM(B106:B110)</f>
        <v>0</v>
      </c>
      <c r="C111" s="1414">
        <f>SUM(C106:C110)</f>
        <v>0</v>
      </c>
      <c r="D111" s="1418">
        <f>SUM(D106:D110)</f>
        <v>0</v>
      </c>
      <c r="E111" s="1419">
        <f>SUM(E106:E110)</f>
        <v>0</v>
      </c>
    </row>
    <row r="112" spans="1:8" customFormat="1" x14ac:dyDescent="0.25">
      <c r="A112" s="257" t="s">
        <v>118</v>
      </c>
      <c r="B112" s="276"/>
      <c r="C112" s="276"/>
      <c r="D112" s="277"/>
      <c r="E112" s="12"/>
      <c r="F112" s="12"/>
      <c r="G112" s="12"/>
      <c r="H112" s="12"/>
    </row>
    <row r="113" spans="1:128" x14ac:dyDescent="0.25">
      <c r="A113" s="1465" t="s">
        <v>119</v>
      </c>
      <c r="B113" s="1439" t="s">
        <v>5</v>
      </c>
      <c r="C113" s="1313" t="s">
        <v>120</v>
      </c>
      <c r="D113" s="1432"/>
      <c r="E113" s="1432"/>
      <c r="F113" s="1370"/>
      <c r="G113" s="1285" t="s">
        <v>121</v>
      </c>
      <c r="H113" s="1286"/>
    </row>
    <row r="114" spans="1:128" ht="21" x14ac:dyDescent="0.25">
      <c r="A114" s="750"/>
      <c r="B114" s="714"/>
      <c r="C114" s="1287" t="s">
        <v>50</v>
      </c>
      <c r="D114" s="1374" t="s">
        <v>29</v>
      </c>
      <c r="E114" s="1270" t="s">
        <v>30</v>
      </c>
      <c r="F114" s="1401" t="s">
        <v>31</v>
      </c>
      <c r="G114" s="1288" t="s">
        <v>90</v>
      </c>
      <c r="H114" s="1288" t="s">
        <v>91</v>
      </c>
    </row>
    <row r="115" spans="1:128" x14ac:dyDescent="0.25">
      <c r="A115" s="1423" t="s">
        <v>122</v>
      </c>
      <c r="B115" s="1424">
        <f>SUM(C115:F115)</f>
        <v>0</v>
      </c>
      <c r="C115" s="1274"/>
      <c r="D115" s="1325"/>
      <c r="E115" s="983"/>
      <c r="F115" s="1276"/>
      <c r="G115" s="1291"/>
      <c r="H115" s="1278"/>
    </row>
    <row r="116" spans="1:128" x14ac:dyDescent="0.25">
      <c r="A116" s="751" t="s">
        <v>123</v>
      </c>
      <c r="B116" s="752">
        <f>SUM(C116:F116)</f>
        <v>0</v>
      </c>
      <c r="C116" s="1451"/>
      <c r="D116" s="659"/>
      <c r="E116" s="76"/>
      <c r="F116" s="74"/>
      <c r="G116" s="638"/>
      <c r="H116" s="73"/>
    </row>
    <row r="117" spans="1:128" x14ac:dyDescent="0.25">
      <c r="A117" s="14" t="s">
        <v>124</v>
      </c>
      <c r="B117" s="276"/>
      <c r="C117" s="276"/>
      <c r="D117" s="7"/>
      <c r="E117" s="1466"/>
      <c r="F117" s="1467"/>
      <c r="G117" s="1468"/>
      <c r="H117" s="1469"/>
      <c r="I117" s="293"/>
      <c r="J117" s="293"/>
      <c r="K117" s="293"/>
    </row>
    <row r="118" spans="1:128" x14ac:dyDescent="0.25">
      <c r="A118" s="1429" t="s">
        <v>125</v>
      </c>
      <c r="B118" s="1430" t="s">
        <v>5</v>
      </c>
      <c r="C118" s="1431" t="s">
        <v>126</v>
      </c>
      <c r="D118" s="1267"/>
      <c r="E118" s="1267"/>
      <c r="F118" s="1267" t="s">
        <v>127</v>
      </c>
      <c r="G118" s="1268" t="s">
        <v>128</v>
      </c>
      <c r="H118" s="1371" t="s">
        <v>120</v>
      </c>
      <c r="I118" s="1432"/>
      <c r="J118" s="1432"/>
      <c r="K118" s="1312"/>
    </row>
    <row r="119" spans="1:128" ht="42" x14ac:dyDescent="0.25">
      <c r="A119" s="725"/>
      <c r="B119" s="734"/>
      <c r="C119" s="1470" t="s">
        <v>129</v>
      </c>
      <c r="D119" s="295" t="s">
        <v>130</v>
      </c>
      <c r="E119" s="473" t="s">
        <v>131</v>
      </c>
      <c r="F119" s="1267"/>
      <c r="G119" s="1268"/>
      <c r="H119" s="1269" t="s">
        <v>50</v>
      </c>
      <c r="I119" s="1270" t="s">
        <v>29</v>
      </c>
      <c r="J119" s="1270" t="s">
        <v>30</v>
      </c>
      <c r="K119" s="1271" t="s">
        <v>31</v>
      </c>
    </row>
    <row r="120" spans="1:128" x14ac:dyDescent="0.25">
      <c r="A120" s="1471" t="s">
        <v>52</v>
      </c>
      <c r="B120" s="1472">
        <f>SUM(C120:G120)</f>
        <v>0</v>
      </c>
      <c r="C120" s="1473"/>
      <c r="D120" s="1474"/>
      <c r="E120" s="1474"/>
      <c r="F120" s="1474"/>
      <c r="G120" s="1475"/>
      <c r="H120" s="1476"/>
      <c r="I120" s="1474"/>
      <c r="J120" s="1474"/>
      <c r="K120" s="1477"/>
      <c r="L120" s="31" t="str">
        <f>CA120&amp;CB120&amp;CC120</f>
        <v/>
      </c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234"/>
      <c r="CB120" s="300" t="str">
        <f>IF(H120+I120+J120+K120&lt;&gt;$B120,"* El número de "&amp;H$118&amp;""&amp;" no debe ser distinto del Total. ","")</f>
        <v/>
      </c>
      <c r="CC120" s="32"/>
      <c r="CD120" s="32"/>
      <c r="CE120" s="32"/>
      <c r="CF120" s="32"/>
      <c r="CG120" s="34">
        <f>IF(H120+I120+J120+K120&lt;&gt;$B120,1,0)</f>
        <v>0</v>
      </c>
      <c r="CH120" s="35"/>
      <c r="CI120" s="35"/>
      <c r="CJ120" s="35"/>
      <c r="CK120"/>
      <c r="CL120"/>
      <c r="CM120"/>
      <c r="CN120"/>
      <c r="CO120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</row>
    <row r="121" spans="1:128" x14ac:dyDescent="0.25">
      <c r="A121" s="265" t="s">
        <v>72</v>
      </c>
      <c r="B121" s="301">
        <f>SUM(C121:G121)</f>
        <v>0</v>
      </c>
      <c r="C121" s="51"/>
      <c r="D121" s="55"/>
      <c r="E121" s="55"/>
      <c r="F121" s="55"/>
      <c r="G121" s="53"/>
      <c r="H121" s="54"/>
      <c r="I121" s="55"/>
      <c r="J121" s="55"/>
      <c r="K121" s="52"/>
      <c r="L121" s="31" t="str">
        <f>CA121&amp;CB121&amp;CC121</f>
        <v/>
      </c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234"/>
      <c r="CB121" s="300" t="str">
        <f t="shared" ref="CB121:CB122" si="30">IF(H121+I121+J121+K121&lt;&gt;$B121,"* El número de "&amp;H$118&amp;""&amp;" no debe ser distinto del Total. ","")</f>
        <v/>
      </c>
      <c r="CC121" s="32"/>
      <c r="CD121" s="32"/>
      <c r="CE121" s="32"/>
      <c r="CF121" s="32"/>
      <c r="CG121" s="34">
        <f t="shared" ref="CG121:CG122" si="31">IF(H121+I121+J121+K121&lt;&gt;$B121,1,0)</f>
        <v>0</v>
      </c>
      <c r="CH121" s="35"/>
      <c r="CI121" s="35"/>
      <c r="CJ121" s="35"/>
      <c r="DJ121" s="2"/>
    </row>
    <row r="122" spans="1:128" x14ac:dyDescent="0.25">
      <c r="A122" s="302" t="s">
        <v>73</v>
      </c>
      <c r="B122" s="303">
        <f>SUM(C122:G122)</f>
        <v>0</v>
      </c>
      <c r="C122" s="304"/>
      <c r="D122" s="238"/>
      <c r="E122" s="238"/>
      <c r="F122" s="238"/>
      <c r="G122" s="252"/>
      <c r="H122" s="75"/>
      <c r="I122" s="238"/>
      <c r="J122" s="238"/>
      <c r="K122" s="240"/>
      <c r="L122" s="31" t="str">
        <f>CA122&amp;CB122&amp;CC122</f>
        <v/>
      </c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234"/>
      <c r="CB122" s="300" t="str">
        <f t="shared" si="30"/>
        <v/>
      </c>
      <c r="CC122" s="32"/>
      <c r="CD122" s="32"/>
      <c r="CE122" s="32"/>
      <c r="CF122" s="32"/>
      <c r="CG122" s="34">
        <f t="shared" si="31"/>
        <v>0</v>
      </c>
      <c r="CH122" s="35"/>
      <c r="CI122" s="35"/>
      <c r="CJ122" s="35"/>
      <c r="DJ122" s="2"/>
    </row>
    <row r="123" spans="1:128" x14ac:dyDescent="0.25">
      <c r="A123" s="272" t="s">
        <v>132</v>
      </c>
      <c r="B123" s="276"/>
      <c r="C123" s="276"/>
      <c r="D123" s="277"/>
      <c r="E123" s="277"/>
      <c r="F123" s="277"/>
      <c r="G123" s="277"/>
      <c r="H123" s="277"/>
      <c r="I123" s="277"/>
      <c r="J123" s="277"/>
      <c r="K123" s="277"/>
      <c r="L123" s="277"/>
    </row>
    <row r="124" spans="1:128" ht="15" customHeight="1" x14ac:dyDescent="0.25">
      <c r="A124" s="1429" t="s">
        <v>133</v>
      </c>
      <c r="B124" s="1430" t="s">
        <v>134</v>
      </c>
      <c r="C124" s="1281" t="s">
        <v>135</v>
      </c>
      <c r="D124" s="1282"/>
      <c r="E124" s="1281" t="s">
        <v>136</v>
      </c>
      <c r="F124" s="1282"/>
      <c r="G124" s="1434" t="s">
        <v>137</v>
      </c>
      <c r="H124" s="1282"/>
      <c r="I124" s="1281" t="s">
        <v>138</v>
      </c>
      <c r="J124" s="1284"/>
      <c r="K124" s="1285" t="s">
        <v>139</v>
      </c>
      <c r="L124" s="1286"/>
    </row>
    <row r="125" spans="1:128" ht="21" x14ac:dyDescent="0.25">
      <c r="A125" s="725"/>
      <c r="B125" s="734"/>
      <c r="C125" s="1287" t="s">
        <v>140</v>
      </c>
      <c r="D125" s="1288" t="s">
        <v>141</v>
      </c>
      <c r="E125" s="1287" t="s">
        <v>140</v>
      </c>
      <c r="F125" s="1288" t="s">
        <v>141</v>
      </c>
      <c r="G125" s="1287" t="s">
        <v>140</v>
      </c>
      <c r="H125" s="472" t="s">
        <v>141</v>
      </c>
      <c r="I125" s="1287" t="s">
        <v>140</v>
      </c>
      <c r="J125" s="1289" t="s">
        <v>141</v>
      </c>
      <c r="K125" s="1269" t="s">
        <v>90</v>
      </c>
      <c r="L125" s="1271" t="s">
        <v>91</v>
      </c>
    </row>
    <row r="126" spans="1:128" x14ac:dyDescent="0.25">
      <c r="A126" s="1435" t="s">
        <v>142</v>
      </c>
      <c r="B126" s="1471" t="s">
        <v>143</v>
      </c>
      <c r="C126" s="1473"/>
      <c r="D126" s="1478"/>
      <c r="E126" s="1473"/>
      <c r="F126" s="1478"/>
      <c r="G126" s="1473"/>
      <c r="H126" s="1478"/>
      <c r="I126" s="1473"/>
      <c r="J126" s="1479"/>
      <c r="K126" s="54"/>
      <c r="L126" s="1477"/>
    </row>
    <row r="127" spans="1:128" x14ac:dyDescent="0.25">
      <c r="A127" s="537"/>
      <c r="B127" s="265" t="s">
        <v>144</v>
      </c>
      <c r="C127" s="51"/>
      <c r="D127" s="56"/>
      <c r="E127" s="51"/>
      <c r="F127" s="56"/>
      <c r="G127" s="51"/>
      <c r="H127" s="56"/>
      <c r="I127" s="51"/>
      <c r="J127" s="236"/>
      <c r="K127" s="54"/>
      <c r="L127" s="52"/>
    </row>
    <row r="128" spans="1:128" x14ac:dyDescent="0.25">
      <c r="A128" s="537"/>
      <c r="B128" s="265" t="s">
        <v>145</v>
      </c>
      <c r="C128" s="51"/>
      <c r="D128" s="56"/>
      <c r="E128" s="51"/>
      <c r="F128" s="56"/>
      <c r="G128" s="51"/>
      <c r="H128" s="56"/>
      <c r="I128" s="51"/>
      <c r="J128" s="236"/>
      <c r="K128" s="54"/>
      <c r="L128" s="52"/>
    </row>
    <row r="129" spans="1:41" customFormat="1" x14ac:dyDescent="0.25">
      <c r="A129" s="762"/>
      <c r="B129" s="265" t="s">
        <v>146</v>
      </c>
      <c r="C129" s="304"/>
      <c r="D129" s="77"/>
      <c r="E129" s="304"/>
      <c r="F129" s="77"/>
      <c r="G129" s="304"/>
      <c r="H129" s="77"/>
      <c r="I129" s="304"/>
      <c r="J129" s="239"/>
      <c r="K129" s="75"/>
      <c r="L129" s="240"/>
    </row>
    <row r="130" spans="1:41" customFormat="1" x14ac:dyDescent="0.25">
      <c r="A130" s="1293" t="s">
        <v>147</v>
      </c>
      <c r="B130" s="1471" t="s">
        <v>143</v>
      </c>
      <c r="C130" s="1473"/>
      <c r="D130" s="1478"/>
      <c r="E130" s="1473"/>
      <c r="F130" s="1478"/>
      <c r="G130" s="1473"/>
      <c r="H130" s="1478"/>
      <c r="I130" s="1473"/>
      <c r="J130" s="1479"/>
      <c r="K130" s="1476"/>
      <c r="L130" s="1477"/>
    </row>
    <row r="131" spans="1:41" customFormat="1" x14ac:dyDescent="0.25">
      <c r="A131" s="1294"/>
      <c r="B131" s="265" t="s">
        <v>148</v>
      </c>
      <c r="C131" s="51"/>
      <c r="D131" s="56"/>
      <c r="E131" s="51"/>
      <c r="F131" s="56"/>
      <c r="G131" s="51"/>
      <c r="H131" s="56"/>
      <c r="I131" s="51"/>
      <c r="J131" s="236"/>
      <c r="K131" s="54"/>
      <c r="L131" s="52"/>
    </row>
    <row r="132" spans="1:41" customFormat="1" x14ac:dyDescent="0.25">
      <c r="A132" s="1294"/>
      <c r="B132" s="265" t="s">
        <v>146</v>
      </c>
      <c r="C132" s="51"/>
      <c r="D132" s="56"/>
      <c r="E132" s="51"/>
      <c r="F132" s="56"/>
      <c r="G132" s="51"/>
      <c r="H132" s="56"/>
      <c r="I132" s="51"/>
      <c r="J132" s="236"/>
      <c r="K132" s="54"/>
      <c r="L132" s="52"/>
    </row>
    <row r="133" spans="1:41" customFormat="1" x14ac:dyDescent="0.25">
      <c r="A133" s="1294"/>
      <c r="B133" s="471" t="s">
        <v>149</v>
      </c>
      <c r="C133" s="88"/>
      <c r="D133" s="89"/>
      <c r="E133" s="88"/>
      <c r="F133" s="89"/>
      <c r="G133" s="88"/>
      <c r="H133" s="89"/>
      <c r="I133" s="88"/>
      <c r="J133" s="308"/>
      <c r="K133" s="63"/>
      <c r="L133" s="90"/>
    </row>
    <row r="134" spans="1:41" customFormat="1" x14ac:dyDescent="0.25">
      <c r="A134" s="1294"/>
      <c r="B134" s="302" t="s">
        <v>150</v>
      </c>
      <c r="C134" s="304"/>
      <c r="D134" s="77"/>
      <c r="E134" s="304"/>
      <c r="F134" s="77"/>
      <c r="G134" s="304"/>
      <c r="H134" s="77"/>
      <c r="I134" s="304"/>
      <c r="J134" s="239"/>
      <c r="K134" s="75"/>
      <c r="L134" s="240"/>
    </row>
    <row r="135" spans="1:41" customFormat="1" ht="15" customHeight="1" x14ac:dyDescent="0.25">
      <c r="A135" s="1435" t="s">
        <v>151</v>
      </c>
      <c r="B135" s="1471" t="s">
        <v>152</v>
      </c>
      <c r="C135" s="1473"/>
      <c r="D135" s="1478"/>
      <c r="E135" s="1473"/>
      <c r="F135" s="1478"/>
      <c r="G135" s="1473"/>
      <c r="H135" s="1478"/>
      <c r="I135" s="1473"/>
      <c r="J135" s="1479"/>
      <c r="K135" s="1476"/>
      <c r="L135" s="1477"/>
    </row>
    <row r="136" spans="1:41" customFormat="1" x14ac:dyDescent="0.25">
      <c r="A136" s="537"/>
      <c r="B136" s="265" t="s">
        <v>148</v>
      </c>
      <c r="C136" s="51"/>
      <c r="D136" s="56"/>
      <c r="E136" s="51"/>
      <c r="F136" s="56"/>
      <c r="G136" s="51"/>
      <c r="H136" s="56"/>
      <c r="I136" s="51"/>
      <c r="J136" s="236"/>
      <c r="K136" s="54"/>
      <c r="L136" s="52"/>
    </row>
    <row r="137" spans="1:41" customFormat="1" x14ac:dyDescent="0.25">
      <c r="A137" s="537"/>
      <c r="B137" s="265" t="s">
        <v>146</v>
      </c>
      <c r="C137" s="51"/>
      <c r="D137" s="56"/>
      <c r="E137" s="51"/>
      <c r="F137" s="56"/>
      <c r="G137" s="51"/>
      <c r="H137" s="56"/>
      <c r="I137" s="51"/>
      <c r="J137" s="236"/>
      <c r="K137" s="54"/>
      <c r="L137" s="52"/>
    </row>
    <row r="138" spans="1:41" customFormat="1" x14ac:dyDescent="0.25">
      <c r="A138" s="537"/>
      <c r="B138" s="265" t="s">
        <v>153</v>
      </c>
      <c r="C138" s="51"/>
      <c r="D138" s="56"/>
      <c r="E138" s="51"/>
      <c r="F138" s="56"/>
      <c r="G138" s="51"/>
      <c r="H138" s="56"/>
      <c r="I138" s="51"/>
      <c r="J138" s="236"/>
      <c r="K138" s="54"/>
      <c r="L138" s="52"/>
    </row>
    <row r="139" spans="1:41" customFormat="1" x14ac:dyDescent="0.25">
      <c r="A139" s="537"/>
      <c r="B139" s="471" t="s">
        <v>149</v>
      </c>
      <c r="C139" s="51"/>
      <c r="D139" s="56"/>
      <c r="E139" s="51"/>
      <c r="F139" s="56"/>
      <c r="G139" s="51"/>
      <c r="H139" s="56"/>
      <c r="I139" s="51"/>
      <c r="J139" s="236"/>
      <c r="K139" s="54"/>
      <c r="L139" s="52"/>
    </row>
    <row r="140" spans="1:41" customFormat="1" x14ac:dyDescent="0.25">
      <c r="A140" s="762"/>
      <c r="B140" s="302" t="s">
        <v>150</v>
      </c>
      <c r="C140" s="62"/>
      <c r="D140" s="100"/>
      <c r="E140" s="62"/>
      <c r="F140" s="100"/>
      <c r="G140" s="62"/>
      <c r="H140" s="100"/>
      <c r="I140" s="62"/>
      <c r="J140" s="309"/>
      <c r="K140" s="103"/>
      <c r="L140" s="101"/>
    </row>
    <row r="141" spans="1:41" customFormat="1" x14ac:dyDescent="0.25">
      <c r="A141" s="1295" t="s">
        <v>154</v>
      </c>
      <c r="B141" s="1295" t="s">
        <v>145</v>
      </c>
      <c r="C141" s="1296"/>
      <c r="D141" s="1297"/>
      <c r="E141" s="1296"/>
      <c r="F141" s="1297"/>
      <c r="G141" s="1296"/>
      <c r="H141" s="1297"/>
      <c r="I141" s="1296"/>
      <c r="J141" s="1298"/>
      <c r="K141" s="1299"/>
      <c r="L141" s="1300"/>
    </row>
    <row r="142" spans="1:41" customFormat="1" x14ac:dyDescent="0.25">
      <c r="A142" s="11" t="s">
        <v>155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</row>
    <row r="143" spans="1:41" customFormat="1" x14ac:dyDescent="0.25">
      <c r="A143" s="192" t="s">
        <v>156</v>
      </c>
      <c r="B143" s="11"/>
      <c r="C143" s="12"/>
      <c r="D143" s="259"/>
      <c r="E143" s="1480"/>
      <c r="F143" s="259"/>
      <c r="G143" s="1480"/>
      <c r="H143" s="1480"/>
      <c r="I143" s="259"/>
      <c r="J143" s="1481"/>
      <c r="K143" s="1481"/>
      <c r="L143" s="1481"/>
      <c r="M143" s="1481"/>
      <c r="N143" s="1481"/>
      <c r="O143" s="1481"/>
      <c r="P143" s="1481"/>
      <c r="Q143" s="1481"/>
      <c r="R143" s="1480"/>
      <c r="S143" s="259"/>
      <c r="T143" s="1481"/>
      <c r="U143" s="1481"/>
      <c r="V143" s="1480"/>
      <c r="W143" s="1482"/>
      <c r="X143" s="259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</row>
    <row r="144" spans="1:41" customFormat="1" ht="15" customHeight="1" x14ac:dyDescent="0.25">
      <c r="A144" s="1439" t="s">
        <v>157</v>
      </c>
      <c r="B144" s="1305" t="s">
        <v>5</v>
      </c>
      <c r="C144" s="492"/>
      <c r="D144" s="493"/>
      <c r="E144" s="1306" t="s">
        <v>6</v>
      </c>
      <c r="F144" s="543"/>
      <c r="G144" s="543"/>
      <c r="H144" s="543"/>
      <c r="I144" s="543"/>
      <c r="J144" s="543"/>
      <c r="K144" s="543"/>
      <c r="L144" s="543"/>
      <c r="M144" s="543"/>
      <c r="N144" s="543"/>
      <c r="O144" s="543"/>
      <c r="P144" s="543"/>
      <c r="Q144" s="543"/>
      <c r="R144" s="543"/>
      <c r="S144" s="543"/>
      <c r="T144" s="543"/>
      <c r="U144" s="543"/>
      <c r="V144" s="543"/>
      <c r="W144" s="543"/>
      <c r="X144" s="543"/>
      <c r="Y144" s="543"/>
      <c r="Z144" s="543"/>
      <c r="AA144" s="543"/>
      <c r="AB144" s="543"/>
      <c r="AC144" s="543"/>
      <c r="AD144" s="543"/>
      <c r="AE144" s="543"/>
      <c r="AF144" s="543"/>
      <c r="AG144" s="543"/>
      <c r="AH144" s="543"/>
      <c r="AI144" s="543"/>
      <c r="AJ144" s="543"/>
      <c r="AK144" s="543"/>
      <c r="AL144" s="543"/>
      <c r="AM144" s="1307" t="s">
        <v>158</v>
      </c>
      <c r="AN144" s="1440"/>
      <c r="AO144" s="1309"/>
    </row>
    <row r="145" spans="1:117" x14ac:dyDescent="0.25">
      <c r="A145" s="541"/>
      <c r="B145" s="712"/>
      <c r="C145" s="620"/>
      <c r="D145" s="641"/>
      <c r="E145" s="1310" t="s">
        <v>11</v>
      </c>
      <c r="F145" s="1310"/>
      <c r="G145" s="1310" t="s">
        <v>12</v>
      </c>
      <c r="H145" s="1310"/>
      <c r="I145" s="1310" t="s">
        <v>13</v>
      </c>
      <c r="J145" s="1310"/>
      <c r="K145" s="1311" t="s">
        <v>14</v>
      </c>
      <c r="L145" s="1311"/>
      <c r="M145" s="1310" t="s">
        <v>15</v>
      </c>
      <c r="N145" s="1281"/>
      <c r="O145" s="1310" t="s">
        <v>16</v>
      </c>
      <c r="P145" s="1310"/>
      <c r="Q145" s="1310" t="s">
        <v>17</v>
      </c>
      <c r="R145" s="1310"/>
      <c r="S145" s="1310" t="s">
        <v>18</v>
      </c>
      <c r="T145" s="1310"/>
      <c r="U145" s="1310" t="s">
        <v>19</v>
      </c>
      <c r="V145" s="1310"/>
      <c r="W145" s="1310" t="s">
        <v>20</v>
      </c>
      <c r="X145" s="1310"/>
      <c r="Y145" s="1310" t="s">
        <v>21</v>
      </c>
      <c r="Z145" s="1310"/>
      <c r="AA145" s="1310" t="s">
        <v>22</v>
      </c>
      <c r="AB145" s="1310"/>
      <c r="AC145" s="1310" t="s">
        <v>23</v>
      </c>
      <c r="AD145" s="1281"/>
      <c r="AE145" s="1310" t="s">
        <v>24</v>
      </c>
      <c r="AF145" s="1310"/>
      <c r="AG145" s="1310" t="s">
        <v>25</v>
      </c>
      <c r="AH145" s="1310"/>
      <c r="AI145" s="1310" t="s">
        <v>26</v>
      </c>
      <c r="AJ145" s="1310"/>
      <c r="AK145" s="1312" t="s">
        <v>27</v>
      </c>
      <c r="AL145" s="1313"/>
      <c r="AM145" s="1441" t="s">
        <v>159</v>
      </c>
      <c r="AN145" s="1483" t="s">
        <v>160</v>
      </c>
      <c r="AO145" s="1484"/>
    </row>
    <row r="146" spans="1:117" ht="31.5" x14ac:dyDescent="0.25">
      <c r="A146" s="714"/>
      <c r="B146" s="1316" t="s">
        <v>32</v>
      </c>
      <c r="C146" s="1317" t="s">
        <v>33</v>
      </c>
      <c r="D146" s="1318" t="s">
        <v>34</v>
      </c>
      <c r="E146" s="1442" t="s">
        <v>33</v>
      </c>
      <c r="F146" s="1443" t="s">
        <v>34</v>
      </c>
      <c r="G146" s="1442" t="s">
        <v>33</v>
      </c>
      <c r="H146" s="1443" t="s">
        <v>34</v>
      </c>
      <c r="I146" s="1442" t="s">
        <v>33</v>
      </c>
      <c r="J146" s="1443" t="s">
        <v>34</v>
      </c>
      <c r="K146" s="1442" t="s">
        <v>33</v>
      </c>
      <c r="L146" s="1443" t="s">
        <v>34</v>
      </c>
      <c r="M146" s="1442" t="s">
        <v>33</v>
      </c>
      <c r="N146" s="1444" t="s">
        <v>34</v>
      </c>
      <c r="O146" s="1442" t="s">
        <v>33</v>
      </c>
      <c r="P146" s="1443" t="s">
        <v>34</v>
      </c>
      <c r="Q146" s="1442" t="s">
        <v>33</v>
      </c>
      <c r="R146" s="1443" t="s">
        <v>34</v>
      </c>
      <c r="S146" s="1442" t="s">
        <v>33</v>
      </c>
      <c r="T146" s="1443" t="s">
        <v>34</v>
      </c>
      <c r="U146" s="1442" t="s">
        <v>33</v>
      </c>
      <c r="V146" s="1443" t="s">
        <v>34</v>
      </c>
      <c r="W146" s="1442" t="s">
        <v>33</v>
      </c>
      <c r="X146" s="1443" t="s">
        <v>34</v>
      </c>
      <c r="Y146" s="1442" t="s">
        <v>33</v>
      </c>
      <c r="Z146" s="1443" t="s">
        <v>34</v>
      </c>
      <c r="AA146" s="1442" t="s">
        <v>33</v>
      </c>
      <c r="AB146" s="1443" t="s">
        <v>34</v>
      </c>
      <c r="AC146" s="1442" t="s">
        <v>33</v>
      </c>
      <c r="AD146" s="1444" t="s">
        <v>34</v>
      </c>
      <c r="AE146" s="1442" t="s">
        <v>33</v>
      </c>
      <c r="AF146" s="1443" t="s">
        <v>34</v>
      </c>
      <c r="AG146" s="1442" t="s">
        <v>33</v>
      </c>
      <c r="AH146" s="1443" t="s">
        <v>34</v>
      </c>
      <c r="AI146" s="1442" t="s">
        <v>33</v>
      </c>
      <c r="AJ146" s="1443" t="s">
        <v>34</v>
      </c>
      <c r="AK146" s="320" t="s">
        <v>33</v>
      </c>
      <c r="AL146" s="1444" t="s">
        <v>34</v>
      </c>
      <c r="AM146" s="554"/>
      <c r="AN146" s="321" t="s">
        <v>161</v>
      </c>
      <c r="AO146" s="322" t="s">
        <v>162</v>
      </c>
    </row>
    <row r="147" spans="1:117" x14ac:dyDescent="0.25">
      <c r="A147" s="1485" t="s">
        <v>163</v>
      </c>
      <c r="B147" s="324">
        <f t="shared" ref="B147:B175" si="32">SUM(C147:D147)</f>
        <v>324</v>
      </c>
      <c r="C147" s="325">
        <f t="shared" ref="C147:D175" si="33">E147+G147+I147+K147+M147+O147+Q147+S147+U147+W147+Y147+AA147+AC147+AE147+AG147+AI147+AK147</f>
        <v>170</v>
      </c>
      <c r="D147" s="1486">
        <f t="shared" si="33"/>
        <v>154</v>
      </c>
      <c r="E147" s="1473">
        <v>32</v>
      </c>
      <c r="F147" s="1477">
        <v>31</v>
      </c>
      <c r="G147" s="1473">
        <v>4</v>
      </c>
      <c r="H147" s="1477">
        <v>4</v>
      </c>
      <c r="I147" s="1473">
        <v>8</v>
      </c>
      <c r="J147" s="1477">
        <v>5</v>
      </c>
      <c r="K147" s="1473">
        <v>2</v>
      </c>
      <c r="L147" s="1474">
        <v>0</v>
      </c>
      <c r="M147" s="1474">
        <v>0</v>
      </c>
      <c r="N147" s="1487">
        <v>0</v>
      </c>
      <c r="O147" s="1473">
        <v>3</v>
      </c>
      <c r="P147" s="1477">
        <v>0</v>
      </c>
      <c r="Q147" s="1473">
        <v>1</v>
      </c>
      <c r="R147" s="1477">
        <v>1</v>
      </c>
      <c r="S147" s="1473">
        <v>1</v>
      </c>
      <c r="T147" s="1477">
        <v>2</v>
      </c>
      <c r="U147" s="1473">
        <v>8</v>
      </c>
      <c r="V147" s="1477">
        <v>1</v>
      </c>
      <c r="W147" s="1473">
        <v>4</v>
      </c>
      <c r="X147" s="1477">
        <v>5</v>
      </c>
      <c r="Y147" s="1473">
        <v>4</v>
      </c>
      <c r="Z147" s="1477">
        <v>10</v>
      </c>
      <c r="AA147" s="1473">
        <v>6</v>
      </c>
      <c r="AB147" s="1477">
        <v>8</v>
      </c>
      <c r="AC147" s="1473">
        <v>20</v>
      </c>
      <c r="AD147" s="1487">
        <v>13</v>
      </c>
      <c r="AE147" s="1473">
        <v>25</v>
      </c>
      <c r="AF147" s="1477">
        <v>7</v>
      </c>
      <c r="AG147" s="1473">
        <v>15</v>
      </c>
      <c r="AH147" s="1477">
        <v>21</v>
      </c>
      <c r="AI147" s="1473">
        <v>18</v>
      </c>
      <c r="AJ147" s="1477">
        <v>21</v>
      </c>
      <c r="AK147" s="1488">
        <v>19</v>
      </c>
      <c r="AL147" s="1487">
        <v>25</v>
      </c>
      <c r="AM147" s="1476">
        <v>128</v>
      </c>
      <c r="AN147" s="1474">
        <v>79</v>
      </c>
      <c r="AO147" s="1477">
        <v>117</v>
      </c>
      <c r="AP147" s="31" t="str">
        <f t="shared" ref="AP147:AP175" si="34">$CA147&amp;CB147</f>
        <v/>
      </c>
      <c r="BU147" s="32"/>
      <c r="BV147" s="32"/>
      <c r="BW147" s="32"/>
      <c r="BX147" s="32"/>
      <c r="BY147" s="32"/>
      <c r="BZ147" s="32"/>
      <c r="CA147" s="300"/>
      <c r="CB147" s="234" t="str">
        <f>IF(AM147+AN147+AO147&lt;&gt;$B147,"* El número de "&amp;AM$144&amp;""&amp;" no debe ser distinto del Total. ","")</f>
        <v/>
      </c>
      <c r="CC147" s="32"/>
      <c r="CD147" s="32"/>
      <c r="CE147" s="32"/>
      <c r="CF147" s="32"/>
      <c r="CG147" s="34">
        <f>IF(AM147+AN147+AO147&lt;&gt;$B147,1,0)</f>
        <v>0</v>
      </c>
      <c r="CH147" s="35"/>
      <c r="CI147" s="35"/>
      <c r="CJ147"/>
      <c r="CK147"/>
      <c r="CL147"/>
      <c r="CM147"/>
      <c r="DJ147" s="2"/>
      <c r="DK147" s="2"/>
      <c r="DL147" s="2"/>
      <c r="DM147" s="2"/>
    </row>
    <row r="148" spans="1:117" x14ac:dyDescent="0.25">
      <c r="A148" s="327" t="s">
        <v>164</v>
      </c>
      <c r="B148" s="324">
        <f t="shared" si="32"/>
        <v>0</v>
      </c>
      <c r="C148" s="325">
        <f t="shared" si="33"/>
        <v>0</v>
      </c>
      <c r="D148" s="325">
        <f t="shared" si="33"/>
        <v>0</v>
      </c>
      <c r="E148" s="51">
        <v>0</v>
      </c>
      <c r="F148" s="52">
        <v>0</v>
      </c>
      <c r="G148" s="51">
        <v>0</v>
      </c>
      <c r="H148" s="52">
        <v>0</v>
      </c>
      <c r="I148" s="51">
        <v>0</v>
      </c>
      <c r="J148" s="52">
        <v>0</v>
      </c>
      <c r="K148" s="51">
        <v>0</v>
      </c>
      <c r="L148" s="55">
        <v>0</v>
      </c>
      <c r="M148" s="55">
        <v>0</v>
      </c>
      <c r="N148" s="328">
        <v>0</v>
      </c>
      <c r="O148" s="51">
        <v>0</v>
      </c>
      <c r="P148" s="52">
        <v>0</v>
      </c>
      <c r="Q148" s="51">
        <v>0</v>
      </c>
      <c r="R148" s="52">
        <v>0</v>
      </c>
      <c r="S148" s="51">
        <v>0</v>
      </c>
      <c r="T148" s="52">
        <v>0</v>
      </c>
      <c r="U148" s="51">
        <v>0</v>
      </c>
      <c r="V148" s="52">
        <v>0</v>
      </c>
      <c r="W148" s="51">
        <v>0</v>
      </c>
      <c r="X148" s="52">
        <v>0</v>
      </c>
      <c r="Y148" s="51">
        <v>0</v>
      </c>
      <c r="Z148" s="52">
        <v>0</v>
      </c>
      <c r="AA148" s="51">
        <v>0</v>
      </c>
      <c r="AB148" s="52">
        <v>0</v>
      </c>
      <c r="AC148" s="51">
        <v>0</v>
      </c>
      <c r="AD148" s="328">
        <v>0</v>
      </c>
      <c r="AE148" s="51">
        <v>0</v>
      </c>
      <c r="AF148" s="52">
        <v>0</v>
      </c>
      <c r="AG148" s="51">
        <v>0</v>
      </c>
      <c r="AH148" s="52">
        <v>0</v>
      </c>
      <c r="AI148" s="51">
        <v>0</v>
      </c>
      <c r="AJ148" s="52">
        <v>0</v>
      </c>
      <c r="AK148" s="250">
        <v>0</v>
      </c>
      <c r="AL148" s="328">
        <v>0</v>
      </c>
      <c r="AM148" s="54">
        <v>0</v>
      </c>
      <c r="AN148" s="55">
        <v>0</v>
      </c>
      <c r="AO148" s="52">
        <v>0</v>
      </c>
      <c r="AP148" s="31" t="str">
        <f t="shared" si="34"/>
        <v/>
      </c>
      <c r="BU148" s="32"/>
      <c r="BV148" s="32"/>
      <c r="BW148" s="32"/>
      <c r="BX148" s="32"/>
      <c r="BY148" s="32"/>
      <c r="BZ148" s="32"/>
      <c r="CA148" s="300"/>
      <c r="CB148" s="234" t="str">
        <f t="shared" ref="CB148:CB181" si="35">IF(AM148+AN148+AO148&lt;&gt;$B148,"* El número de "&amp;AM$144&amp;""&amp;" no debe ser distinto del Total. ","")</f>
        <v/>
      </c>
      <c r="CC148" s="32"/>
      <c r="CD148" s="32"/>
      <c r="CE148" s="32"/>
      <c r="CF148" s="32"/>
      <c r="CG148" s="34">
        <f t="shared" ref="CG148:CG181" si="36">IF(AM148+AN148+AO148&lt;&gt;$B148,1,0)</f>
        <v>0</v>
      </c>
      <c r="CH148" s="35"/>
      <c r="CI148" s="35"/>
      <c r="DI148"/>
    </row>
    <row r="149" spans="1:117" x14ac:dyDescent="0.25">
      <c r="A149" s="161" t="s">
        <v>60</v>
      </c>
      <c r="B149" s="324">
        <f t="shared" si="32"/>
        <v>50</v>
      </c>
      <c r="C149" s="325">
        <f t="shared" si="33"/>
        <v>31</v>
      </c>
      <c r="D149" s="325">
        <f t="shared" si="33"/>
        <v>19</v>
      </c>
      <c r="E149" s="51">
        <v>0</v>
      </c>
      <c r="F149" s="52">
        <v>0</v>
      </c>
      <c r="G149" s="51">
        <v>0</v>
      </c>
      <c r="H149" s="52">
        <v>0</v>
      </c>
      <c r="I149" s="51">
        <v>0</v>
      </c>
      <c r="J149" s="52">
        <v>0</v>
      </c>
      <c r="K149" s="51">
        <v>0</v>
      </c>
      <c r="L149" s="55">
        <v>0</v>
      </c>
      <c r="M149" s="55">
        <v>0</v>
      </c>
      <c r="N149" s="328">
        <v>0</v>
      </c>
      <c r="O149" s="51">
        <v>0</v>
      </c>
      <c r="P149" s="52">
        <v>0</v>
      </c>
      <c r="Q149" s="51">
        <v>0</v>
      </c>
      <c r="R149" s="52">
        <v>1</v>
      </c>
      <c r="S149" s="51">
        <v>0</v>
      </c>
      <c r="T149" s="52">
        <v>0</v>
      </c>
      <c r="U149" s="51">
        <v>0</v>
      </c>
      <c r="V149" s="52">
        <v>0</v>
      </c>
      <c r="W149" s="51">
        <v>2</v>
      </c>
      <c r="X149" s="52">
        <v>1</v>
      </c>
      <c r="Y149" s="51">
        <v>1</v>
      </c>
      <c r="Z149" s="52">
        <v>1</v>
      </c>
      <c r="AA149" s="51">
        <v>2</v>
      </c>
      <c r="AB149" s="52">
        <v>0</v>
      </c>
      <c r="AC149" s="51">
        <v>7</v>
      </c>
      <c r="AD149" s="328">
        <v>1</v>
      </c>
      <c r="AE149" s="51">
        <v>9</v>
      </c>
      <c r="AF149" s="52">
        <v>3</v>
      </c>
      <c r="AG149" s="51">
        <v>4</v>
      </c>
      <c r="AH149" s="52">
        <v>3</v>
      </c>
      <c r="AI149" s="51">
        <v>3</v>
      </c>
      <c r="AJ149" s="52">
        <v>5</v>
      </c>
      <c r="AK149" s="250">
        <v>3</v>
      </c>
      <c r="AL149" s="328">
        <v>4</v>
      </c>
      <c r="AM149" s="54">
        <v>4</v>
      </c>
      <c r="AN149" s="55">
        <v>42</v>
      </c>
      <c r="AO149" s="52">
        <v>4</v>
      </c>
      <c r="AP149" s="31" t="str">
        <f t="shared" si="34"/>
        <v/>
      </c>
      <c r="BU149" s="32"/>
      <c r="BV149" s="32"/>
      <c r="BW149" s="32"/>
      <c r="BX149" s="32"/>
      <c r="BY149" s="32"/>
      <c r="BZ149" s="32"/>
      <c r="CA149" s="300"/>
      <c r="CB149" s="234" t="str">
        <f t="shared" si="35"/>
        <v/>
      </c>
      <c r="CC149" s="32"/>
      <c r="CD149" s="32"/>
      <c r="CE149" s="32"/>
      <c r="CF149" s="32"/>
      <c r="CG149" s="34">
        <f t="shared" si="36"/>
        <v>0</v>
      </c>
      <c r="CH149" s="35"/>
      <c r="CI149" s="35"/>
      <c r="DI149"/>
    </row>
    <row r="150" spans="1:117" x14ac:dyDescent="0.25">
      <c r="A150" s="161" t="s">
        <v>61</v>
      </c>
      <c r="B150" s="324">
        <f t="shared" si="32"/>
        <v>2</v>
      </c>
      <c r="C150" s="325">
        <f t="shared" si="33"/>
        <v>1</v>
      </c>
      <c r="D150" s="325">
        <f t="shared" si="33"/>
        <v>1</v>
      </c>
      <c r="E150" s="51">
        <v>0</v>
      </c>
      <c r="F150" s="52">
        <v>0</v>
      </c>
      <c r="G150" s="51">
        <v>0</v>
      </c>
      <c r="H150" s="52">
        <v>0</v>
      </c>
      <c r="I150" s="51">
        <v>0</v>
      </c>
      <c r="J150" s="52">
        <v>0</v>
      </c>
      <c r="K150" s="51">
        <v>0</v>
      </c>
      <c r="L150" s="55">
        <v>0</v>
      </c>
      <c r="M150" s="55">
        <v>0</v>
      </c>
      <c r="N150" s="328">
        <v>0</v>
      </c>
      <c r="O150" s="51">
        <v>0</v>
      </c>
      <c r="P150" s="52">
        <v>0</v>
      </c>
      <c r="Q150" s="51">
        <v>0</v>
      </c>
      <c r="R150" s="52">
        <v>0</v>
      </c>
      <c r="S150" s="51">
        <v>0</v>
      </c>
      <c r="T150" s="52">
        <v>0</v>
      </c>
      <c r="U150" s="51">
        <v>0</v>
      </c>
      <c r="V150" s="52">
        <v>0</v>
      </c>
      <c r="W150" s="51">
        <v>0</v>
      </c>
      <c r="X150" s="52">
        <v>0</v>
      </c>
      <c r="Y150" s="51">
        <v>0</v>
      </c>
      <c r="Z150" s="52">
        <v>0</v>
      </c>
      <c r="AA150" s="51">
        <v>0</v>
      </c>
      <c r="AB150" s="52">
        <v>1</v>
      </c>
      <c r="AC150" s="51">
        <v>0</v>
      </c>
      <c r="AD150" s="328">
        <v>0</v>
      </c>
      <c r="AE150" s="51">
        <v>0</v>
      </c>
      <c r="AF150" s="52">
        <v>0</v>
      </c>
      <c r="AG150" s="51">
        <v>0</v>
      </c>
      <c r="AH150" s="52">
        <v>0</v>
      </c>
      <c r="AI150" s="51">
        <v>0</v>
      </c>
      <c r="AJ150" s="52">
        <v>0</v>
      </c>
      <c r="AK150" s="250">
        <v>1</v>
      </c>
      <c r="AL150" s="328">
        <v>0</v>
      </c>
      <c r="AM150" s="54">
        <v>0</v>
      </c>
      <c r="AN150" s="55">
        <v>0</v>
      </c>
      <c r="AO150" s="52">
        <v>2</v>
      </c>
      <c r="AP150" s="31" t="str">
        <f t="shared" si="34"/>
        <v/>
      </c>
      <c r="BU150" s="32"/>
      <c r="BV150" s="32"/>
      <c r="BW150" s="32"/>
      <c r="BX150" s="32"/>
      <c r="BY150" s="32"/>
      <c r="BZ150" s="32"/>
      <c r="CA150" s="300"/>
      <c r="CB150" s="234" t="str">
        <f t="shared" si="35"/>
        <v/>
      </c>
      <c r="CC150" s="32"/>
      <c r="CD150" s="32"/>
      <c r="CE150" s="32"/>
      <c r="CF150" s="32"/>
      <c r="CG150" s="34">
        <f t="shared" si="36"/>
        <v>0</v>
      </c>
      <c r="CH150" s="35"/>
      <c r="CI150" s="35"/>
      <c r="DI150"/>
    </row>
    <row r="151" spans="1:117" x14ac:dyDescent="0.25">
      <c r="A151" s="161" t="s">
        <v>62</v>
      </c>
      <c r="B151" s="324">
        <f t="shared" si="32"/>
        <v>0</v>
      </c>
      <c r="C151" s="325">
        <f t="shared" si="33"/>
        <v>0</v>
      </c>
      <c r="D151" s="325">
        <f t="shared" si="33"/>
        <v>0</v>
      </c>
      <c r="E151" s="51">
        <v>0</v>
      </c>
      <c r="F151" s="52">
        <v>0</v>
      </c>
      <c r="G151" s="51">
        <v>0</v>
      </c>
      <c r="H151" s="52">
        <v>0</v>
      </c>
      <c r="I151" s="51">
        <v>0</v>
      </c>
      <c r="J151" s="52">
        <v>0</v>
      </c>
      <c r="K151" s="51">
        <v>0</v>
      </c>
      <c r="L151" s="55">
        <v>0</v>
      </c>
      <c r="M151" s="55">
        <v>0</v>
      </c>
      <c r="N151" s="328">
        <v>0</v>
      </c>
      <c r="O151" s="51">
        <v>0</v>
      </c>
      <c r="P151" s="52">
        <v>0</v>
      </c>
      <c r="Q151" s="51">
        <v>0</v>
      </c>
      <c r="R151" s="52">
        <v>0</v>
      </c>
      <c r="S151" s="51">
        <v>0</v>
      </c>
      <c r="T151" s="52">
        <v>0</v>
      </c>
      <c r="U151" s="51">
        <v>0</v>
      </c>
      <c r="V151" s="52">
        <v>0</v>
      </c>
      <c r="W151" s="51">
        <v>0</v>
      </c>
      <c r="X151" s="52">
        <v>0</v>
      </c>
      <c r="Y151" s="51">
        <v>0</v>
      </c>
      <c r="Z151" s="52">
        <v>0</v>
      </c>
      <c r="AA151" s="51">
        <v>0</v>
      </c>
      <c r="AB151" s="52">
        <v>0</v>
      </c>
      <c r="AC151" s="51">
        <v>0</v>
      </c>
      <c r="AD151" s="328">
        <v>0</v>
      </c>
      <c r="AE151" s="51">
        <v>0</v>
      </c>
      <c r="AF151" s="52">
        <v>0</v>
      </c>
      <c r="AG151" s="51">
        <v>0</v>
      </c>
      <c r="AH151" s="52">
        <v>0</v>
      </c>
      <c r="AI151" s="51">
        <v>0</v>
      </c>
      <c r="AJ151" s="52">
        <v>0</v>
      </c>
      <c r="AK151" s="250">
        <v>0</v>
      </c>
      <c r="AL151" s="328">
        <v>0</v>
      </c>
      <c r="AM151" s="54">
        <v>0</v>
      </c>
      <c r="AN151" s="55">
        <v>0</v>
      </c>
      <c r="AO151" s="52">
        <v>0</v>
      </c>
      <c r="AP151" s="31" t="str">
        <f t="shared" si="34"/>
        <v/>
      </c>
      <c r="BU151" s="32"/>
      <c r="BV151" s="32"/>
      <c r="BW151" s="32"/>
      <c r="BX151" s="32"/>
      <c r="BY151" s="32"/>
      <c r="BZ151" s="32"/>
      <c r="CA151" s="300"/>
      <c r="CB151" s="234" t="str">
        <f t="shared" si="35"/>
        <v/>
      </c>
      <c r="CC151" s="32"/>
      <c r="CD151" s="32"/>
      <c r="CE151" s="32"/>
      <c r="CF151" s="32"/>
      <c r="CG151" s="34">
        <f t="shared" si="36"/>
        <v>0</v>
      </c>
      <c r="CH151" s="35"/>
      <c r="CI151" s="35"/>
      <c r="DI151"/>
    </row>
    <row r="152" spans="1:117" x14ac:dyDescent="0.25">
      <c r="A152" s="161" t="s">
        <v>165</v>
      </c>
      <c r="B152" s="324">
        <f t="shared" si="32"/>
        <v>0</v>
      </c>
      <c r="C152" s="325">
        <f t="shared" si="33"/>
        <v>0</v>
      </c>
      <c r="D152" s="325">
        <f t="shared" si="33"/>
        <v>0</v>
      </c>
      <c r="E152" s="51">
        <v>0</v>
      </c>
      <c r="F152" s="52">
        <v>0</v>
      </c>
      <c r="G152" s="51">
        <v>0</v>
      </c>
      <c r="H152" s="52">
        <v>0</v>
      </c>
      <c r="I152" s="51">
        <v>0</v>
      </c>
      <c r="J152" s="52">
        <v>0</v>
      </c>
      <c r="K152" s="51">
        <v>0</v>
      </c>
      <c r="L152" s="55">
        <v>0</v>
      </c>
      <c r="M152" s="55">
        <v>0</v>
      </c>
      <c r="N152" s="328">
        <v>0</v>
      </c>
      <c r="O152" s="51">
        <v>0</v>
      </c>
      <c r="P152" s="52">
        <v>0</v>
      </c>
      <c r="Q152" s="51">
        <v>0</v>
      </c>
      <c r="R152" s="52">
        <v>0</v>
      </c>
      <c r="S152" s="51">
        <v>0</v>
      </c>
      <c r="T152" s="52">
        <v>0</v>
      </c>
      <c r="U152" s="51">
        <v>0</v>
      </c>
      <c r="V152" s="52">
        <v>0</v>
      </c>
      <c r="W152" s="51">
        <v>0</v>
      </c>
      <c r="X152" s="52">
        <v>0</v>
      </c>
      <c r="Y152" s="51">
        <v>0</v>
      </c>
      <c r="Z152" s="52">
        <v>0</v>
      </c>
      <c r="AA152" s="51">
        <v>0</v>
      </c>
      <c r="AB152" s="52">
        <v>0</v>
      </c>
      <c r="AC152" s="51">
        <v>0</v>
      </c>
      <c r="AD152" s="328">
        <v>0</v>
      </c>
      <c r="AE152" s="51">
        <v>0</v>
      </c>
      <c r="AF152" s="52">
        <v>0</v>
      </c>
      <c r="AG152" s="51">
        <v>0</v>
      </c>
      <c r="AH152" s="52">
        <v>0</v>
      </c>
      <c r="AI152" s="51">
        <v>0</v>
      </c>
      <c r="AJ152" s="52">
        <v>0</v>
      </c>
      <c r="AK152" s="250">
        <v>0</v>
      </c>
      <c r="AL152" s="328">
        <v>0</v>
      </c>
      <c r="AM152" s="54">
        <v>0</v>
      </c>
      <c r="AN152" s="55">
        <v>0</v>
      </c>
      <c r="AO152" s="52">
        <v>0</v>
      </c>
      <c r="AP152" s="31" t="str">
        <f t="shared" si="34"/>
        <v/>
      </c>
      <c r="BU152" s="32"/>
      <c r="BV152" s="32"/>
      <c r="BW152" s="32"/>
      <c r="BX152" s="32"/>
      <c r="BY152" s="32"/>
      <c r="BZ152" s="32"/>
      <c r="CA152" s="300"/>
      <c r="CB152" s="234" t="str">
        <f t="shared" si="35"/>
        <v/>
      </c>
      <c r="CC152" s="32"/>
      <c r="CD152" s="32"/>
      <c r="CE152" s="32"/>
      <c r="CF152" s="32"/>
      <c r="CG152" s="34">
        <f t="shared" si="36"/>
        <v>0</v>
      </c>
      <c r="CH152" s="35"/>
      <c r="CI152" s="35"/>
      <c r="DI152"/>
    </row>
    <row r="153" spans="1:117" x14ac:dyDescent="0.25">
      <c r="A153" s="161" t="s">
        <v>166</v>
      </c>
      <c r="B153" s="324">
        <f t="shared" si="32"/>
        <v>0</v>
      </c>
      <c r="C153" s="325">
        <f t="shared" si="33"/>
        <v>0</v>
      </c>
      <c r="D153" s="325">
        <f t="shared" si="33"/>
        <v>0</v>
      </c>
      <c r="E153" s="51">
        <v>0</v>
      </c>
      <c r="F153" s="52">
        <v>0</v>
      </c>
      <c r="G153" s="51">
        <v>0</v>
      </c>
      <c r="H153" s="52">
        <v>0</v>
      </c>
      <c r="I153" s="51">
        <v>0</v>
      </c>
      <c r="J153" s="52">
        <v>0</v>
      </c>
      <c r="K153" s="51">
        <v>0</v>
      </c>
      <c r="L153" s="55">
        <v>0</v>
      </c>
      <c r="M153" s="55">
        <v>0</v>
      </c>
      <c r="N153" s="328">
        <v>0</v>
      </c>
      <c r="O153" s="51">
        <v>0</v>
      </c>
      <c r="P153" s="52">
        <v>0</v>
      </c>
      <c r="Q153" s="51">
        <v>0</v>
      </c>
      <c r="R153" s="52">
        <v>0</v>
      </c>
      <c r="S153" s="51">
        <v>0</v>
      </c>
      <c r="T153" s="52">
        <v>0</v>
      </c>
      <c r="U153" s="51">
        <v>0</v>
      </c>
      <c r="V153" s="52">
        <v>0</v>
      </c>
      <c r="W153" s="51">
        <v>0</v>
      </c>
      <c r="X153" s="52">
        <v>0</v>
      </c>
      <c r="Y153" s="51">
        <v>0</v>
      </c>
      <c r="Z153" s="52">
        <v>0</v>
      </c>
      <c r="AA153" s="51">
        <v>0</v>
      </c>
      <c r="AB153" s="52">
        <v>0</v>
      </c>
      <c r="AC153" s="51">
        <v>0</v>
      </c>
      <c r="AD153" s="328">
        <v>0</v>
      </c>
      <c r="AE153" s="51">
        <v>0</v>
      </c>
      <c r="AF153" s="52">
        <v>0</v>
      </c>
      <c r="AG153" s="51">
        <v>0</v>
      </c>
      <c r="AH153" s="52">
        <v>0</v>
      </c>
      <c r="AI153" s="51">
        <v>0</v>
      </c>
      <c r="AJ153" s="52">
        <v>0</v>
      </c>
      <c r="AK153" s="250">
        <v>0</v>
      </c>
      <c r="AL153" s="328">
        <v>0</v>
      </c>
      <c r="AM153" s="54">
        <v>0</v>
      </c>
      <c r="AN153" s="55">
        <v>0</v>
      </c>
      <c r="AO153" s="52">
        <v>0</v>
      </c>
      <c r="AP153" s="31" t="str">
        <f t="shared" si="34"/>
        <v/>
      </c>
      <c r="BU153" s="32"/>
      <c r="BV153" s="32"/>
      <c r="BW153" s="32"/>
      <c r="BX153" s="32"/>
      <c r="BY153" s="32"/>
      <c r="BZ153" s="32"/>
      <c r="CA153" s="300"/>
      <c r="CB153" s="234" t="str">
        <f t="shared" si="35"/>
        <v/>
      </c>
      <c r="CC153" s="32"/>
      <c r="CD153" s="32"/>
      <c r="CE153" s="32"/>
      <c r="CF153" s="32"/>
      <c r="CG153" s="34">
        <f t="shared" si="36"/>
        <v>0</v>
      </c>
      <c r="CH153" s="35"/>
      <c r="CI153" s="35"/>
      <c r="DI153"/>
    </row>
    <row r="154" spans="1:117" x14ac:dyDescent="0.25">
      <c r="A154" s="161" t="s">
        <v>66</v>
      </c>
      <c r="B154" s="324">
        <f t="shared" si="32"/>
        <v>0</v>
      </c>
      <c r="C154" s="325">
        <f t="shared" si="33"/>
        <v>0</v>
      </c>
      <c r="D154" s="325">
        <f t="shared" si="33"/>
        <v>0</v>
      </c>
      <c r="E154" s="51">
        <v>0</v>
      </c>
      <c r="F154" s="52">
        <v>0</v>
      </c>
      <c r="G154" s="51">
        <v>0</v>
      </c>
      <c r="H154" s="52">
        <v>0</v>
      </c>
      <c r="I154" s="51">
        <v>0</v>
      </c>
      <c r="J154" s="52">
        <v>0</v>
      </c>
      <c r="K154" s="51">
        <v>0</v>
      </c>
      <c r="L154" s="55">
        <v>0</v>
      </c>
      <c r="M154" s="55">
        <v>0</v>
      </c>
      <c r="N154" s="328">
        <v>0</v>
      </c>
      <c r="O154" s="51">
        <v>0</v>
      </c>
      <c r="P154" s="52">
        <v>0</v>
      </c>
      <c r="Q154" s="51">
        <v>0</v>
      </c>
      <c r="R154" s="52">
        <v>0</v>
      </c>
      <c r="S154" s="51">
        <v>0</v>
      </c>
      <c r="T154" s="52">
        <v>0</v>
      </c>
      <c r="U154" s="51">
        <v>0</v>
      </c>
      <c r="V154" s="52">
        <v>0</v>
      </c>
      <c r="W154" s="51">
        <v>0</v>
      </c>
      <c r="X154" s="52">
        <v>0</v>
      </c>
      <c r="Y154" s="51">
        <v>0</v>
      </c>
      <c r="Z154" s="52">
        <v>0</v>
      </c>
      <c r="AA154" s="51">
        <v>0</v>
      </c>
      <c r="AB154" s="52">
        <v>0</v>
      </c>
      <c r="AC154" s="51">
        <v>0</v>
      </c>
      <c r="AD154" s="328">
        <v>0</v>
      </c>
      <c r="AE154" s="51">
        <v>0</v>
      </c>
      <c r="AF154" s="52">
        <v>0</v>
      </c>
      <c r="AG154" s="51">
        <v>0</v>
      </c>
      <c r="AH154" s="52">
        <v>0</v>
      </c>
      <c r="AI154" s="51">
        <v>0</v>
      </c>
      <c r="AJ154" s="52">
        <v>0</v>
      </c>
      <c r="AK154" s="250">
        <v>0</v>
      </c>
      <c r="AL154" s="328">
        <v>0</v>
      </c>
      <c r="AM154" s="54">
        <v>0</v>
      </c>
      <c r="AN154" s="55">
        <v>0</v>
      </c>
      <c r="AO154" s="52">
        <v>0</v>
      </c>
      <c r="AP154" s="31" t="str">
        <f t="shared" si="34"/>
        <v/>
      </c>
      <c r="BU154" s="32"/>
      <c r="BV154" s="32"/>
      <c r="BW154" s="32"/>
      <c r="BX154" s="32"/>
      <c r="BY154" s="32"/>
      <c r="BZ154" s="32"/>
      <c r="CA154" s="300"/>
      <c r="CB154" s="234" t="str">
        <f t="shared" si="35"/>
        <v/>
      </c>
      <c r="CC154" s="32"/>
      <c r="CD154" s="32"/>
      <c r="CE154" s="32"/>
      <c r="CF154" s="32"/>
      <c r="CG154" s="34">
        <f t="shared" si="36"/>
        <v>0</v>
      </c>
      <c r="CH154" s="35"/>
      <c r="CI154" s="35"/>
      <c r="DI154"/>
    </row>
    <row r="155" spans="1:117" x14ac:dyDescent="0.25">
      <c r="A155" s="161" t="s">
        <v>167</v>
      </c>
      <c r="B155" s="324">
        <f t="shared" si="32"/>
        <v>4</v>
      </c>
      <c r="C155" s="325">
        <f t="shared" si="33"/>
        <v>2</v>
      </c>
      <c r="D155" s="325">
        <f t="shared" si="33"/>
        <v>2</v>
      </c>
      <c r="E155" s="51">
        <v>2</v>
      </c>
      <c r="F155" s="52">
        <v>0</v>
      </c>
      <c r="G155" s="51">
        <v>0</v>
      </c>
      <c r="H155" s="52">
        <v>0</v>
      </c>
      <c r="I155" s="51">
        <v>0</v>
      </c>
      <c r="J155" s="52">
        <v>0</v>
      </c>
      <c r="K155" s="51">
        <v>0</v>
      </c>
      <c r="L155" s="55">
        <v>0</v>
      </c>
      <c r="M155" s="55">
        <v>0</v>
      </c>
      <c r="N155" s="328">
        <v>0</v>
      </c>
      <c r="O155" s="51">
        <v>0</v>
      </c>
      <c r="P155" s="52">
        <v>0</v>
      </c>
      <c r="Q155" s="51">
        <v>0</v>
      </c>
      <c r="R155" s="52">
        <v>0</v>
      </c>
      <c r="S155" s="51">
        <v>0</v>
      </c>
      <c r="T155" s="52">
        <v>0</v>
      </c>
      <c r="U155" s="51">
        <v>0</v>
      </c>
      <c r="V155" s="52">
        <v>0</v>
      </c>
      <c r="W155" s="51">
        <v>0</v>
      </c>
      <c r="X155" s="52">
        <v>0</v>
      </c>
      <c r="Y155" s="51">
        <v>0</v>
      </c>
      <c r="Z155" s="52">
        <v>1</v>
      </c>
      <c r="AA155" s="51">
        <v>0</v>
      </c>
      <c r="AB155" s="52">
        <v>0</v>
      </c>
      <c r="AC155" s="51">
        <v>0</v>
      </c>
      <c r="AD155" s="328">
        <v>0</v>
      </c>
      <c r="AE155" s="51">
        <v>0</v>
      </c>
      <c r="AF155" s="52">
        <v>1</v>
      </c>
      <c r="AG155" s="51">
        <v>0</v>
      </c>
      <c r="AH155" s="52">
        <v>0</v>
      </c>
      <c r="AI155" s="51">
        <v>0</v>
      </c>
      <c r="AJ155" s="52">
        <v>0</v>
      </c>
      <c r="AK155" s="250">
        <v>0</v>
      </c>
      <c r="AL155" s="328">
        <v>0</v>
      </c>
      <c r="AM155" s="54">
        <v>2</v>
      </c>
      <c r="AN155" s="55">
        <v>2</v>
      </c>
      <c r="AO155" s="52">
        <v>0</v>
      </c>
      <c r="AP155" s="31" t="str">
        <f t="shared" si="34"/>
        <v/>
      </c>
      <c r="BU155" s="32"/>
      <c r="BV155" s="32"/>
      <c r="BW155" s="32"/>
      <c r="BX155" s="32"/>
      <c r="BY155" s="32"/>
      <c r="BZ155" s="32"/>
      <c r="CA155" s="300"/>
      <c r="CB155" s="234" t="str">
        <f t="shared" si="35"/>
        <v/>
      </c>
      <c r="CC155" s="32"/>
      <c r="CD155" s="32"/>
      <c r="CE155" s="32"/>
      <c r="CF155" s="32"/>
      <c r="CG155" s="34">
        <f t="shared" si="36"/>
        <v>0</v>
      </c>
      <c r="CH155" s="35"/>
      <c r="CI155" s="35"/>
      <c r="DI155"/>
    </row>
    <row r="156" spans="1:117" x14ac:dyDescent="0.25">
      <c r="A156" s="161" t="s">
        <v>168</v>
      </c>
      <c r="B156" s="324">
        <f t="shared" si="32"/>
        <v>17</v>
      </c>
      <c r="C156" s="325">
        <f t="shared" si="33"/>
        <v>10</v>
      </c>
      <c r="D156" s="325">
        <f t="shared" si="33"/>
        <v>7</v>
      </c>
      <c r="E156" s="51">
        <v>4</v>
      </c>
      <c r="F156" s="52">
        <v>4</v>
      </c>
      <c r="G156" s="51">
        <v>2</v>
      </c>
      <c r="H156" s="52">
        <v>3</v>
      </c>
      <c r="I156" s="51">
        <v>4</v>
      </c>
      <c r="J156" s="52">
        <v>0</v>
      </c>
      <c r="K156" s="51">
        <v>0</v>
      </c>
      <c r="L156" s="55">
        <v>0</v>
      </c>
      <c r="M156" s="55">
        <v>0</v>
      </c>
      <c r="N156" s="328">
        <v>0</v>
      </c>
      <c r="O156" s="51">
        <v>0</v>
      </c>
      <c r="P156" s="52">
        <v>0</v>
      </c>
      <c r="Q156" s="51">
        <v>0</v>
      </c>
      <c r="R156" s="52">
        <v>0</v>
      </c>
      <c r="S156" s="51">
        <v>0</v>
      </c>
      <c r="T156" s="52">
        <v>0</v>
      </c>
      <c r="U156" s="51">
        <v>0</v>
      </c>
      <c r="V156" s="52">
        <v>0</v>
      </c>
      <c r="W156" s="51">
        <v>0</v>
      </c>
      <c r="X156" s="52">
        <v>0</v>
      </c>
      <c r="Y156" s="51">
        <v>0</v>
      </c>
      <c r="Z156" s="52">
        <v>0</v>
      </c>
      <c r="AA156" s="51">
        <v>0</v>
      </c>
      <c r="AB156" s="52">
        <v>0</v>
      </c>
      <c r="AC156" s="51">
        <v>0</v>
      </c>
      <c r="AD156" s="328">
        <v>0</v>
      </c>
      <c r="AE156" s="51">
        <v>0</v>
      </c>
      <c r="AF156" s="52">
        <v>0</v>
      </c>
      <c r="AG156" s="51">
        <v>0</v>
      </c>
      <c r="AH156" s="52">
        <v>0</v>
      </c>
      <c r="AI156" s="51">
        <v>0</v>
      </c>
      <c r="AJ156" s="52">
        <v>0</v>
      </c>
      <c r="AK156" s="250">
        <v>0</v>
      </c>
      <c r="AL156" s="328">
        <v>0</v>
      </c>
      <c r="AM156" s="54">
        <v>17</v>
      </c>
      <c r="AN156" s="55">
        <v>0</v>
      </c>
      <c r="AO156" s="52">
        <v>0</v>
      </c>
      <c r="AP156" s="31" t="str">
        <f t="shared" si="34"/>
        <v/>
      </c>
      <c r="BU156" s="32"/>
      <c r="BV156" s="32"/>
      <c r="BW156" s="32"/>
      <c r="BX156" s="32"/>
      <c r="BY156" s="32"/>
      <c r="BZ156" s="32"/>
      <c r="CA156" s="300"/>
      <c r="CB156" s="234" t="str">
        <f t="shared" si="35"/>
        <v/>
      </c>
      <c r="CC156" s="32"/>
      <c r="CD156" s="32"/>
      <c r="CE156" s="32"/>
      <c r="CF156" s="32"/>
      <c r="CG156" s="34">
        <f t="shared" si="36"/>
        <v>0</v>
      </c>
      <c r="CH156" s="35"/>
      <c r="CI156" s="35"/>
      <c r="DI156"/>
    </row>
    <row r="157" spans="1:117" x14ac:dyDescent="0.25">
      <c r="A157" s="161" t="s">
        <v>169</v>
      </c>
      <c r="B157" s="324">
        <f t="shared" si="32"/>
        <v>0</v>
      </c>
      <c r="C157" s="325">
        <f t="shared" si="33"/>
        <v>0</v>
      </c>
      <c r="D157" s="325">
        <f t="shared" si="33"/>
        <v>0</v>
      </c>
      <c r="E157" s="51">
        <v>0</v>
      </c>
      <c r="F157" s="52">
        <v>0</v>
      </c>
      <c r="G157" s="51">
        <v>0</v>
      </c>
      <c r="H157" s="52">
        <v>0</v>
      </c>
      <c r="I157" s="51">
        <v>0</v>
      </c>
      <c r="J157" s="52">
        <v>0</v>
      </c>
      <c r="K157" s="51">
        <v>0</v>
      </c>
      <c r="L157" s="55">
        <v>0</v>
      </c>
      <c r="M157" s="55">
        <v>0</v>
      </c>
      <c r="N157" s="328">
        <v>0</v>
      </c>
      <c r="O157" s="51">
        <v>0</v>
      </c>
      <c r="P157" s="52">
        <v>0</v>
      </c>
      <c r="Q157" s="51">
        <v>0</v>
      </c>
      <c r="R157" s="52">
        <v>0</v>
      </c>
      <c r="S157" s="51">
        <v>0</v>
      </c>
      <c r="T157" s="52">
        <v>0</v>
      </c>
      <c r="U157" s="51">
        <v>0</v>
      </c>
      <c r="V157" s="52">
        <v>0</v>
      </c>
      <c r="W157" s="51">
        <v>0</v>
      </c>
      <c r="X157" s="52">
        <v>0</v>
      </c>
      <c r="Y157" s="51">
        <v>0</v>
      </c>
      <c r="Z157" s="52">
        <v>0</v>
      </c>
      <c r="AA157" s="51">
        <v>0</v>
      </c>
      <c r="AB157" s="52">
        <v>0</v>
      </c>
      <c r="AC157" s="51">
        <v>0</v>
      </c>
      <c r="AD157" s="328">
        <v>0</v>
      </c>
      <c r="AE157" s="51">
        <v>0</v>
      </c>
      <c r="AF157" s="52">
        <v>0</v>
      </c>
      <c r="AG157" s="51">
        <v>0</v>
      </c>
      <c r="AH157" s="52">
        <v>0</v>
      </c>
      <c r="AI157" s="51">
        <v>0</v>
      </c>
      <c r="AJ157" s="52">
        <v>0</v>
      </c>
      <c r="AK157" s="250">
        <v>0</v>
      </c>
      <c r="AL157" s="328">
        <v>0</v>
      </c>
      <c r="AM157" s="54">
        <v>0</v>
      </c>
      <c r="AN157" s="55">
        <v>0</v>
      </c>
      <c r="AO157" s="52">
        <v>0</v>
      </c>
      <c r="AP157" s="31" t="str">
        <f t="shared" si="34"/>
        <v/>
      </c>
      <c r="BU157" s="32"/>
      <c r="BV157" s="32"/>
      <c r="BW157" s="32"/>
      <c r="BX157" s="32"/>
      <c r="BY157" s="32"/>
      <c r="BZ157" s="32"/>
      <c r="CA157" s="300"/>
      <c r="CB157" s="234" t="str">
        <f t="shared" si="35"/>
        <v/>
      </c>
      <c r="CC157" s="32"/>
      <c r="CD157" s="32"/>
      <c r="CE157" s="32"/>
      <c r="CF157" s="32"/>
      <c r="CG157" s="34">
        <f t="shared" si="36"/>
        <v>0</v>
      </c>
      <c r="CH157" s="35"/>
      <c r="CI157" s="35"/>
      <c r="DI157"/>
    </row>
    <row r="158" spans="1:117" x14ac:dyDescent="0.25">
      <c r="A158" s="161" t="s">
        <v>170</v>
      </c>
      <c r="B158" s="324">
        <f t="shared" si="32"/>
        <v>25</v>
      </c>
      <c r="C158" s="325">
        <f t="shared" si="33"/>
        <v>13</v>
      </c>
      <c r="D158" s="325">
        <f t="shared" si="33"/>
        <v>12</v>
      </c>
      <c r="E158" s="51">
        <v>13</v>
      </c>
      <c r="F158" s="52">
        <v>12</v>
      </c>
      <c r="G158" s="51">
        <v>0</v>
      </c>
      <c r="H158" s="52">
        <v>0</v>
      </c>
      <c r="I158" s="51">
        <v>0</v>
      </c>
      <c r="J158" s="52">
        <v>0</v>
      </c>
      <c r="K158" s="51">
        <v>0</v>
      </c>
      <c r="L158" s="55">
        <v>0</v>
      </c>
      <c r="M158" s="55">
        <v>0</v>
      </c>
      <c r="N158" s="328">
        <v>0</v>
      </c>
      <c r="O158" s="51">
        <v>0</v>
      </c>
      <c r="P158" s="52">
        <v>0</v>
      </c>
      <c r="Q158" s="51">
        <v>0</v>
      </c>
      <c r="R158" s="52">
        <v>0</v>
      </c>
      <c r="S158" s="51">
        <v>0</v>
      </c>
      <c r="T158" s="52">
        <v>0</v>
      </c>
      <c r="U158" s="51">
        <v>0</v>
      </c>
      <c r="V158" s="52">
        <v>0</v>
      </c>
      <c r="W158" s="51">
        <v>0</v>
      </c>
      <c r="X158" s="52">
        <v>0</v>
      </c>
      <c r="Y158" s="51">
        <v>0</v>
      </c>
      <c r="Z158" s="52">
        <v>0</v>
      </c>
      <c r="AA158" s="51">
        <v>0</v>
      </c>
      <c r="AB158" s="52">
        <v>0</v>
      </c>
      <c r="AC158" s="51">
        <v>0</v>
      </c>
      <c r="AD158" s="328">
        <v>0</v>
      </c>
      <c r="AE158" s="51">
        <v>0</v>
      </c>
      <c r="AF158" s="52">
        <v>0</v>
      </c>
      <c r="AG158" s="51">
        <v>0</v>
      </c>
      <c r="AH158" s="52">
        <v>0</v>
      </c>
      <c r="AI158" s="51">
        <v>0</v>
      </c>
      <c r="AJ158" s="52">
        <v>0</v>
      </c>
      <c r="AK158" s="250">
        <v>0</v>
      </c>
      <c r="AL158" s="328">
        <v>0</v>
      </c>
      <c r="AM158" s="54">
        <v>1</v>
      </c>
      <c r="AN158" s="55">
        <v>5</v>
      </c>
      <c r="AO158" s="52">
        <v>19</v>
      </c>
      <c r="AP158" s="31" t="str">
        <f t="shared" si="34"/>
        <v/>
      </c>
      <c r="BU158" s="32"/>
      <c r="BV158" s="32"/>
      <c r="BW158" s="32"/>
      <c r="BX158" s="32"/>
      <c r="BY158" s="32"/>
      <c r="BZ158" s="32"/>
      <c r="CA158" s="300"/>
      <c r="CB158" s="234" t="str">
        <f t="shared" si="35"/>
        <v/>
      </c>
      <c r="CC158" s="32"/>
      <c r="CD158" s="32"/>
      <c r="CE158" s="32"/>
      <c r="CF158" s="32"/>
      <c r="CG158" s="34">
        <f t="shared" si="36"/>
        <v>0</v>
      </c>
      <c r="CH158" s="35"/>
      <c r="CI158" s="35"/>
      <c r="DI158"/>
    </row>
    <row r="159" spans="1:117" x14ac:dyDescent="0.25">
      <c r="A159" s="161" t="s">
        <v>171</v>
      </c>
      <c r="B159" s="324">
        <f t="shared" si="32"/>
        <v>0</v>
      </c>
      <c r="C159" s="325">
        <f t="shared" si="33"/>
        <v>0</v>
      </c>
      <c r="D159" s="325">
        <f t="shared" si="33"/>
        <v>0</v>
      </c>
      <c r="E159" s="51">
        <v>0</v>
      </c>
      <c r="F159" s="52">
        <v>0</v>
      </c>
      <c r="G159" s="51">
        <v>0</v>
      </c>
      <c r="H159" s="52">
        <v>0</v>
      </c>
      <c r="I159" s="51">
        <v>0</v>
      </c>
      <c r="J159" s="52">
        <v>0</v>
      </c>
      <c r="K159" s="51">
        <v>0</v>
      </c>
      <c r="L159" s="55">
        <v>0</v>
      </c>
      <c r="M159" s="55">
        <v>0</v>
      </c>
      <c r="N159" s="328">
        <v>0</v>
      </c>
      <c r="O159" s="51">
        <v>0</v>
      </c>
      <c r="P159" s="52">
        <v>0</v>
      </c>
      <c r="Q159" s="51">
        <v>0</v>
      </c>
      <c r="R159" s="52">
        <v>0</v>
      </c>
      <c r="S159" s="51">
        <v>0</v>
      </c>
      <c r="T159" s="52">
        <v>0</v>
      </c>
      <c r="U159" s="51">
        <v>0</v>
      </c>
      <c r="V159" s="52">
        <v>0</v>
      </c>
      <c r="W159" s="51">
        <v>0</v>
      </c>
      <c r="X159" s="52">
        <v>0</v>
      </c>
      <c r="Y159" s="51">
        <v>0</v>
      </c>
      <c r="Z159" s="52">
        <v>0</v>
      </c>
      <c r="AA159" s="51">
        <v>0</v>
      </c>
      <c r="AB159" s="52">
        <v>0</v>
      </c>
      <c r="AC159" s="51">
        <v>0</v>
      </c>
      <c r="AD159" s="328">
        <v>0</v>
      </c>
      <c r="AE159" s="51">
        <v>0</v>
      </c>
      <c r="AF159" s="52">
        <v>0</v>
      </c>
      <c r="AG159" s="51">
        <v>0</v>
      </c>
      <c r="AH159" s="52">
        <v>0</v>
      </c>
      <c r="AI159" s="51">
        <v>0</v>
      </c>
      <c r="AJ159" s="52">
        <v>0</v>
      </c>
      <c r="AK159" s="250">
        <v>0</v>
      </c>
      <c r="AL159" s="328">
        <v>0</v>
      </c>
      <c r="AM159" s="54">
        <v>0</v>
      </c>
      <c r="AN159" s="55">
        <v>0</v>
      </c>
      <c r="AO159" s="52">
        <v>0</v>
      </c>
      <c r="AP159" s="31" t="str">
        <f t="shared" si="34"/>
        <v/>
      </c>
      <c r="BU159" s="32"/>
      <c r="BV159" s="32"/>
      <c r="BW159" s="32"/>
      <c r="BX159" s="32"/>
      <c r="BY159" s="32"/>
      <c r="BZ159" s="32"/>
      <c r="CA159" s="300"/>
      <c r="CB159" s="234" t="str">
        <f t="shared" si="35"/>
        <v/>
      </c>
      <c r="CC159" s="32"/>
      <c r="CD159" s="32"/>
      <c r="CE159" s="32"/>
      <c r="CF159" s="32"/>
      <c r="CG159" s="34">
        <f t="shared" si="36"/>
        <v>0</v>
      </c>
      <c r="CH159" s="35"/>
      <c r="CI159" s="35"/>
      <c r="DI159"/>
    </row>
    <row r="160" spans="1:117" x14ac:dyDescent="0.25">
      <c r="A160" s="161" t="s">
        <v>70</v>
      </c>
      <c r="B160" s="324">
        <f t="shared" si="32"/>
        <v>2</v>
      </c>
      <c r="C160" s="325">
        <f t="shared" si="33"/>
        <v>1</v>
      </c>
      <c r="D160" s="325">
        <f t="shared" si="33"/>
        <v>1</v>
      </c>
      <c r="E160" s="51">
        <v>0</v>
      </c>
      <c r="F160" s="52">
        <v>0</v>
      </c>
      <c r="G160" s="51">
        <v>0</v>
      </c>
      <c r="H160" s="52">
        <v>0</v>
      </c>
      <c r="I160" s="51">
        <v>0</v>
      </c>
      <c r="J160" s="52">
        <v>0</v>
      </c>
      <c r="K160" s="51">
        <v>0</v>
      </c>
      <c r="L160" s="55">
        <v>0</v>
      </c>
      <c r="M160" s="55">
        <v>0</v>
      </c>
      <c r="N160" s="328">
        <v>0</v>
      </c>
      <c r="O160" s="51">
        <v>0</v>
      </c>
      <c r="P160" s="52">
        <v>0</v>
      </c>
      <c r="Q160" s="51">
        <v>0</v>
      </c>
      <c r="R160" s="52">
        <v>0</v>
      </c>
      <c r="S160" s="51">
        <v>0</v>
      </c>
      <c r="T160" s="52">
        <v>0</v>
      </c>
      <c r="U160" s="51">
        <v>0</v>
      </c>
      <c r="V160" s="52">
        <v>0</v>
      </c>
      <c r="W160" s="51">
        <v>0</v>
      </c>
      <c r="X160" s="52">
        <v>0</v>
      </c>
      <c r="Y160" s="51">
        <v>0</v>
      </c>
      <c r="Z160" s="52">
        <v>0</v>
      </c>
      <c r="AA160" s="51">
        <v>0</v>
      </c>
      <c r="AB160" s="52">
        <v>0</v>
      </c>
      <c r="AC160" s="51">
        <v>0</v>
      </c>
      <c r="AD160" s="328">
        <v>0</v>
      </c>
      <c r="AE160" s="51">
        <v>0</v>
      </c>
      <c r="AF160" s="52">
        <v>0</v>
      </c>
      <c r="AG160" s="51">
        <v>1</v>
      </c>
      <c r="AH160" s="52">
        <v>0</v>
      </c>
      <c r="AI160" s="51">
        <v>0</v>
      </c>
      <c r="AJ160" s="52">
        <v>1</v>
      </c>
      <c r="AK160" s="250">
        <v>0</v>
      </c>
      <c r="AL160" s="328">
        <v>0</v>
      </c>
      <c r="AM160" s="54">
        <v>0</v>
      </c>
      <c r="AN160" s="55">
        <v>0</v>
      </c>
      <c r="AO160" s="52">
        <v>2</v>
      </c>
      <c r="AP160" s="31" t="str">
        <f t="shared" si="34"/>
        <v/>
      </c>
      <c r="BU160" s="32"/>
      <c r="BV160" s="32"/>
      <c r="BW160" s="32"/>
      <c r="BX160" s="32"/>
      <c r="BY160" s="32"/>
      <c r="BZ160" s="32"/>
      <c r="CA160" s="300"/>
      <c r="CB160" s="234" t="str">
        <f t="shared" si="35"/>
        <v/>
      </c>
      <c r="CC160" s="32"/>
      <c r="CD160" s="32"/>
      <c r="CE160" s="32"/>
      <c r="CF160" s="32"/>
      <c r="CG160" s="34">
        <f t="shared" si="36"/>
        <v>0</v>
      </c>
      <c r="CH160" s="35"/>
      <c r="CI160" s="35"/>
      <c r="DI160"/>
    </row>
    <row r="161" spans="1:113" x14ac:dyDescent="0.25">
      <c r="A161" s="161" t="s">
        <v>172</v>
      </c>
      <c r="B161" s="324">
        <f t="shared" si="32"/>
        <v>56</v>
      </c>
      <c r="C161" s="325">
        <f t="shared" si="33"/>
        <v>32</v>
      </c>
      <c r="D161" s="325">
        <f t="shared" si="33"/>
        <v>24</v>
      </c>
      <c r="E161" s="51">
        <v>5</v>
      </c>
      <c r="F161" s="52">
        <v>9</v>
      </c>
      <c r="G161" s="51">
        <v>2</v>
      </c>
      <c r="H161" s="52">
        <v>0</v>
      </c>
      <c r="I161" s="51">
        <v>3</v>
      </c>
      <c r="J161" s="52">
        <v>0</v>
      </c>
      <c r="K161" s="51">
        <v>1</v>
      </c>
      <c r="L161" s="55">
        <v>0</v>
      </c>
      <c r="M161" s="55">
        <v>0</v>
      </c>
      <c r="N161" s="328">
        <v>0</v>
      </c>
      <c r="O161" s="51">
        <v>0</v>
      </c>
      <c r="P161" s="52">
        <v>0</v>
      </c>
      <c r="Q161" s="51">
        <v>0</v>
      </c>
      <c r="R161" s="52">
        <v>0</v>
      </c>
      <c r="S161" s="51">
        <v>0</v>
      </c>
      <c r="T161" s="52">
        <v>1</v>
      </c>
      <c r="U161" s="51">
        <v>3</v>
      </c>
      <c r="V161" s="52">
        <v>0</v>
      </c>
      <c r="W161" s="51">
        <v>0</v>
      </c>
      <c r="X161" s="52">
        <v>2</v>
      </c>
      <c r="Y161" s="51">
        <v>1</v>
      </c>
      <c r="Z161" s="52">
        <v>1</v>
      </c>
      <c r="AA161" s="51">
        <v>0</v>
      </c>
      <c r="AB161" s="52">
        <v>0</v>
      </c>
      <c r="AC161" s="51">
        <v>2</v>
      </c>
      <c r="AD161" s="328">
        <v>2</v>
      </c>
      <c r="AE161" s="51">
        <v>4</v>
      </c>
      <c r="AF161" s="52">
        <v>0</v>
      </c>
      <c r="AG161" s="51">
        <v>3</v>
      </c>
      <c r="AH161" s="52">
        <v>0</v>
      </c>
      <c r="AI161" s="51">
        <v>3</v>
      </c>
      <c r="AJ161" s="52">
        <v>5</v>
      </c>
      <c r="AK161" s="250">
        <v>5</v>
      </c>
      <c r="AL161" s="328">
        <v>4</v>
      </c>
      <c r="AM161" s="54">
        <v>4</v>
      </c>
      <c r="AN161" s="55">
        <v>23</v>
      </c>
      <c r="AO161" s="52">
        <v>29</v>
      </c>
      <c r="AP161" s="31" t="str">
        <f t="shared" si="34"/>
        <v/>
      </c>
      <c r="BU161" s="32"/>
      <c r="BV161" s="32"/>
      <c r="BW161" s="32"/>
      <c r="BX161" s="32"/>
      <c r="BY161" s="32"/>
      <c r="BZ161" s="32"/>
      <c r="CA161" s="300"/>
      <c r="CB161" s="234" t="str">
        <f t="shared" si="35"/>
        <v/>
      </c>
      <c r="CC161" s="32"/>
      <c r="CD161" s="32"/>
      <c r="CE161" s="32"/>
      <c r="CF161" s="32"/>
      <c r="CG161" s="34">
        <f t="shared" si="36"/>
        <v>0</v>
      </c>
      <c r="CH161" s="35"/>
      <c r="CI161" s="35"/>
      <c r="DI161"/>
    </row>
    <row r="162" spans="1:113" x14ac:dyDescent="0.25">
      <c r="A162" s="161" t="s">
        <v>173</v>
      </c>
      <c r="B162" s="324">
        <f t="shared" si="32"/>
        <v>5</v>
      </c>
      <c r="C162" s="325">
        <f t="shared" si="33"/>
        <v>3</v>
      </c>
      <c r="D162" s="325">
        <f t="shared" si="33"/>
        <v>2</v>
      </c>
      <c r="E162" s="51">
        <v>0</v>
      </c>
      <c r="F162" s="52">
        <v>0</v>
      </c>
      <c r="G162" s="51">
        <v>0</v>
      </c>
      <c r="H162" s="52">
        <v>0</v>
      </c>
      <c r="I162" s="51">
        <v>0</v>
      </c>
      <c r="J162" s="52">
        <v>0</v>
      </c>
      <c r="K162" s="51">
        <v>0</v>
      </c>
      <c r="L162" s="55">
        <v>0</v>
      </c>
      <c r="M162" s="55">
        <v>0</v>
      </c>
      <c r="N162" s="328">
        <v>0</v>
      </c>
      <c r="O162" s="51">
        <v>0</v>
      </c>
      <c r="P162" s="52">
        <v>0</v>
      </c>
      <c r="Q162" s="51">
        <v>0</v>
      </c>
      <c r="R162" s="52">
        <v>0</v>
      </c>
      <c r="S162" s="51">
        <v>0</v>
      </c>
      <c r="T162" s="52">
        <v>0</v>
      </c>
      <c r="U162" s="51">
        <v>0</v>
      </c>
      <c r="V162" s="52">
        <v>0</v>
      </c>
      <c r="W162" s="51">
        <v>0</v>
      </c>
      <c r="X162" s="52">
        <v>0</v>
      </c>
      <c r="Y162" s="51">
        <v>0</v>
      </c>
      <c r="Z162" s="52">
        <v>0</v>
      </c>
      <c r="AA162" s="51">
        <v>1</v>
      </c>
      <c r="AB162" s="52">
        <v>0</v>
      </c>
      <c r="AC162" s="51">
        <v>2</v>
      </c>
      <c r="AD162" s="328">
        <v>0</v>
      </c>
      <c r="AE162" s="51">
        <v>0</v>
      </c>
      <c r="AF162" s="52">
        <v>0</v>
      </c>
      <c r="AG162" s="51">
        <v>0</v>
      </c>
      <c r="AH162" s="52">
        <v>0</v>
      </c>
      <c r="AI162" s="51">
        <v>0</v>
      </c>
      <c r="AJ162" s="52">
        <v>2</v>
      </c>
      <c r="AK162" s="250">
        <v>0</v>
      </c>
      <c r="AL162" s="328">
        <v>0</v>
      </c>
      <c r="AM162" s="54">
        <v>1</v>
      </c>
      <c r="AN162" s="55">
        <v>0</v>
      </c>
      <c r="AO162" s="52">
        <v>4</v>
      </c>
      <c r="AP162" s="31" t="str">
        <f t="shared" si="34"/>
        <v/>
      </c>
      <c r="BU162" s="32"/>
      <c r="BV162" s="32"/>
      <c r="BW162" s="32"/>
      <c r="BX162" s="32"/>
      <c r="BY162" s="32"/>
      <c r="BZ162" s="32"/>
      <c r="CA162" s="300"/>
      <c r="CB162" s="234" t="str">
        <f t="shared" si="35"/>
        <v/>
      </c>
      <c r="CC162" s="32"/>
      <c r="CD162" s="32"/>
      <c r="CE162" s="32"/>
      <c r="CF162" s="32"/>
      <c r="CG162" s="34">
        <f t="shared" si="36"/>
        <v>0</v>
      </c>
      <c r="CH162" s="35"/>
      <c r="CI162" s="35"/>
      <c r="DI162"/>
    </row>
    <row r="163" spans="1:113" x14ac:dyDescent="0.25">
      <c r="A163" s="161" t="s">
        <v>174</v>
      </c>
      <c r="B163" s="324">
        <f t="shared" si="32"/>
        <v>0</v>
      </c>
      <c r="C163" s="325">
        <f t="shared" si="33"/>
        <v>0</v>
      </c>
      <c r="D163" s="325">
        <f t="shared" si="33"/>
        <v>0</v>
      </c>
      <c r="E163" s="51">
        <v>0</v>
      </c>
      <c r="F163" s="52">
        <v>0</v>
      </c>
      <c r="G163" s="51">
        <v>0</v>
      </c>
      <c r="H163" s="52">
        <v>0</v>
      </c>
      <c r="I163" s="51">
        <v>0</v>
      </c>
      <c r="J163" s="52">
        <v>0</v>
      </c>
      <c r="K163" s="51">
        <v>0</v>
      </c>
      <c r="L163" s="55">
        <v>0</v>
      </c>
      <c r="M163" s="55">
        <v>0</v>
      </c>
      <c r="N163" s="328">
        <v>0</v>
      </c>
      <c r="O163" s="51">
        <v>0</v>
      </c>
      <c r="P163" s="52">
        <v>0</v>
      </c>
      <c r="Q163" s="51">
        <v>0</v>
      </c>
      <c r="R163" s="52">
        <v>0</v>
      </c>
      <c r="S163" s="51">
        <v>0</v>
      </c>
      <c r="T163" s="52">
        <v>0</v>
      </c>
      <c r="U163" s="51">
        <v>0</v>
      </c>
      <c r="V163" s="52">
        <v>0</v>
      </c>
      <c r="W163" s="51">
        <v>0</v>
      </c>
      <c r="X163" s="52">
        <v>0</v>
      </c>
      <c r="Y163" s="51">
        <v>0</v>
      </c>
      <c r="Z163" s="52">
        <v>0</v>
      </c>
      <c r="AA163" s="51">
        <v>0</v>
      </c>
      <c r="AB163" s="52">
        <v>0</v>
      </c>
      <c r="AC163" s="51">
        <v>0</v>
      </c>
      <c r="AD163" s="328">
        <v>0</v>
      </c>
      <c r="AE163" s="51">
        <v>0</v>
      </c>
      <c r="AF163" s="52">
        <v>0</v>
      </c>
      <c r="AG163" s="51">
        <v>0</v>
      </c>
      <c r="AH163" s="52">
        <v>0</v>
      </c>
      <c r="AI163" s="51">
        <v>0</v>
      </c>
      <c r="AJ163" s="52">
        <v>0</v>
      </c>
      <c r="AK163" s="250">
        <v>0</v>
      </c>
      <c r="AL163" s="328">
        <v>0</v>
      </c>
      <c r="AM163" s="54">
        <v>0</v>
      </c>
      <c r="AN163" s="55">
        <v>0</v>
      </c>
      <c r="AO163" s="52">
        <v>0</v>
      </c>
      <c r="AP163" s="31" t="str">
        <f t="shared" si="34"/>
        <v/>
      </c>
      <c r="BU163" s="32"/>
      <c r="BV163" s="32"/>
      <c r="BW163" s="32"/>
      <c r="BX163" s="32"/>
      <c r="BY163" s="32"/>
      <c r="BZ163" s="32"/>
      <c r="CA163" s="300"/>
      <c r="CB163" s="234" t="str">
        <f t="shared" si="35"/>
        <v/>
      </c>
      <c r="CC163" s="32"/>
      <c r="CD163" s="32"/>
      <c r="CE163" s="32"/>
      <c r="CF163" s="32"/>
      <c r="CG163" s="34">
        <f t="shared" si="36"/>
        <v>0</v>
      </c>
      <c r="CH163" s="35"/>
      <c r="CI163" s="35"/>
      <c r="DI163"/>
    </row>
    <row r="164" spans="1:113" x14ac:dyDescent="0.25">
      <c r="A164" s="161" t="s">
        <v>58</v>
      </c>
      <c r="B164" s="324">
        <f t="shared" si="32"/>
        <v>0</v>
      </c>
      <c r="C164" s="325">
        <f t="shared" si="33"/>
        <v>0</v>
      </c>
      <c r="D164" s="325">
        <f t="shared" si="33"/>
        <v>0</v>
      </c>
      <c r="E164" s="51">
        <v>0</v>
      </c>
      <c r="F164" s="52">
        <v>0</v>
      </c>
      <c r="G164" s="51">
        <v>0</v>
      </c>
      <c r="H164" s="52">
        <v>0</v>
      </c>
      <c r="I164" s="51">
        <v>0</v>
      </c>
      <c r="J164" s="52">
        <v>0</v>
      </c>
      <c r="K164" s="51">
        <v>0</v>
      </c>
      <c r="L164" s="55">
        <v>0</v>
      </c>
      <c r="M164" s="55">
        <v>0</v>
      </c>
      <c r="N164" s="328">
        <v>0</v>
      </c>
      <c r="O164" s="51">
        <v>0</v>
      </c>
      <c r="P164" s="52">
        <v>0</v>
      </c>
      <c r="Q164" s="51">
        <v>0</v>
      </c>
      <c r="R164" s="52">
        <v>0</v>
      </c>
      <c r="S164" s="51">
        <v>0</v>
      </c>
      <c r="T164" s="52">
        <v>0</v>
      </c>
      <c r="U164" s="51">
        <v>0</v>
      </c>
      <c r="V164" s="52">
        <v>0</v>
      </c>
      <c r="W164" s="51">
        <v>0</v>
      </c>
      <c r="X164" s="52">
        <v>0</v>
      </c>
      <c r="Y164" s="51">
        <v>0</v>
      </c>
      <c r="Z164" s="52">
        <v>0</v>
      </c>
      <c r="AA164" s="51">
        <v>0</v>
      </c>
      <c r="AB164" s="52">
        <v>0</v>
      </c>
      <c r="AC164" s="51">
        <v>0</v>
      </c>
      <c r="AD164" s="328">
        <v>0</v>
      </c>
      <c r="AE164" s="51">
        <v>0</v>
      </c>
      <c r="AF164" s="52">
        <v>0</v>
      </c>
      <c r="AG164" s="51">
        <v>0</v>
      </c>
      <c r="AH164" s="52">
        <v>0</v>
      </c>
      <c r="AI164" s="51">
        <v>0</v>
      </c>
      <c r="AJ164" s="52">
        <v>0</v>
      </c>
      <c r="AK164" s="250">
        <v>0</v>
      </c>
      <c r="AL164" s="328">
        <v>0</v>
      </c>
      <c r="AM164" s="54">
        <v>0</v>
      </c>
      <c r="AN164" s="55">
        <v>0</v>
      </c>
      <c r="AO164" s="52">
        <v>0</v>
      </c>
      <c r="AP164" s="31" t="str">
        <f t="shared" si="34"/>
        <v/>
      </c>
      <c r="BU164" s="32"/>
      <c r="BV164" s="32"/>
      <c r="BW164" s="32"/>
      <c r="BX164" s="32"/>
      <c r="BY164" s="32"/>
      <c r="BZ164" s="32"/>
      <c r="CA164" s="300"/>
      <c r="CB164" s="234" t="str">
        <f t="shared" si="35"/>
        <v/>
      </c>
      <c r="CC164" s="32"/>
      <c r="CD164" s="32"/>
      <c r="CE164" s="32"/>
      <c r="CF164" s="32"/>
      <c r="CG164" s="34">
        <f t="shared" si="36"/>
        <v>0</v>
      </c>
      <c r="CH164" s="35"/>
      <c r="CI164" s="35"/>
      <c r="DI164"/>
    </row>
    <row r="165" spans="1:113" x14ac:dyDescent="0.25">
      <c r="A165" s="161" t="s">
        <v>175</v>
      </c>
      <c r="B165" s="324">
        <f t="shared" si="32"/>
        <v>0</v>
      </c>
      <c r="C165" s="325">
        <f t="shared" si="33"/>
        <v>0</v>
      </c>
      <c r="D165" s="325">
        <f t="shared" si="33"/>
        <v>0</v>
      </c>
      <c r="E165" s="51">
        <v>0</v>
      </c>
      <c r="F165" s="52">
        <v>0</v>
      </c>
      <c r="G165" s="51">
        <v>0</v>
      </c>
      <c r="H165" s="52">
        <v>0</v>
      </c>
      <c r="I165" s="51">
        <v>0</v>
      </c>
      <c r="J165" s="52">
        <v>0</v>
      </c>
      <c r="K165" s="51">
        <v>0</v>
      </c>
      <c r="L165" s="55">
        <v>0</v>
      </c>
      <c r="M165" s="55">
        <v>0</v>
      </c>
      <c r="N165" s="328">
        <v>0</v>
      </c>
      <c r="O165" s="51">
        <v>0</v>
      </c>
      <c r="P165" s="52">
        <v>0</v>
      </c>
      <c r="Q165" s="51">
        <v>0</v>
      </c>
      <c r="R165" s="52">
        <v>0</v>
      </c>
      <c r="S165" s="51">
        <v>0</v>
      </c>
      <c r="T165" s="52">
        <v>0</v>
      </c>
      <c r="U165" s="51">
        <v>0</v>
      </c>
      <c r="V165" s="52">
        <v>0</v>
      </c>
      <c r="W165" s="51">
        <v>0</v>
      </c>
      <c r="X165" s="52">
        <v>0</v>
      </c>
      <c r="Y165" s="51">
        <v>0</v>
      </c>
      <c r="Z165" s="52">
        <v>0</v>
      </c>
      <c r="AA165" s="51">
        <v>0</v>
      </c>
      <c r="AB165" s="52">
        <v>0</v>
      </c>
      <c r="AC165" s="51">
        <v>0</v>
      </c>
      <c r="AD165" s="328">
        <v>0</v>
      </c>
      <c r="AE165" s="51">
        <v>0</v>
      </c>
      <c r="AF165" s="52">
        <v>0</v>
      </c>
      <c r="AG165" s="51">
        <v>0</v>
      </c>
      <c r="AH165" s="52">
        <v>0</v>
      </c>
      <c r="AI165" s="51">
        <v>0</v>
      </c>
      <c r="AJ165" s="52">
        <v>0</v>
      </c>
      <c r="AK165" s="250">
        <v>0</v>
      </c>
      <c r="AL165" s="328">
        <v>0</v>
      </c>
      <c r="AM165" s="54">
        <v>0</v>
      </c>
      <c r="AN165" s="55">
        <v>0</v>
      </c>
      <c r="AO165" s="52">
        <v>0</v>
      </c>
      <c r="AP165" s="31" t="str">
        <f t="shared" si="34"/>
        <v/>
      </c>
      <c r="BU165" s="32"/>
      <c r="BV165" s="32"/>
      <c r="BW165" s="32"/>
      <c r="BX165" s="32"/>
      <c r="BY165" s="32"/>
      <c r="BZ165" s="32"/>
      <c r="CA165" s="300"/>
      <c r="CB165" s="234" t="str">
        <f t="shared" si="35"/>
        <v/>
      </c>
      <c r="CC165" s="32"/>
      <c r="CD165" s="32"/>
      <c r="CE165" s="32"/>
      <c r="CF165" s="32"/>
      <c r="CG165" s="34">
        <f t="shared" si="36"/>
        <v>0</v>
      </c>
      <c r="CH165" s="35"/>
      <c r="CI165" s="35"/>
      <c r="DI165"/>
    </row>
    <row r="166" spans="1:113" x14ac:dyDescent="0.25">
      <c r="A166" s="161" t="s">
        <v>176</v>
      </c>
      <c r="B166" s="324">
        <f t="shared" si="32"/>
        <v>83</v>
      </c>
      <c r="C166" s="325">
        <f t="shared" si="33"/>
        <v>32</v>
      </c>
      <c r="D166" s="325">
        <f t="shared" si="33"/>
        <v>51</v>
      </c>
      <c r="E166" s="51">
        <v>1</v>
      </c>
      <c r="F166" s="52">
        <v>0</v>
      </c>
      <c r="G166" s="51">
        <v>0</v>
      </c>
      <c r="H166" s="52">
        <v>1</v>
      </c>
      <c r="I166" s="51">
        <v>1</v>
      </c>
      <c r="J166" s="52">
        <v>5</v>
      </c>
      <c r="K166" s="51">
        <v>1</v>
      </c>
      <c r="L166" s="55">
        <v>0</v>
      </c>
      <c r="M166" s="55">
        <v>0</v>
      </c>
      <c r="N166" s="328">
        <v>0</v>
      </c>
      <c r="O166" s="51">
        <v>3</v>
      </c>
      <c r="P166" s="52">
        <v>0</v>
      </c>
      <c r="Q166" s="51">
        <v>0</v>
      </c>
      <c r="R166" s="52">
        <v>0</v>
      </c>
      <c r="S166" s="51">
        <v>1</v>
      </c>
      <c r="T166" s="52">
        <v>1</v>
      </c>
      <c r="U166" s="51">
        <v>4</v>
      </c>
      <c r="V166" s="52">
        <v>0</v>
      </c>
      <c r="W166" s="51">
        <v>1</v>
      </c>
      <c r="X166" s="52">
        <v>1</v>
      </c>
      <c r="Y166" s="51">
        <v>0</v>
      </c>
      <c r="Z166" s="52">
        <v>6</v>
      </c>
      <c r="AA166" s="51">
        <v>2</v>
      </c>
      <c r="AB166" s="52">
        <v>6</v>
      </c>
      <c r="AC166" s="51">
        <v>6</v>
      </c>
      <c r="AD166" s="328">
        <v>5</v>
      </c>
      <c r="AE166" s="51">
        <v>4</v>
      </c>
      <c r="AF166" s="52">
        <v>2</v>
      </c>
      <c r="AG166" s="51">
        <v>2</v>
      </c>
      <c r="AH166" s="52">
        <v>12</v>
      </c>
      <c r="AI166" s="51">
        <v>3</v>
      </c>
      <c r="AJ166" s="52">
        <v>4</v>
      </c>
      <c r="AK166" s="250">
        <v>3</v>
      </c>
      <c r="AL166" s="328">
        <v>8</v>
      </c>
      <c r="AM166" s="54">
        <v>72</v>
      </c>
      <c r="AN166" s="55">
        <v>0</v>
      </c>
      <c r="AO166" s="52">
        <v>11</v>
      </c>
      <c r="AP166" s="31" t="str">
        <f t="shared" si="34"/>
        <v/>
      </c>
      <c r="BU166" s="32"/>
      <c r="BV166" s="32"/>
      <c r="BW166" s="32"/>
      <c r="BX166" s="32"/>
      <c r="BY166" s="32"/>
      <c r="BZ166" s="32"/>
      <c r="CA166" s="300"/>
      <c r="CB166" s="234" t="str">
        <f t="shared" si="35"/>
        <v/>
      </c>
      <c r="CC166" s="32"/>
      <c r="CD166" s="32"/>
      <c r="CE166" s="32"/>
      <c r="CF166" s="32"/>
      <c r="CG166" s="34">
        <f t="shared" si="36"/>
        <v>0</v>
      </c>
      <c r="CH166" s="35"/>
      <c r="CI166" s="35"/>
      <c r="DI166"/>
    </row>
    <row r="167" spans="1:113" x14ac:dyDescent="0.25">
      <c r="A167" s="161" t="s">
        <v>177</v>
      </c>
      <c r="B167" s="324">
        <f t="shared" si="32"/>
        <v>19</v>
      </c>
      <c r="C167" s="325">
        <f t="shared" si="33"/>
        <v>10</v>
      </c>
      <c r="D167" s="325">
        <f t="shared" si="33"/>
        <v>9</v>
      </c>
      <c r="E167" s="51">
        <v>0</v>
      </c>
      <c r="F167" s="52">
        <v>0</v>
      </c>
      <c r="G167" s="51">
        <v>0</v>
      </c>
      <c r="H167" s="52">
        <v>0</v>
      </c>
      <c r="I167" s="51">
        <v>0</v>
      </c>
      <c r="J167" s="52">
        <v>0</v>
      </c>
      <c r="K167" s="51">
        <v>0</v>
      </c>
      <c r="L167" s="55">
        <v>0</v>
      </c>
      <c r="M167" s="55">
        <v>0</v>
      </c>
      <c r="N167" s="328">
        <v>0</v>
      </c>
      <c r="O167" s="51">
        <v>0</v>
      </c>
      <c r="P167" s="52">
        <v>0</v>
      </c>
      <c r="Q167" s="51">
        <v>0</v>
      </c>
      <c r="R167" s="52">
        <v>0</v>
      </c>
      <c r="S167" s="51">
        <v>0</v>
      </c>
      <c r="T167" s="52">
        <v>0</v>
      </c>
      <c r="U167" s="51">
        <v>1</v>
      </c>
      <c r="V167" s="52">
        <v>0</v>
      </c>
      <c r="W167" s="51">
        <v>0</v>
      </c>
      <c r="X167" s="52">
        <v>1</v>
      </c>
      <c r="Y167" s="51">
        <v>1</v>
      </c>
      <c r="Z167" s="52">
        <v>0</v>
      </c>
      <c r="AA167" s="51">
        <v>0</v>
      </c>
      <c r="AB167" s="52">
        <v>1</v>
      </c>
      <c r="AC167" s="51">
        <v>1</v>
      </c>
      <c r="AD167" s="328">
        <v>1</v>
      </c>
      <c r="AE167" s="51">
        <v>2</v>
      </c>
      <c r="AF167" s="52">
        <v>0</v>
      </c>
      <c r="AG167" s="51">
        <v>2</v>
      </c>
      <c r="AH167" s="52">
        <v>2</v>
      </c>
      <c r="AI167" s="51">
        <v>1</v>
      </c>
      <c r="AJ167" s="52">
        <v>1</v>
      </c>
      <c r="AK167" s="250">
        <v>2</v>
      </c>
      <c r="AL167" s="328">
        <v>3</v>
      </c>
      <c r="AM167" s="54">
        <v>0</v>
      </c>
      <c r="AN167" s="55">
        <v>1</v>
      </c>
      <c r="AO167" s="52">
        <v>18</v>
      </c>
      <c r="AP167" s="31" t="str">
        <f t="shared" si="34"/>
        <v/>
      </c>
      <c r="BU167" s="32"/>
      <c r="BV167" s="32"/>
      <c r="BW167" s="32"/>
      <c r="BX167" s="32"/>
      <c r="BY167" s="32"/>
      <c r="BZ167" s="32"/>
      <c r="CA167" s="300"/>
      <c r="CB167" s="234" t="str">
        <f t="shared" si="35"/>
        <v/>
      </c>
      <c r="CC167" s="32"/>
      <c r="CD167" s="32"/>
      <c r="CE167" s="32"/>
      <c r="CF167" s="32"/>
      <c r="CG167" s="34">
        <f t="shared" si="36"/>
        <v>0</v>
      </c>
      <c r="CH167" s="35"/>
      <c r="CI167" s="35"/>
      <c r="DI167"/>
    </row>
    <row r="168" spans="1:113" x14ac:dyDescent="0.25">
      <c r="A168" s="161" t="s">
        <v>178</v>
      </c>
      <c r="B168" s="324">
        <f t="shared" si="32"/>
        <v>7</v>
      </c>
      <c r="C168" s="325">
        <f t="shared" si="33"/>
        <v>5</v>
      </c>
      <c r="D168" s="325">
        <f t="shared" si="33"/>
        <v>2</v>
      </c>
      <c r="E168" s="51">
        <v>0</v>
      </c>
      <c r="F168" s="52">
        <v>0</v>
      </c>
      <c r="G168" s="51">
        <v>0</v>
      </c>
      <c r="H168" s="52">
        <v>0</v>
      </c>
      <c r="I168" s="51">
        <v>0</v>
      </c>
      <c r="J168" s="52">
        <v>0</v>
      </c>
      <c r="K168" s="51">
        <v>0</v>
      </c>
      <c r="L168" s="55">
        <v>0</v>
      </c>
      <c r="M168" s="55">
        <v>0</v>
      </c>
      <c r="N168" s="328">
        <v>0</v>
      </c>
      <c r="O168" s="51">
        <v>0</v>
      </c>
      <c r="P168" s="52">
        <v>0</v>
      </c>
      <c r="Q168" s="51">
        <v>0</v>
      </c>
      <c r="R168" s="52">
        <v>0</v>
      </c>
      <c r="S168" s="51">
        <v>0</v>
      </c>
      <c r="T168" s="52">
        <v>0</v>
      </c>
      <c r="U168" s="51">
        <v>0</v>
      </c>
      <c r="V168" s="52">
        <v>0</v>
      </c>
      <c r="W168" s="51">
        <v>0</v>
      </c>
      <c r="X168" s="52">
        <v>0</v>
      </c>
      <c r="Y168" s="51">
        <v>0</v>
      </c>
      <c r="Z168" s="52">
        <v>0</v>
      </c>
      <c r="AA168" s="51">
        <v>0</v>
      </c>
      <c r="AB168" s="52">
        <v>0</v>
      </c>
      <c r="AC168" s="51">
        <v>0</v>
      </c>
      <c r="AD168" s="328">
        <v>1</v>
      </c>
      <c r="AE168" s="51">
        <v>0</v>
      </c>
      <c r="AF168" s="52">
        <v>0</v>
      </c>
      <c r="AG168" s="51">
        <v>1</v>
      </c>
      <c r="AH168" s="52">
        <v>1</v>
      </c>
      <c r="AI168" s="51">
        <v>3</v>
      </c>
      <c r="AJ168" s="52">
        <v>0</v>
      </c>
      <c r="AK168" s="250">
        <v>1</v>
      </c>
      <c r="AL168" s="328">
        <v>0</v>
      </c>
      <c r="AM168" s="54">
        <v>7</v>
      </c>
      <c r="AN168" s="55">
        <v>0</v>
      </c>
      <c r="AO168" s="52">
        <v>0</v>
      </c>
      <c r="AP168" s="31" t="str">
        <f t="shared" si="34"/>
        <v/>
      </c>
      <c r="BU168" s="32"/>
      <c r="BV168" s="32"/>
      <c r="BW168" s="32"/>
      <c r="BX168" s="32"/>
      <c r="BY168" s="32"/>
      <c r="BZ168" s="32"/>
      <c r="CA168" s="300"/>
      <c r="CB168" s="234" t="str">
        <f t="shared" si="35"/>
        <v/>
      </c>
      <c r="CC168" s="32"/>
      <c r="CD168" s="32"/>
      <c r="CE168" s="32"/>
      <c r="CF168" s="32"/>
      <c r="CG168" s="34">
        <f t="shared" si="36"/>
        <v>0</v>
      </c>
      <c r="CH168" s="35"/>
      <c r="CI168" s="35"/>
      <c r="DI168"/>
    </row>
    <row r="169" spans="1:113" x14ac:dyDescent="0.25">
      <c r="A169" s="161" t="s">
        <v>179</v>
      </c>
      <c r="B169" s="324">
        <f t="shared" si="32"/>
        <v>2</v>
      </c>
      <c r="C169" s="325">
        <f t="shared" si="33"/>
        <v>1</v>
      </c>
      <c r="D169" s="325">
        <f t="shared" si="33"/>
        <v>1</v>
      </c>
      <c r="E169" s="51">
        <v>1</v>
      </c>
      <c r="F169" s="52">
        <v>1</v>
      </c>
      <c r="G169" s="51">
        <v>0</v>
      </c>
      <c r="H169" s="52">
        <v>0</v>
      </c>
      <c r="I169" s="51">
        <v>0</v>
      </c>
      <c r="J169" s="52">
        <v>0</v>
      </c>
      <c r="K169" s="51">
        <v>0</v>
      </c>
      <c r="L169" s="55">
        <v>0</v>
      </c>
      <c r="M169" s="55">
        <v>0</v>
      </c>
      <c r="N169" s="328">
        <v>0</v>
      </c>
      <c r="O169" s="51">
        <v>0</v>
      </c>
      <c r="P169" s="52">
        <v>0</v>
      </c>
      <c r="Q169" s="51">
        <v>0</v>
      </c>
      <c r="R169" s="52">
        <v>0</v>
      </c>
      <c r="S169" s="51">
        <v>0</v>
      </c>
      <c r="T169" s="52">
        <v>0</v>
      </c>
      <c r="U169" s="51">
        <v>0</v>
      </c>
      <c r="V169" s="52">
        <v>0</v>
      </c>
      <c r="W169" s="51">
        <v>0</v>
      </c>
      <c r="X169" s="52">
        <v>0</v>
      </c>
      <c r="Y169" s="51">
        <v>0</v>
      </c>
      <c r="Z169" s="52">
        <v>0</v>
      </c>
      <c r="AA169" s="51">
        <v>0</v>
      </c>
      <c r="AB169" s="52">
        <v>0</v>
      </c>
      <c r="AC169" s="51">
        <v>0</v>
      </c>
      <c r="AD169" s="328">
        <v>0</v>
      </c>
      <c r="AE169" s="51">
        <v>0</v>
      </c>
      <c r="AF169" s="52">
        <v>0</v>
      </c>
      <c r="AG169" s="51">
        <v>0</v>
      </c>
      <c r="AH169" s="52">
        <v>0</v>
      </c>
      <c r="AI169" s="51">
        <v>0</v>
      </c>
      <c r="AJ169" s="52">
        <v>0</v>
      </c>
      <c r="AK169" s="250">
        <v>0</v>
      </c>
      <c r="AL169" s="328">
        <v>0</v>
      </c>
      <c r="AM169" s="54">
        <v>0</v>
      </c>
      <c r="AN169" s="55">
        <v>1</v>
      </c>
      <c r="AO169" s="52">
        <v>1</v>
      </c>
      <c r="AP169" s="31" t="str">
        <f t="shared" si="34"/>
        <v/>
      </c>
      <c r="BU169" s="32"/>
      <c r="BV169" s="32"/>
      <c r="BW169" s="32"/>
      <c r="BX169" s="32"/>
      <c r="BY169" s="32"/>
      <c r="BZ169" s="32"/>
      <c r="CA169" s="300"/>
      <c r="CB169" s="234" t="str">
        <f t="shared" si="35"/>
        <v/>
      </c>
      <c r="CC169" s="32"/>
      <c r="CD169" s="32"/>
      <c r="CE169" s="32"/>
      <c r="CF169" s="32"/>
      <c r="CG169" s="34">
        <f t="shared" si="36"/>
        <v>0</v>
      </c>
      <c r="CH169" s="35"/>
      <c r="CI169" s="35"/>
      <c r="DI169"/>
    </row>
    <row r="170" spans="1:113" x14ac:dyDescent="0.25">
      <c r="A170" s="161" t="s">
        <v>68</v>
      </c>
      <c r="B170" s="324">
        <f t="shared" si="32"/>
        <v>4</v>
      </c>
      <c r="C170" s="325">
        <f t="shared" si="33"/>
        <v>4</v>
      </c>
      <c r="D170" s="325">
        <f t="shared" si="33"/>
        <v>0</v>
      </c>
      <c r="E170" s="51">
        <v>0</v>
      </c>
      <c r="F170" s="52">
        <v>0</v>
      </c>
      <c r="G170" s="51">
        <v>0</v>
      </c>
      <c r="H170" s="52">
        <v>0</v>
      </c>
      <c r="I170" s="51">
        <v>0</v>
      </c>
      <c r="J170" s="52">
        <v>0</v>
      </c>
      <c r="K170" s="51">
        <v>0</v>
      </c>
      <c r="L170" s="55">
        <v>0</v>
      </c>
      <c r="M170" s="55">
        <v>0</v>
      </c>
      <c r="N170" s="328">
        <v>0</v>
      </c>
      <c r="O170" s="51">
        <v>0</v>
      </c>
      <c r="P170" s="52">
        <v>0</v>
      </c>
      <c r="Q170" s="51">
        <v>0</v>
      </c>
      <c r="R170" s="52">
        <v>0</v>
      </c>
      <c r="S170" s="51">
        <v>0</v>
      </c>
      <c r="T170" s="52">
        <v>0</v>
      </c>
      <c r="U170" s="51">
        <v>0</v>
      </c>
      <c r="V170" s="52">
        <v>0</v>
      </c>
      <c r="W170" s="51">
        <v>0</v>
      </c>
      <c r="X170" s="52">
        <v>0</v>
      </c>
      <c r="Y170" s="51">
        <v>1</v>
      </c>
      <c r="Z170" s="52">
        <v>0</v>
      </c>
      <c r="AA170" s="51">
        <v>0</v>
      </c>
      <c r="AB170" s="52">
        <v>0</v>
      </c>
      <c r="AC170" s="51">
        <v>0</v>
      </c>
      <c r="AD170" s="328">
        <v>0</v>
      </c>
      <c r="AE170" s="51">
        <v>1</v>
      </c>
      <c r="AF170" s="52">
        <v>0</v>
      </c>
      <c r="AG170" s="51">
        <v>0</v>
      </c>
      <c r="AH170" s="52">
        <v>0</v>
      </c>
      <c r="AI170" s="51">
        <v>1</v>
      </c>
      <c r="AJ170" s="52">
        <v>0</v>
      </c>
      <c r="AK170" s="250">
        <v>1</v>
      </c>
      <c r="AL170" s="328">
        <v>0</v>
      </c>
      <c r="AM170" s="54">
        <v>4</v>
      </c>
      <c r="AN170" s="55">
        <v>0</v>
      </c>
      <c r="AO170" s="52">
        <v>0</v>
      </c>
      <c r="AP170" s="31" t="str">
        <f t="shared" si="34"/>
        <v/>
      </c>
      <c r="BU170" s="32"/>
      <c r="BV170" s="32"/>
      <c r="BW170" s="32"/>
      <c r="BX170" s="32"/>
      <c r="BY170" s="32"/>
      <c r="BZ170" s="32"/>
      <c r="CA170" s="300"/>
      <c r="CB170" s="234" t="str">
        <f t="shared" si="35"/>
        <v/>
      </c>
      <c r="CC170" s="32"/>
      <c r="CD170" s="32"/>
      <c r="CE170" s="32"/>
      <c r="CF170" s="32"/>
      <c r="CG170" s="34">
        <f t="shared" si="36"/>
        <v>0</v>
      </c>
      <c r="CH170" s="35"/>
      <c r="CI170" s="35"/>
      <c r="DI170"/>
    </row>
    <row r="171" spans="1:113" x14ac:dyDescent="0.25">
      <c r="A171" s="161" t="s">
        <v>69</v>
      </c>
      <c r="B171" s="324">
        <f t="shared" si="32"/>
        <v>0</v>
      </c>
      <c r="C171" s="325">
        <f t="shared" si="33"/>
        <v>0</v>
      </c>
      <c r="D171" s="325">
        <f t="shared" si="33"/>
        <v>0</v>
      </c>
      <c r="E171" s="51">
        <v>0</v>
      </c>
      <c r="F171" s="52">
        <v>0</v>
      </c>
      <c r="G171" s="51">
        <v>0</v>
      </c>
      <c r="H171" s="52">
        <v>0</v>
      </c>
      <c r="I171" s="51">
        <v>0</v>
      </c>
      <c r="J171" s="52">
        <v>0</v>
      </c>
      <c r="K171" s="51">
        <v>0</v>
      </c>
      <c r="L171" s="55">
        <v>0</v>
      </c>
      <c r="M171" s="55">
        <v>0</v>
      </c>
      <c r="N171" s="328">
        <v>0</v>
      </c>
      <c r="O171" s="51">
        <v>0</v>
      </c>
      <c r="P171" s="52">
        <v>0</v>
      </c>
      <c r="Q171" s="51">
        <v>0</v>
      </c>
      <c r="R171" s="52">
        <v>0</v>
      </c>
      <c r="S171" s="51">
        <v>0</v>
      </c>
      <c r="T171" s="52">
        <v>0</v>
      </c>
      <c r="U171" s="51">
        <v>0</v>
      </c>
      <c r="V171" s="52">
        <v>0</v>
      </c>
      <c r="W171" s="51">
        <v>0</v>
      </c>
      <c r="X171" s="52">
        <v>0</v>
      </c>
      <c r="Y171" s="51">
        <v>0</v>
      </c>
      <c r="Z171" s="52">
        <v>0</v>
      </c>
      <c r="AA171" s="51">
        <v>0</v>
      </c>
      <c r="AB171" s="52">
        <v>0</v>
      </c>
      <c r="AC171" s="51">
        <v>0</v>
      </c>
      <c r="AD171" s="328">
        <v>0</v>
      </c>
      <c r="AE171" s="51">
        <v>0</v>
      </c>
      <c r="AF171" s="52">
        <v>0</v>
      </c>
      <c r="AG171" s="51">
        <v>0</v>
      </c>
      <c r="AH171" s="52">
        <v>0</v>
      </c>
      <c r="AI171" s="51">
        <v>0</v>
      </c>
      <c r="AJ171" s="52">
        <v>0</v>
      </c>
      <c r="AK171" s="250">
        <v>0</v>
      </c>
      <c r="AL171" s="328">
        <v>0</v>
      </c>
      <c r="AM171" s="54">
        <v>0</v>
      </c>
      <c r="AN171" s="55">
        <v>0</v>
      </c>
      <c r="AO171" s="52">
        <v>0</v>
      </c>
      <c r="AP171" s="31" t="str">
        <f t="shared" si="34"/>
        <v/>
      </c>
      <c r="BU171" s="32"/>
      <c r="BV171" s="32"/>
      <c r="BW171" s="32"/>
      <c r="BX171" s="32"/>
      <c r="BY171" s="32"/>
      <c r="BZ171" s="32"/>
      <c r="CA171" s="300"/>
      <c r="CB171" s="234" t="str">
        <f t="shared" si="35"/>
        <v/>
      </c>
      <c r="CC171" s="32"/>
      <c r="CD171" s="32"/>
      <c r="CE171" s="32"/>
      <c r="CF171" s="32"/>
      <c r="CG171" s="34">
        <f t="shared" si="36"/>
        <v>0</v>
      </c>
      <c r="CH171" s="35"/>
      <c r="CI171" s="35"/>
      <c r="DI171"/>
    </row>
    <row r="172" spans="1:113" x14ac:dyDescent="0.25">
      <c r="A172" s="161" t="s">
        <v>180</v>
      </c>
      <c r="B172" s="324">
        <f t="shared" si="32"/>
        <v>0</v>
      </c>
      <c r="C172" s="325">
        <f t="shared" si="33"/>
        <v>0</v>
      </c>
      <c r="D172" s="325">
        <f t="shared" si="33"/>
        <v>0</v>
      </c>
      <c r="E172" s="51">
        <v>0</v>
      </c>
      <c r="F172" s="52">
        <v>0</v>
      </c>
      <c r="G172" s="51">
        <v>0</v>
      </c>
      <c r="H172" s="52">
        <v>0</v>
      </c>
      <c r="I172" s="51">
        <v>0</v>
      </c>
      <c r="J172" s="52">
        <v>0</v>
      </c>
      <c r="K172" s="51">
        <v>0</v>
      </c>
      <c r="L172" s="55">
        <v>0</v>
      </c>
      <c r="M172" s="55">
        <v>0</v>
      </c>
      <c r="N172" s="328">
        <v>0</v>
      </c>
      <c r="O172" s="51">
        <v>0</v>
      </c>
      <c r="P172" s="52">
        <v>0</v>
      </c>
      <c r="Q172" s="51">
        <v>0</v>
      </c>
      <c r="R172" s="52">
        <v>0</v>
      </c>
      <c r="S172" s="51">
        <v>0</v>
      </c>
      <c r="T172" s="52">
        <v>0</v>
      </c>
      <c r="U172" s="51">
        <v>0</v>
      </c>
      <c r="V172" s="52">
        <v>0</v>
      </c>
      <c r="W172" s="51">
        <v>0</v>
      </c>
      <c r="X172" s="52">
        <v>0</v>
      </c>
      <c r="Y172" s="51">
        <v>0</v>
      </c>
      <c r="Z172" s="52">
        <v>0</v>
      </c>
      <c r="AA172" s="51">
        <v>0</v>
      </c>
      <c r="AB172" s="52">
        <v>0</v>
      </c>
      <c r="AC172" s="51">
        <v>0</v>
      </c>
      <c r="AD172" s="328">
        <v>0</v>
      </c>
      <c r="AE172" s="51">
        <v>0</v>
      </c>
      <c r="AF172" s="52">
        <v>0</v>
      </c>
      <c r="AG172" s="51">
        <v>0</v>
      </c>
      <c r="AH172" s="52">
        <v>0</v>
      </c>
      <c r="AI172" s="51">
        <v>0</v>
      </c>
      <c r="AJ172" s="52">
        <v>0</v>
      </c>
      <c r="AK172" s="250">
        <v>0</v>
      </c>
      <c r="AL172" s="328">
        <v>0</v>
      </c>
      <c r="AM172" s="54">
        <v>0</v>
      </c>
      <c r="AN172" s="55">
        <v>0</v>
      </c>
      <c r="AO172" s="52">
        <v>0</v>
      </c>
      <c r="AP172" s="31" t="str">
        <f t="shared" si="34"/>
        <v/>
      </c>
      <c r="BU172" s="32"/>
      <c r="BV172" s="32"/>
      <c r="BW172" s="32"/>
      <c r="BX172" s="32"/>
      <c r="BY172" s="32"/>
      <c r="BZ172" s="32"/>
      <c r="CA172" s="300"/>
      <c r="CB172" s="234" t="str">
        <f t="shared" si="35"/>
        <v/>
      </c>
      <c r="CC172" s="32"/>
      <c r="CD172" s="32"/>
      <c r="CE172" s="32"/>
      <c r="CF172" s="32"/>
      <c r="CG172" s="34">
        <f t="shared" si="36"/>
        <v>0</v>
      </c>
      <c r="CH172" s="35"/>
      <c r="CI172" s="35"/>
      <c r="DI172"/>
    </row>
    <row r="173" spans="1:113" x14ac:dyDescent="0.25">
      <c r="A173" s="161" t="s">
        <v>181</v>
      </c>
      <c r="B173" s="324">
        <f t="shared" si="32"/>
        <v>0</v>
      </c>
      <c r="C173" s="325">
        <f t="shared" si="33"/>
        <v>0</v>
      </c>
      <c r="D173" s="325">
        <f t="shared" si="33"/>
        <v>0</v>
      </c>
      <c r="E173" s="51">
        <v>0</v>
      </c>
      <c r="F173" s="52">
        <v>0</v>
      </c>
      <c r="G173" s="51">
        <v>0</v>
      </c>
      <c r="H173" s="52">
        <v>0</v>
      </c>
      <c r="I173" s="51">
        <v>0</v>
      </c>
      <c r="J173" s="52">
        <v>0</v>
      </c>
      <c r="K173" s="51">
        <v>0</v>
      </c>
      <c r="L173" s="55">
        <v>0</v>
      </c>
      <c r="M173" s="55">
        <v>0</v>
      </c>
      <c r="N173" s="328">
        <v>0</v>
      </c>
      <c r="O173" s="51">
        <v>0</v>
      </c>
      <c r="P173" s="52">
        <v>0</v>
      </c>
      <c r="Q173" s="51">
        <v>0</v>
      </c>
      <c r="R173" s="52">
        <v>0</v>
      </c>
      <c r="S173" s="51">
        <v>0</v>
      </c>
      <c r="T173" s="52">
        <v>0</v>
      </c>
      <c r="U173" s="51">
        <v>0</v>
      </c>
      <c r="V173" s="52">
        <v>0</v>
      </c>
      <c r="W173" s="51">
        <v>0</v>
      </c>
      <c r="X173" s="52">
        <v>0</v>
      </c>
      <c r="Y173" s="51">
        <v>0</v>
      </c>
      <c r="Z173" s="52">
        <v>0</v>
      </c>
      <c r="AA173" s="51">
        <v>0</v>
      </c>
      <c r="AB173" s="52">
        <v>0</v>
      </c>
      <c r="AC173" s="51">
        <v>0</v>
      </c>
      <c r="AD173" s="328">
        <v>0</v>
      </c>
      <c r="AE173" s="51">
        <v>0</v>
      </c>
      <c r="AF173" s="52">
        <v>0</v>
      </c>
      <c r="AG173" s="51">
        <v>0</v>
      </c>
      <c r="AH173" s="52">
        <v>0</v>
      </c>
      <c r="AI173" s="51">
        <v>0</v>
      </c>
      <c r="AJ173" s="52">
        <v>0</v>
      </c>
      <c r="AK173" s="250">
        <v>0</v>
      </c>
      <c r="AL173" s="328">
        <v>0</v>
      </c>
      <c r="AM173" s="54">
        <v>0</v>
      </c>
      <c r="AN173" s="55">
        <v>0</v>
      </c>
      <c r="AO173" s="52">
        <v>0</v>
      </c>
      <c r="AP173" s="31" t="str">
        <f t="shared" si="34"/>
        <v/>
      </c>
      <c r="BU173" s="32"/>
      <c r="BV173" s="32"/>
      <c r="BW173" s="32"/>
      <c r="BX173" s="32"/>
      <c r="BY173" s="32"/>
      <c r="BZ173" s="32"/>
      <c r="CA173" s="300"/>
      <c r="CB173" s="234" t="str">
        <f t="shared" si="35"/>
        <v/>
      </c>
      <c r="CC173" s="32"/>
      <c r="CD173" s="32"/>
      <c r="CE173" s="32"/>
      <c r="CF173" s="32"/>
      <c r="CG173" s="34">
        <f t="shared" si="36"/>
        <v>0</v>
      </c>
      <c r="CH173" s="35"/>
      <c r="CI173" s="35"/>
      <c r="DI173"/>
    </row>
    <row r="174" spans="1:113" x14ac:dyDescent="0.25">
      <c r="A174" s="161" t="s">
        <v>182</v>
      </c>
      <c r="B174" s="324">
        <f t="shared" si="32"/>
        <v>0</v>
      </c>
      <c r="C174" s="325">
        <f t="shared" si="33"/>
        <v>0</v>
      </c>
      <c r="D174" s="325">
        <f t="shared" si="33"/>
        <v>0</v>
      </c>
      <c r="E174" s="51">
        <v>0</v>
      </c>
      <c r="F174" s="52">
        <v>0</v>
      </c>
      <c r="G174" s="51">
        <v>0</v>
      </c>
      <c r="H174" s="52">
        <v>0</v>
      </c>
      <c r="I174" s="51">
        <v>0</v>
      </c>
      <c r="J174" s="52">
        <v>0</v>
      </c>
      <c r="K174" s="51">
        <v>0</v>
      </c>
      <c r="L174" s="55">
        <v>0</v>
      </c>
      <c r="M174" s="55">
        <v>0</v>
      </c>
      <c r="N174" s="328">
        <v>0</v>
      </c>
      <c r="O174" s="51">
        <v>0</v>
      </c>
      <c r="P174" s="52">
        <v>0</v>
      </c>
      <c r="Q174" s="51">
        <v>0</v>
      </c>
      <c r="R174" s="52">
        <v>0</v>
      </c>
      <c r="S174" s="51">
        <v>0</v>
      </c>
      <c r="T174" s="52">
        <v>0</v>
      </c>
      <c r="U174" s="51">
        <v>0</v>
      </c>
      <c r="V174" s="52">
        <v>0</v>
      </c>
      <c r="W174" s="51">
        <v>0</v>
      </c>
      <c r="X174" s="52">
        <v>0</v>
      </c>
      <c r="Y174" s="51">
        <v>0</v>
      </c>
      <c r="Z174" s="52">
        <v>0</v>
      </c>
      <c r="AA174" s="51">
        <v>0</v>
      </c>
      <c r="AB174" s="52">
        <v>0</v>
      </c>
      <c r="AC174" s="51">
        <v>0</v>
      </c>
      <c r="AD174" s="328">
        <v>0</v>
      </c>
      <c r="AE174" s="51">
        <v>0</v>
      </c>
      <c r="AF174" s="52">
        <v>0</v>
      </c>
      <c r="AG174" s="51">
        <v>0</v>
      </c>
      <c r="AH174" s="52">
        <v>0</v>
      </c>
      <c r="AI174" s="51">
        <v>0</v>
      </c>
      <c r="AJ174" s="52">
        <v>0</v>
      </c>
      <c r="AK174" s="250">
        <v>0</v>
      </c>
      <c r="AL174" s="328">
        <v>0</v>
      </c>
      <c r="AM174" s="54">
        <v>0</v>
      </c>
      <c r="AN174" s="55">
        <v>0</v>
      </c>
      <c r="AO174" s="52">
        <v>0</v>
      </c>
      <c r="AP174" s="31" t="str">
        <f t="shared" si="34"/>
        <v/>
      </c>
      <c r="BU174" s="32"/>
      <c r="BV174" s="32"/>
      <c r="BW174" s="32"/>
      <c r="BX174" s="32"/>
      <c r="BY174" s="32"/>
      <c r="BZ174" s="32"/>
      <c r="CA174" s="300"/>
      <c r="CB174" s="234" t="str">
        <f t="shared" si="35"/>
        <v/>
      </c>
      <c r="CC174" s="32"/>
      <c r="CD174" s="32"/>
      <c r="CE174" s="32"/>
      <c r="CF174" s="32"/>
      <c r="CG174" s="34">
        <f t="shared" si="36"/>
        <v>0</v>
      </c>
      <c r="CH174" s="35"/>
      <c r="CI174" s="35"/>
      <c r="DI174"/>
    </row>
    <row r="175" spans="1:113" x14ac:dyDescent="0.25">
      <c r="A175" s="718" t="s">
        <v>71</v>
      </c>
      <c r="B175" s="324">
        <f t="shared" si="32"/>
        <v>48</v>
      </c>
      <c r="C175" s="325">
        <f t="shared" si="33"/>
        <v>25</v>
      </c>
      <c r="D175" s="325">
        <f t="shared" si="33"/>
        <v>23</v>
      </c>
      <c r="E175" s="88">
        <v>6</v>
      </c>
      <c r="F175" s="90">
        <v>5</v>
      </c>
      <c r="G175" s="88">
        <v>0</v>
      </c>
      <c r="H175" s="90">
        <v>0</v>
      </c>
      <c r="I175" s="88">
        <v>0</v>
      </c>
      <c r="J175" s="90">
        <v>0</v>
      </c>
      <c r="K175" s="88">
        <v>0</v>
      </c>
      <c r="L175" s="93">
        <v>0</v>
      </c>
      <c r="M175" s="93">
        <v>0</v>
      </c>
      <c r="N175" s="330">
        <v>0</v>
      </c>
      <c r="O175" s="88">
        <v>0</v>
      </c>
      <c r="P175" s="90">
        <v>0</v>
      </c>
      <c r="Q175" s="88">
        <v>1</v>
      </c>
      <c r="R175" s="90">
        <v>0</v>
      </c>
      <c r="S175" s="88">
        <v>0</v>
      </c>
      <c r="T175" s="90">
        <v>0</v>
      </c>
      <c r="U175" s="88">
        <v>0</v>
      </c>
      <c r="V175" s="90">
        <v>1</v>
      </c>
      <c r="W175" s="88">
        <v>1</v>
      </c>
      <c r="X175" s="90">
        <v>0</v>
      </c>
      <c r="Y175" s="88">
        <v>0</v>
      </c>
      <c r="Z175" s="90">
        <v>1</v>
      </c>
      <c r="AA175" s="88">
        <v>1</v>
      </c>
      <c r="AB175" s="90">
        <v>0</v>
      </c>
      <c r="AC175" s="88">
        <v>2</v>
      </c>
      <c r="AD175" s="330">
        <v>3</v>
      </c>
      <c r="AE175" s="88">
        <v>5</v>
      </c>
      <c r="AF175" s="90">
        <v>1</v>
      </c>
      <c r="AG175" s="88">
        <v>2</v>
      </c>
      <c r="AH175" s="90">
        <v>3</v>
      </c>
      <c r="AI175" s="88">
        <v>4</v>
      </c>
      <c r="AJ175" s="90">
        <v>3</v>
      </c>
      <c r="AK175" s="331">
        <v>3</v>
      </c>
      <c r="AL175" s="330">
        <v>6</v>
      </c>
      <c r="AM175" s="63">
        <v>16</v>
      </c>
      <c r="AN175" s="93">
        <v>5</v>
      </c>
      <c r="AO175" s="90">
        <v>27</v>
      </c>
      <c r="AP175" s="31" t="str">
        <f t="shared" si="34"/>
        <v/>
      </c>
      <c r="BU175" s="32"/>
      <c r="BV175" s="32"/>
      <c r="BW175" s="32"/>
      <c r="BX175" s="32"/>
      <c r="BY175" s="32"/>
      <c r="BZ175" s="32"/>
      <c r="CA175" s="300"/>
      <c r="CB175" s="234" t="str">
        <f t="shared" si="35"/>
        <v/>
      </c>
      <c r="CC175" s="32"/>
      <c r="CD175" s="32"/>
      <c r="CE175" s="32"/>
      <c r="CF175" s="32"/>
      <c r="CG175" s="34">
        <f t="shared" si="36"/>
        <v>0</v>
      </c>
      <c r="CH175" s="35"/>
      <c r="CI175" s="35"/>
      <c r="DI175"/>
    </row>
    <row r="176" spans="1:113" x14ac:dyDescent="0.25">
      <c r="A176" s="1326" t="s">
        <v>183</v>
      </c>
      <c r="B176" s="1327">
        <f t="shared" ref="B176:AO176" si="37">SUM(B177:B181)</f>
        <v>262</v>
      </c>
      <c r="C176" s="1328">
        <f t="shared" si="37"/>
        <v>151</v>
      </c>
      <c r="D176" s="1328">
        <f t="shared" si="37"/>
        <v>111</v>
      </c>
      <c r="E176" s="1329">
        <f t="shared" si="37"/>
        <v>22</v>
      </c>
      <c r="F176" s="1330">
        <f t="shared" si="37"/>
        <v>22</v>
      </c>
      <c r="G176" s="1329">
        <f t="shared" si="37"/>
        <v>4</v>
      </c>
      <c r="H176" s="1330">
        <f t="shared" si="37"/>
        <v>4</v>
      </c>
      <c r="I176" s="1329">
        <f t="shared" si="37"/>
        <v>8</v>
      </c>
      <c r="J176" s="1330">
        <f t="shared" si="37"/>
        <v>3</v>
      </c>
      <c r="K176" s="1329">
        <f t="shared" si="37"/>
        <v>3</v>
      </c>
      <c r="L176" s="1329">
        <f t="shared" si="37"/>
        <v>1</v>
      </c>
      <c r="M176" s="1329">
        <f t="shared" si="37"/>
        <v>0</v>
      </c>
      <c r="N176" s="1331">
        <f t="shared" si="37"/>
        <v>2</v>
      </c>
      <c r="O176" s="1329">
        <f t="shared" si="37"/>
        <v>3</v>
      </c>
      <c r="P176" s="1330">
        <f t="shared" si="37"/>
        <v>1</v>
      </c>
      <c r="Q176" s="1329">
        <f t="shared" si="37"/>
        <v>6</v>
      </c>
      <c r="R176" s="1330">
        <f t="shared" si="37"/>
        <v>1</v>
      </c>
      <c r="S176" s="1329">
        <f t="shared" si="37"/>
        <v>2</v>
      </c>
      <c r="T176" s="1330">
        <f t="shared" si="37"/>
        <v>1</v>
      </c>
      <c r="U176" s="1329">
        <f t="shared" si="37"/>
        <v>8</v>
      </c>
      <c r="V176" s="1330">
        <f t="shared" si="37"/>
        <v>6</v>
      </c>
      <c r="W176" s="1329">
        <f t="shared" si="37"/>
        <v>9</v>
      </c>
      <c r="X176" s="1330">
        <f t="shared" si="37"/>
        <v>6</v>
      </c>
      <c r="Y176" s="1329">
        <f t="shared" si="37"/>
        <v>12</v>
      </c>
      <c r="Z176" s="1330">
        <f t="shared" si="37"/>
        <v>2</v>
      </c>
      <c r="AA176" s="1329">
        <f t="shared" si="37"/>
        <v>8</v>
      </c>
      <c r="AB176" s="1330">
        <f t="shared" si="37"/>
        <v>11</v>
      </c>
      <c r="AC176" s="1329">
        <f t="shared" si="37"/>
        <v>10</v>
      </c>
      <c r="AD176" s="1331">
        <f t="shared" si="37"/>
        <v>8</v>
      </c>
      <c r="AE176" s="1329">
        <f t="shared" si="37"/>
        <v>18</v>
      </c>
      <c r="AF176" s="1330">
        <f t="shared" si="37"/>
        <v>5</v>
      </c>
      <c r="AG176" s="1329">
        <f t="shared" si="37"/>
        <v>8</v>
      </c>
      <c r="AH176" s="1330">
        <f t="shared" si="37"/>
        <v>11</v>
      </c>
      <c r="AI176" s="1329">
        <f t="shared" si="37"/>
        <v>13</v>
      </c>
      <c r="AJ176" s="1330">
        <f t="shared" si="37"/>
        <v>13</v>
      </c>
      <c r="AK176" s="1445">
        <f t="shared" si="37"/>
        <v>17</v>
      </c>
      <c r="AL176" s="1333">
        <f t="shared" si="37"/>
        <v>14</v>
      </c>
      <c r="AM176" s="1334">
        <f t="shared" si="37"/>
        <v>63</v>
      </c>
      <c r="AN176" s="1335">
        <f t="shared" si="37"/>
        <v>93</v>
      </c>
      <c r="AO176" s="1336">
        <f t="shared" si="37"/>
        <v>106</v>
      </c>
      <c r="AP176" s="85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/>
      <c r="CH176"/>
      <c r="CI176"/>
      <c r="DI176"/>
    </row>
    <row r="177" spans="1:129" x14ac:dyDescent="0.25">
      <c r="A177" s="163" t="s">
        <v>42</v>
      </c>
      <c r="B177" s="338">
        <f>SUM(C177:D177)</f>
        <v>226</v>
      </c>
      <c r="C177" s="325">
        <f t="shared" ref="C177:D181" si="38">E177+G177+I177+K177+M177+O177+Q177+S177+U177+W177+Y177+AA177+AC177+AE177+AG177+AI177+AK177</f>
        <v>129</v>
      </c>
      <c r="D177" s="325">
        <f t="shared" si="38"/>
        <v>97</v>
      </c>
      <c r="E177" s="39">
        <v>22</v>
      </c>
      <c r="F177" s="41">
        <v>22</v>
      </c>
      <c r="G177" s="39">
        <v>4</v>
      </c>
      <c r="H177" s="41">
        <v>4</v>
      </c>
      <c r="I177" s="39">
        <v>8</v>
      </c>
      <c r="J177" s="41">
        <v>3</v>
      </c>
      <c r="K177" s="39">
        <v>3</v>
      </c>
      <c r="L177" s="44">
        <v>1</v>
      </c>
      <c r="M177" s="44">
        <v>0</v>
      </c>
      <c r="N177" s="339">
        <v>2</v>
      </c>
      <c r="O177" s="39">
        <v>2</v>
      </c>
      <c r="P177" s="41">
        <v>1</v>
      </c>
      <c r="Q177" s="39">
        <v>5</v>
      </c>
      <c r="R177" s="41">
        <v>1</v>
      </c>
      <c r="S177" s="39">
        <v>2</v>
      </c>
      <c r="T177" s="41">
        <v>0</v>
      </c>
      <c r="U177" s="39">
        <v>6</v>
      </c>
      <c r="V177" s="41">
        <v>4</v>
      </c>
      <c r="W177" s="39">
        <v>6</v>
      </c>
      <c r="X177" s="41">
        <v>5</v>
      </c>
      <c r="Y177" s="39">
        <v>9</v>
      </c>
      <c r="Z177" s="41">
        <v>2</v>
      </c>
      <c r="AA177" s="39">
        <v>5</v>
      </c>
      <c r="AB177" s="41">
        <v>9</v>
      </c>
      <c r="AC177" s="39">
        <v>10</v>
      </c>
      <c r="AD177" s="339">
        <v>7</v>
      </c>
      <c r="AE177" s="39">
        <v>15</v>
      </c>
      <c r="AF177" s="41">
        <v>5</v>
      </c>
      <c r="AG177" s="39">
        <v>7</v>
      </c>
      <c r="AH177" s="41">
        <v>10</v>
      </c>
      <c r="AI177" s="39">
        <v>11</v>
      </c>
      <c r="AJ177" s="41">
        <v>13</v>
      </c>
      <c r="AK177" s="249">
        <v>14</v>
      </c>
      <c r="AL177" s="339">
        <v>8</v>
      </c>
      <c r="AM177" s="43">
        <v>63</v>
      </c>
      <c r="AN177" s="44">
        <v>65</v>
      </c>
      <c r="AO177" s="41">
        <v>98</v>
      </c>
      <c r="AP177" s="31" t="str">
        <f>$CA177&amp;CB177</f>
        <v/>
      </c>
      <c r="BU177" s="32"/>
      <c r="BV177" s="32"/>
      <c r="BW177" s="32"/>
      <c r="BX177" s="32"/>
      <c r="BY177" s="32"/>
      <c r="BZ177" s="32"/>
      <c r="CA177" s="300"/>
      <c r="CB177" s="234" t="str">
        <f t="shared" si="35"/>
        <v/>
      </c>
      <c r="CC177" s="32"/>
      <c r="CD177" s="32"/>
      <c r="CE177" s="32"/>
      <c r="CF177" s="32"/>
      <c r="CG177" s="34">
        <f>IF(AM177+AN177+AO177&lt;&gt;$B177,1,0)</f>
        <v>0</v>
      </c>
      <c r="CH177" s="35"/>
      <c r="CI177" s="35"/>
      <c r="DI177"/>
    </row>
    <row r="178" spans="1:129" x14ac:dyDescent="0.25">
      <c r="A178" s="163" t="s">
        <v>43</v>
      </c>
      <c r="B178" s="340">
        <f>SUM(C178:D178)</f>
        <v>0</v>
      </c>
      <c r="C178" s="325">
        <f t="shared" si="38"/>
        <v>0</v>
      </c>
      <c r="D178" s="325">
        <f t="shared" si="38"/>
        <v>0</v>
      </c>
      <c r="E178" s="51">
        <v>0</v>
      </c>
      <c r="F178" s="52">
        <v>0</v>
      </c>
      <c r="G178" s="51">
        <v>0</v>
      </c>
      <c r="H178" s="52">
        <v>0</v>
      </c>
      <c r="I178" s="51">
        <v>0</v>
      </c>
      <c r="J178" s="52">
        <v>0</v>
      </c>
      <c r="K178" s="51">
        <v>0</v>
      </c>
      <c r="L178" s="55">
        <v>0</v>
      </c>
      <c r="M178" s="55">
        <v>0</v>
      </c>
      <c r="N178" s="328">
        <v>0</v>
      </c>
      <c r="O178" s="51">
        <v>0</v>
      </c>
      <c r="P178" s="52">
        <v>0</v>
      </c>
      <c r="Q178" s="51">
        <v>0</v>
      </c>
      <c r="R178" s="52">
        <v>0</v>
      </c>
      <c r="S178" s="51">
        <v>0</v>
      </c>
      <c r="T178" s="52">
        <v>0</v>
      </c>
      <c r="U178" s="51">
        <v>0</v>
      </c>
      <c r="V178" s="52">
        <v>0</v>
      </c>
      <c r="W178" s="51">
        <v>0</v>
      </c>
      <c r="X178" s="52">
        <v>0</v>
      </c>
      <c r="Y178" s="51">
        <v>0</v>
      </c>
      <c r="Z178" s="52">
        <v>0</v>
      </c>
      <c r="AA178" s="51">
        <v>0</v>
      </c>
      <c r="AB178" s="52">
        <v>0</v>
      </c>
      <c r="AC178" s="51">
        <v>0</v>
      </c>
      <c r="AD178" s="328">
        <v>0</v>
      </c>
      <c r="AE178" s="51">
        <v>0</v>
      </c>
      <c r="AF178" s="52">
        <v>0</v>
      </c>
      <c r="AG178" s="51">
        <v>0</v>
      </c>
      <c r="AH178" s="52">
        <v>0</v>
      </c>
      <c r="AI178" s="51">
        <v>0</v>
      </c>
      <c r="AJ178" s="52">
        <v>0</v>
      </c>
      <c r="AK178" s="250">
        <v>0</v>
      </c>
      <c r="AL178" s="328">
        <v>0</v>
      </c>
      <c r="AM178" s="54">
        <v>0</v>
      </c>
      <c r="AN178" s="55">
        <v>0</v>
      </c>
      <c r="AO178" s="52">
        <v>0</v>
      </c>
      <c r="AP178" s="31" t="str">
        <f>$CA178&amp;CB178</f>
        <v/>
      </c>
      <c r="BU178" s="32"/>
      <c r="BV178" s="32"/>
      <c r="BW178" s="32"/>
      <c r="BX178" s="32"/>
      <c r="BY178" s="32"/>
      <c r="BZ178" s="32"/>
      <c r="CA178" s="300"/>
      <c r="CB178" s="234" t="str">
        <f t="shared" si="35"/>
        <v/>
      </c>
      <c r="CC178" s="32"/>
      <c r="CD178" s="32"/>
      <c r="CE178" s="32"/>
      <c r="CF178" s="32"/>
      <c r="CG178" s="34">
        <f t="shared" si="36"/>
        <v>0</v>
      </c>
      <c r="CH178" s="35"/>
      <c r="CI178" s="35"/>
      <c r="DI178"/>
    </row>
    <row r="179" spans="1:129" x14ac:dyDescent="0.25">
      <c r="A179" s="163" t="s">
        <v>44</v>
      </c>
      <c r="B179" s="340">
        <f>SUM(C179:D179)</f>
        <v>9</v>
      </c>
      <c r="C179" s="325">
        <f t="shared" si="38"/>
        <v>6</v>
      </c>
      <c r="D179" s="325">
        <f t="shared" si="38"/>
        <v>3</v>
      </c>
      <c r="E179" s="51">
        <v>0</v>
      </c>
      <c r="F179" s="52">
        <v>0</v>
      </c>
      <c r="G179" s="51">
        <v>0</v>
      </c>
      <c r="H179" s="52">
        <v>0</v>
      </c>
      <c r="I179" s="51">
        <v>0</v>
      </c>
      <c r="J179" s="52">
        <v>0</v>
      </c>
      <c r="K179" s="51">
        <v>0</v>
      </c>
      <c r="L179" s="55">
        <v>0</v>
      </c>
      <c r="M179" s="55">
        <v>0</v>
      </c>
      <c r="N179" s="328">
        <v>0</v>
      </c>
      <c r="O179" s="51">
        <v>0</v>
      </c>
      <c r="P179" s="52">
        <v>0</v>
      </c>
      <c r="Q179" s="51">
        <v>0</v>
      </c>
      <c r="R179" s="52">
        <v>0</v>
      </c>
      <c r="S179" s="51">
        <v>0</v>
      </c>
      <c r="T179" s="52">
        <v>0</v>
      </c>
      <c r="U179" s="51">
        <v>0</v>
      </c>
      <c r="V179" s="52">
        <v>0</v>
      </c>
      <c r="W179" s="51">
        <v>2</v>
      </c>
      <c r="X179" s="52">
        <v>0</v>
      </c>
      <c r="Y179" s="51">
        <v>0</v>
      </c>
      <c r="Z179" s="52">
        <v>0</v>
      </c>
      <c r="AA179" s="51">
        <v>1</v>
      </c>
      <c r="AB179" s="52">
        <v>0</v>
      </c>
      <c r="AC179" s="51">
        <v>0</v>
      </c>
      <c r="AD179" s="328">
        <v>0</v>
      </c>
      <c r="AE179" s="51">
        <v>1</v>
      </c>
      <c r="AF179" s="52">
        <v>0</v>
      </c>
      <c r="AG179" s="51">
        <v>1</v>
      </c>
      <c r="AH179" s="52">
        <v>0</v>
      </c>
      <c r="AI179" s="51">
        <v>1</v>
      </c>
      <c r="AJ179" s="52">
        <v>0</v>
      </c>
      <c r="AK179" s="250">
        <v>0</v>
      </c>
      <c r="AL179" s="328">
        <v>3</v>
      </c>
      <c r="AM179" s="54">
        <v>0</v>
      </c>
      <c r="AN179" s="55">
        <v>4</v>
      </c>
      <c r="AO179" s="52">
        <v>5</v>
      </c>
      <c r="AP179" s="31" t="str">
        <f>$CA179&amp;CB179</f>
        <v/>
      </c>
      <c r="BU179" s="32"/>
      <c r="BV179" s="32"/>
      <c r="BW179" s="32"/>
      <c r="BX179" s="32"/>
      <c r="BY179" s="32"/>
      <c r="BZ179" s="32"/>
      <c r="CA179" s="300"/>
      <c r="CB179" s="234" t="str">
        <f t="shared" si="35"/>
        <v/>
      </c>
      <c r="CC179" s="32"/>
      <c r="CD179" s="32"/>
      <c r="CE179" s="32"/>
      <c r="CF179" s="32"/>
      <c r="CG179" s="34">
        <f t="shared" si="36"/>
        <v>0</v>
      </c>
      <c r="CH179" s="35"/>
      <c r="CI179" s="35"/>
      <c r="DI179"/>
    </row>
    <row r="180" spans="1:129" x14ac:dyDescent="0.25">
      <c r="A180" s="163" t="s">
        <v>184</v>
      </c>
      <c r="B180" s="340">
        <f>SUM(C180:D180)</f>
        <v>0</v>
      </c>
      <c r="C180" s="325">
        <f t="shared" si="38"/>
        <v>0</v>
      </c>
      <c r="D180" s="325">
        <f t="shared" si="38"/>
        <v>0</v>
      </c>
      <c r="E180" s="51">
        <v>0</v>
      </c>
      <c r="F180" s="52">
        <v>0</v>
      </c>
      <c r="G180" s="51">
        <v>0</v>
      </c>
      <c r="H180" s="52">
        <v>0</v>
      </c>
      <c r="I180" s="51">
        <v>0</v>
      </c>
      <c r="J180" s="52">
        <v>0</v>
      </c>
      <c r="K180" s="51">
        <v>0</v>
      </c>
      <c r="L180" s="55">
        <v>0</v>
      </c>
      <c r="M180" s="55">
        <v>0</v>
      </c>
      <c r="N180" s="328">
        <v>0</v>
      </c>
      <c r="O180" s="51">
        <v>0</v>
      </c>
      <c r="P180" s="52">
        <v>0</v>
      </c>
      <c r="Q180" s="51">
        <v>0</v>
      </c>
      <c r="R180" s="52">
        <v>0</v>
      </c>
      <c r="S180" s="51">
        <v>0</v>
      </c>
      <c r="T180" s="52">
        <v>0</v>
      </c>
      <c r="U180" s="51">
        <v>0</v>
      </c>
      <c r="V180" s="52">
        <v>0</v>
      </c>
      <c r="W180" s="51">
        <v>0</v>
      </c>
      <c r="X180" s="52">
        <v>0</v>
      </c>
      <c r="Y180" s="51">
        <v>0</v>
      </c>
      <c r="Z180" s="52">
        <v>0</v>
      </c>
      <c r="AA180" s="51">
        <v>0</v>
      </c>
      <c r="AB180" s="52">
        <v>0</v>
      </c>
      <c r="AC180" s="51">
        <v>0</v>
      </c>
      <c r="AD180" s="328">
        <v>0</v>
      </c>
      <c r="AE180" s="51">
        <v>0</v>
      </c>
      <c r="AF180" s="52">
        <v>0</v>
      </c>
      <c r="AG180" s="51">
        <v>0</v>
      </c>
      <c r="AH180" s="52">
        <v>0</v>
      </c>
      <c r="AI180" s="51">
        <v>0</v>
      </c>
      <c r="AJ180" s="52">
        <v>0</v>
      </c>
      <c r="AK180" s="250">
        <v>0</v>
      </c>
      <c r="AL180" s="328">
        <v>0</v>
      </c>
      <c r="AM180" s="54">
        <v>0</v>
      </c>
      <c r="AN180" s="55">
        <v>0</v>
      </c>
      <c r="AO180" s="52">
        <v>0</v>
      </c>
      <c r="AP180" s="31" t="str">
        <f>$CA180&amp;CB180</f>
        <v/>
      </c>
      <c r="BU180" s="32"/>
      <c r="BV180" s="32"/>
      <c r="BW180" s="32"/>
      <c r="BX180" s="32"/>
      <c r="BY180" s="32"/>
      <c r="BZ180" s="32"/>
      <c r="CA180" s="300"/>
      <c r="CB180" s="234" t="str">
        <f t="shared" si="35"/>
        <v/>
      </c>
      <c r="CC180" s="32"/>
      <c r="CD180" s="32"/>
      <c r="CE180" s="32"/>
      <c r="CF180" s="32"/>
      <c r="CG180" s="34">
        <f t="shared" si="36"/>
        <v>0</v>
      </c>
      <c r="CH180" s="35"/>
      <c r="CI180" s="35"/>
      <c r="DI180"/>
    </row>
    <row r="181" spans="1:129" x14ac:dyDescent="0.25">
      <c r="A181" s="341" t="s">
        <v>71</v>
      </c>
      <c r="B181" s="1489">
        <f>SUM(C181:D181)</f>
        <v>27</v>
      </c>
      <c r="C181" s="343">
        <f t="shared" si="38"/>
        <v>16</v>
      </c>
      <c r="D181" s="343">
        <f t="shared" si="38"/>
        <v>11</v>
      </c>
      <c r="E181" s="304">
        <v>0</v>
      </c>
      <c r="F181" s="240">
        <v>0</v>
      </c>
      <c r="G181" s="304">
        <v>0</v>
      </c>
      <c r="H181" s="240">
        <v>0</v>
      </c>
      <c r="I181" s="304">
        <v>0</v>
      </c>
      <c r="J181" s="240">
        <v>0</v>
      </c>
      <c r="K181" s="304">
        <v>0</v>
      </c>
      <c r="L181" s="238">
        <v>0</v>
      </c>
      <c r="M181" s="238">
        <v>0</v>
      </c>
      <c r="N181" s="344">
        <v>0</v>
      </c>
      <c r="O181" s="304">
        <v>1</v>
      </c>
      <c r="P181" s="240">
        <v>0</v>
      </c>
      <c r="Q181" s="304">
        <v>1</v>
      </c>
      <c r="R181" s="240">
        <v>0</v>
      </c>
      <c r="S181" s="304">
        <v>0</v>
      </c>
      <c r="T181" s="240">
        <v>1</v>
      </c>
      <c r="U181" s="304">
        <v>2</v>
      </c>
      <c r="V181" s="240">
        <v>2</v>
      </c>
      <c r="W181" s="304">
        <v>1</v>
      </c>
      <c r="X181" s="240">
        <v>1</v>
      </c>
      <c r="Y181" s="304">
        <v>3</v>
      </c>
      <c r="Z181" s="240">
        <v>0</v>
      </c>
      <c r="AA181" s="304">
        <v>2</v>
      </c>
      <c r="AB181" s="240">
        <v>2</v>
      </c>
      <c r="AC181" s="304">
        <v>0</v>
      </c>
      <c r="AD181" s="344">
        <v>1</v>
      </c>
      <c r="AE181" s="304">
        <v>2</v>
      </c>
      <c r="AF181" s="240">
        <v>0</v>
      </c>
      <c r="AG181" s="304">
        <v>0</v>
      </c>
      <c r="AH181" s="240">
        <v>1</v>
      </c>
      <c r="AI181" s="304">
        <v>1</v>
      </c>
      <c r="AJ181" s="240">
        <v>0</v>
      </c>
      <c r="AK181" s="251">
        <v>3</v>
      </c>
      <c r="AL181" s="344">
        <v>3</v>
      </c>
      <c r="AM181" s="75">
        <v>0</v>
      </c>
      <c r="AN181" s="238">
        <v>24</v>
      </c>
      <c r="AO181" s="240">
        <v>3</v>
      </c>
      <c r="AP181" s="31" t="str">
        <f>$CA181&amp;CB181</f>
        <v/>
      </c>
      <c r="BU181" s="32"/>
      <c r="BV181" s="32"/>
      <c r="BW181" s="32"/>
      <c r="BX181" s="32"/>
      <c r="BY181" s="32"/>
      <c r="BZ181" s="32"/>
      <c r="CA181" s="300"/>
      <c r="CB181" s="234" t="str">
        <f t="shared" si="35"/>
        <v/>
      </c>
      <c r="CC181" s="32"/>
      <c r="CD181" s="32"/>
      <c r="CE181" s="32"/>
      <c r="CF181" s="32"/>
      <c r="CG181" s="34">
        <f t="shared" si="36"/>
        <v>0</v>
      </c>
      <c r="CH181" s="35"/>
      <c r="CI181" s="35"/>
      <c r="DI181"/>
    </row>
    <row r="182" spans="1:129" x14ac:dyDescent="0.25">
      <c r="A182" s="11" t="s">
        <v>185</v>
      </c>
      <c r="B182" s="12"/>
      <c r="C182" s="12"/>
      <c r="D182" s="11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DI182"/>
    </row>
    <row r="183" spans="1:129" x14ac:dyDescent="0.25">
      <c r="A183" s="1429" t="s">
        <v>75</v>
      </c>
      <c r="B183" s="1447" t="s">
        <v>5</v>
      </c>
      <c r="C183" s="1339" t="s">
        <v>186</v>
      </c>
      <c r="D183" s="560"/>
      <c r="E183" s="560"/>
      <c r="F183" s="560"/>
      <c r="G183" s="560"/>
      <c r="H183" s="560"/>
      <c r="I183" s="560"/>
      <c r="J183" s="560"/>
      <c r="K183" s="560"/>
      <c r="L183" s="560"/>
      <c r="M183" s="560"/>
      <c r="N183" s="560"/>
      <c r="O183" s="560"/>
      <c r="P183" s="560"/>
      <c r="Q183" s="560"/>
      <c r="R183" s="560"/>
      <c r="S183" s="561"/>
      <c r="T183" s="1340" t="s">
        <v>158</v>
      </c>
      <c r="U183" s="1341"/>
      <c r="V183" s="1341"/>
      <c r="W183" s="1341"/>
      <c r="X183" s="1341"/>
      <c r="DI183"/>
    </row>
    <row r="184" spans="1:129" x14ac:dyDescent="0.25">
      <c r="A184" s="555"/>
      <c r="B184" s="557"/>
      <c r="C184" s="721"/>
      <c r="D184" s="682"/>
      <c r="E184" s="682"/>
      <c r="F184" s="682"/>
      <c r="G184" s="682"/>
      <c r="H184" s="682"/>
      <c r="I184" s="682"/>
      <c r="J184" s="682"/>
      <c r="K184" s="682"/>
      <c r="L184" s="682"/>
      <c r="M184" s="682"/>
      <c r="N184" s="682"/>
      <c r="O184" s="682"/>
      <c r="P184" s="682"/>
      <c r="Q184" s="682"/>
      <c r="R184" s="682"/>
      <c r="S184" s="683"/>
      <c r="T184" s="1448" t="s">
        <v>159</v>
      </c>
      <c r="U184" s="1449"/>
      <c r="V184" s="1450"/>
      <c r="W184" s="1345" t="s">
        <v>187</v>
      </c>
      <c r="X184" s="1286"/>
      <c r="DI184"/>
    </row>
    <row r="185" spans="1:129" ht="21" x14ac:dyDescent="0.25">
      <c r="A185" s="725"/>
      <c r="B185" s="726"/>
      <c r="C185" s="1346" t="s">
        <v>11</v>
      </c>
      <c r="D185" s="1346" t="s">
        <v>12</v>
      </c>
      <c r="E185" s="1346" t="s">
        <v>13</v>
      </c>
      <c r="F185" s="1346" t="s">
        <v>14</v>
      </c>
      <c r="G185" s="1346" t="s">
        <v>15</v>
      </c>
      <c r="H185" s="1346" t="s">
        <v>16</v>
      </c>
      <c r="I185" s="1346" t="s">
        <v>17</v>
      </c>
      <c r="J185" s="1346" t="s">
        <v>18</v>
      </c>
      <c r="K185" s="1346" t="s">
        <v>19</v>
      </c>
      <c r="L185" s="1346" t="s">
        <v>20</v>
      </c>
      <c r="M185" s="1346" t="s">
        <v>21</v>
      </c>
      <c r="N185" s="1346" t="s">
        <v>22</v>
      </c>
      <c r="O185" s="1346" t="s">
        <v>23</v>
      </c>
      <c r="P185" s="1346" t="s">
        <v>24</v>
      </c>
      <c r="Q185" s="1346" t="s">
        <v>25</v>
      </c>
      <c r="R185" s="1346" t="s">
        <v>26</v>
      </c>
      <c r="S185" s="1347" t="s">
        <v>27</v>
      </c>
      <c r="T185" s="1348" t="s">
        <v>188</v>
      </c>
      <c r="U185" s="1349" t="s">
        <v>189</v>
      </c>
      <c r="V185" s="1350" t="s">
        <v>190</v>
      </c>
      <c r="W185" s="1351" t="s">
        <v>161</v>
      </c>
      <c r="X185" s="1350" t="s">
        <v>162</v>
      </c>
      <c r="Y185" s="4"/>
      <c r="DI185"/>
    </row>
    <row r="186" spans="1:129" x14ac:dyDescent="0.25">
      <c r="A186" s="201" t="s">
        <v>82</v>
      </c>
      <c r="B186" s="229">
        <f t="shared" ref="B186:B192" si="39">SUM(C186:S186)</f>
        <v>271</v>
      </c>
      <c r="C186" s="95">
        <v>19</v>
      </c>
      <c r="D186" s="95">
        <v>3</v>
      </c>
      <c r="E186" s="95">
        <v>9</v>
      </c>
      <c r="F186" s="95">
        <v>2</v>
      </c>
      <c r="G186" s="95">
        <v>0</v>
      </c>
      <c r="H186" s="95">
        <v>3</v>
      </c>
      <c r="I186" s="95">
        <v>2</v>
      </c>
      <c r="J186" s="95">
        <v>3</v>
      </c>
      <c r="K186" s="95">
        <v>9</v>
      </c>
      <c r="L186" s="95">
        <v>9</v>
      </c>
      <c r="M186" s="95">
        <v>14</v>
      </c>
      <c r="N186" s="95">
        <v>14</v>
      </c>
      <c r="O186" s="95">
        <v>33</v>
      </c>
      <c r="P186" s="95">
        <v>32</v>
      </c>
      <c r="Q186" s="95">
        <v>36</v>
      </c>
      <c r="R186" s="95">
        <v>39</v>
      </c>
      <c r="S186" s="347">
        <v>44</v>
      </c>
      <c r="T186" s="54">
        <v>112</v>
      </c>
      <c r="U186" s="55">
        <v>0</v>
      </c>
      <c r="V186" s="52">
        <v>0</v>
      </c>
      <c r="W186" s="51">
        <v>70</v>
      </c>
      <c r="X186" s="52">
        <v>89</v>
      </c>
      <c r="Y186" s="31" t="str">
        <f t="shared" ref="Y186:Y192" si="40">$CA186&amp;CB186</f>
        <v/>
      </c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  <c r="CA186" s="300"/>
      <c r="CB186" s="234" t="str">
        <f>IF(T186+U186+V186+W186+X186&lt;&gt;$B186,"* El número de "&amp;T$183&amp;""&amp;" no debe ser distinto del Total. ","")</f>
        <v/>
      </c>
      <c r="CC186" s="32"/>
      <c r="CD186" s="32"/>
      <c r="CE186" s="32"/>
      <c r="CF186" s="32"/>
      <c r="CG186" s="35">
        <f>IF(T186+U186+V186+W186+X186&lt;&gt;$B186,1,0)</f>
        <v>0</v>
      </c>
      <c r="CH186" s="34"/>
      <c r="CI186" s="34"/>
      <c r="CJ186" s="34"/>
      <c r="CK186" s="34"/>
      <c r="CL186"/>
      <c r="CM186"/>
      <c r="CN186"/>
      <c r="CO186"/>
      <c r="CP186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</row>
    <row r="187" spans="1:129" x14ac:dyDescent="0.25">
      <c r="A187" s="163" t="s">
        <v>191</v>
      </c>
      <c r="B187" s="235">
        <f t="shared" si="39"/>
        <v>0</v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347"/>
      <c r="T187" s="54"/>
      <c r="U187" s="55"/>
      <c r="V187" s="52"/>
      <c r="W187" s="51"/>
      <c r="X187" s="52"/>
      <c r="Y187" s="31" t="str">
        <f t="shared" si="40"/>
        <v/>
      </c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00"/>
      <c r="CB187" s="234" t="str">
        <f t="shared" ref="CB187:CB192" si="41">IF(T187+U187+V187+W187+X187&lt;&gt;$B187,"* El número de "&amp;T$183&amp;""&amp;" no debe ser distinto del Total. ","")</f>
        <v/>
      </c>
      <c r="CC187" s="32"/>
      <c r="CD187" s="32"/>
      <c r="CE187" s="32"/>
      <c r="CF187" s="32"/>
      <c r="CG187" s="35">
        <f t="shared" ref="CG187:CG192" si="42">IF(T187+U187+V187+W187+X187&lt;&gt;$B187,1,0)</f>
        <v>0</v>
      </c>
      <c r="CH187" s="34"/>
      <c r="CI187" s="34"/>
      <c r="CJ187" s="34"/>
      <c r="CK187" s="34"/>
      <c r="DI187"/>
    </row>
    <row r="188" spans="1:129" x14ac:dyDescent="0.25">
      <c r="A188" s="163" t="s">
        <v>192</v>
      </c>
      <c r="B188" s="235">
        <f t="shared" si="39"/>
        <v>53</v>
      </c>
      <c r="C188" s="95">
        <v>44</v>
      </c>
      <c r="D188" s="95">
        <v>5</v>
      </c>
      <c r="E188" s="95">
        <v>4</v>
      </c>
      <c r="F188" s="95">
        <v>0</v>
      </c>
      <c r="G188" s="95">
        <v>0</v>
      </c>
      <c r="H188" s="95">
        <v>0</v>
      </c>
      <c r="I188" s="95">
        <v>0</v>
      </c>
      <c r="J188" s="95">
        <v>0</v>
      </c>
      <c r="K188" s="95">
        <v>0</v>
      </c>
      <c r="L188" s="95">
        <v>0</v>
      </c>
      <c r="M188" s="95">
        <v>0</v>
      </c>
      <c r="N188" s="95">
        <v>0</v>
      </c>
      <c r="O188" s="95">
        <v>0</v>
      </c>
      <c r="P188" s="95">
        <v>0</v>
      </c>
      <c r="Q188" s="95">
        <v>0</v>
      </c>
      <c r="R188" s="95">
        <v>0</v>
      </c>
      <c r="S188" s="347">
        <v>0</v>
      </c>
      <c r="T188" s="54">
        <v>16</v>
      </c>
      <c r="U188" s="55">
        <v>0</v>
      </c>
      <c r="V188" s="52">
        <v>0</v>
      </c>
      <c r="W188" s="51">
        <v>9</v>
      </c>
      <c r="X188" s="52">
        <v>28</v>
      </c>
      <c r="Y188" s="31" t="str">
        <f t="shared" si="40"/>
        <v/>
      </c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00"/>
      <c r="CB188" s="234" t="str">
        <f t="shared" si="41"/>
        <v/>
      </c>
      <c r="CC188" s="32"/>
      <c r="CD188" s="32"/>
      <c r="CE188" s="32"/>
      <c r="CF188" s="32"/>
      <c r="CG188" s="35">
        <f t="shared" si="42"/>
        <v>0</v>
      </c>
      <c r="CH188" s="34"/>
      <c r="CI188" s="34"/>
      <c r="CJ188" s="34"/>
      <c r="CK188" s="34"/>
      <c r="DI188"/>
    </row>
    <row r="189" spans="1:129" x14ac:dyDescent="0.25">
      <c r="A189" s="348" t="s">
        <v>85</v>
      </c>
      <c r="B189" s="235">
        <f t="shared" si="39"/>
        <v>0</v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347"/>
      <c r="T189" s="54"/>
      <c r="U189" s="55"/>
      <c r="V189" s="52"/>
      <c r="W189" s="51"/>
      <c r="X189" s="52"/>
      <c r="Y189" s="31" t="str">
        <f t="shared" si="40"/>
        <v/>
      </c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00"/>
      <c r="CB189" s="234" t="str">
        <f t="shared" si="41"/>
        <v/>
      </c>
      <c r="CC189" s="32"/>
      <c r="CD189" s="32"/>
      <c r="CE189" s="32"/>
      <c r="CF189" s="32"/>
      <c r="CG189" s="35">
        <f t="shared" si="42"/>
        <v>0</v>
      </c>
      <c r="CH189" s="34"/>
      <c r="CI189" s="34"/>
      <c r="CJ189" s="34"/>
      <c r="CK189" s="34"/>
      <c r="DI189"/>
    </row>
    <row r="190" spans="1:129" x14ac:dyDescent="0.25">
      <c r="A190" s="348" t="s">
        <v>193</v>
      </c>
      <c r="B190" s="235">
        <f t="shared" si="39"/>
        <v>0</v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347"/>
      <c r="T190" s="54"/>
      <c r="U190" s="55"/>
      <c r="V190" s="52"/>
      <c r="W190" s="51"/>
      <c r="X190" s="52"/>
      <c r="Y190" s="31" t="str">
        <f t="shared" si="40"/>
        <v/>
      </c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00"/>
      <c r="CB190" s="234" t="str">
        <f t="shared" si="41"/>
        <v/>
      </c>
      <c r="CC190" s="32"/>
      <c r="CD190" s="32"/>
      <c r="CE190" s="32"/>
      <c r="CF190" s="32"/>
      <c r="CG190" s="35">
        <f t="shared" si="42"/>
        <v>0</v>
      </c>
      <c r="CH190" s="34"/>
      <c r="CI190" s="34"/>
      <c r="CJ190" s="34"/>
      <c r="CK190" s="34"/>
      <c r="DI190"/>
    </row>
    <row r="191" spans="1:129" x14ac:dyDescent="0.25">
      <c r="A191" s="349" t="s">
        <v>194</v>
      </c>
      <c r="B191" s="235">
        <f t="shared" si="39"/>
        <v>0</v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347"/>
      <c r="T191" s="54"/>
      <c r="U191" s="55"/>
      <c r="V191" s="52"/>
      <c r="W191" s="51"/>
      <c r="X191" s="52"/>
      <c r="Y191" s="31" t="str">
        <f t="shared" si="40"/>
        <v/>
      </c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00"/>
      <c r="CB191" s="234" t="str">
        <f t="shared" si="41"/>
        <v/>
      </c>
      <c r="CC191" s="32"/>
      <c r="CD191" s="32"/>
      <c r="CE191" s="32"/>
      <c r="CF191" s="32"/>
      <c r="CG191" s="35">
        <f>IF(T191+U191+V191+W191+X191&lt;&gt;$B191,1,0)</f>
        <v>0</v>
      </c>
      <c r="CH191" s="34"/>
      <c r="CI191" s="34"/>
      <c r="CJ191" s="34"/>
      <c r="CK191" s="34"/>
      <c r="DI191"/>
    </row>
    <row r="192" spans="1:129" x14ac:dyDescent="0.25">
      <c r="A192" s="350" t="s">
        <v>195</v>
      </c>
      <c r="B192" s="727">
        <f t="shared" si="39"/>
        <v>0</v>
      </c>
      <c r="C192" s="352"/>
      <c r="D192" s="352"/>
      <c r="E192" s="352"/>
      <c r="F192" s="352"/>
      <c r="G192" s="352"/>
      <c r="H192" s="352"/>
      <c r="I192" s="352"/>
      <c r="J192" s="352"/>
      <c r="K192" s="352"/>
      <c r="L192" s="352"/>
      <c r="M192" s="352"/>
      <c r="N192" s="352"/>
      <c r="O192" s="352"/>
      <c r="P192" s="352"/>
      <c r="Q192" s="352"/>
      <c r="R192" s="352"/>
      <c r="S192" s="353"/>
      <c r="T192" s="110"/>
      <c r="U192" s="76"/>
      <c r="V192" s="73"/>
      <c r="W192" s="1490"/>
      <c r="X192" s="73"/>
      <c r="Y192" s="31" t="str">
        <f t="shared" si="40"/>
        <v/>
      </c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00"/>
      <c r="CB192" s="234" t="str">
        <f t="shared" si="41"/>
        <v/>
      </c>
      <c r="CC192" s="32"/>
      <c r="CD192" s="32"/>
      <c r="CE192" s="32"/>
      <c r="CF192" s="32"/>
      <c r="CG192" s="35">
        <f t="shared" si="42"/>
        <v>0</v>
      </c>
      <c r="CH192" s="34"/>
      <c r="CI192" s="34"/>
      <c r="CJ192" s="34"/>
      <c r="CK192" s="34"/>
      <c r="DI192"/>
    </row>
    <row r="193" spans="1:113" x14ac:dyDescent="0.25">
      <c r="A193" s="728" t="s">
        <v>5</v>
      </c>
      <c r="B193" s="1353">
        <f t="shared" ref="B193:X193" si="43">SUM(B186:B192)</f>
        <v>324</v>
      </c>
      <c r="C193" s="1353">
        <f t="shared" si="43"/>
        <v>63</v>
      </c>
      <c r="D193" s="1353">
        <f t="shared" si="43"/>
        <v>8</v>
      </c>
      <c r="E193" s="1353">
        <f t="shared" si="43"/>
        <v>13</v>
      </c>
      <c r="F193" s="1353">
        <f t="shared" si="43"/>
        <v>2</v>
      </c>
      <c r="G193" s="1353">
        <f t="shared" si="43"/>
        <v>0</v>
      </c>
      <c r="H193" s="1353">
        <f t="shared" si="43"/>
        <v>3</v>
      </c>
      <c r="I193" s="1353">
        <f t="shared" si="43"/>
        <v>2</v>
      </c>
      <c r="J193" s="1353">
        <f t="shared" si="43"/>
        <v>3</v>
      </c>
      <c r="K193" s="1353">
        <f t="shared" si="43"/>
        <v>9</v>
      </c>
      <c r="L193" s="1353">
        <f t="shared" si="43"/>
        <v>9</v>
      </c>
      <c r="M193" s="1353">
        <f t="shared" si="43"/>
        <v>14</v>
      </c>
      <c r="N193" s="1353">
        <f t="shared" si="43"/>
        <v>14</v>
      </c>
      <c r="O193" s="1353">
        <f t="shared" si="43"/>
        <v>33</v>
      </c>
      <c r="P193" s="1353">
        <f t="shared" si="43"/>
        <v>32</v>
      </c>
      <c r="Q193" s="1353">
        <f t="shared" si="43"/>
        <v>36</v>
      </c>
      <c r="R193" s="1353">
        <f t="shared" si="43"/>
        <v>39</v>
      </c>
      <c r="S193" s="1354">
        <f t="shared" si="43"/>
        <v>44</v>
      </c>
      <c r="T193" s="355">
        <f t="shared" si="43"/>
        <v>128</v>
      </c>
      <c r="U193" s="356">
        <f t="shared" si="43"/>
        <v>0</v>
      </c>
      <c r="V193" s="357">
        <f t="shared" si="43"/>
        <v>0</v>
      </c>
      <c r="W193" s="1491">
        <f t="shared" si="43"/>
        <v>79</v>
      </c>
      <c r="X193" s="357">
        <f t="shared" si="43"/>
        <v>117</v>
      </c>
      <c r="DI193"/>
    </row>
    <row r="194" spans="1:113" x14ac:dyDescent="0.25">
      <c r="A194" s="192" t="s">
        <v>196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DI194"/>
    </row>
    <row r="195" spans="1:113" x14ac:dyDescent="0.25">
      <c r="A195" s="1429" t="s">
        <v>75</v>
      </c>
      <c r="B195" s="1447" t="s">
        <v>5</v>
      </c>
      <c r="C195" s="1339" t="s">
        <v>186</v>
      </c>
      <c r="D195" s="560"/>
      <c r="E195" s="560"/>
      <c r="F195" s="560"/>
      <c r="G195" s="560"/>
      <c r="H195" s="560"/>
      <c r="I195" s="560"/>
      <c r="J195" s="560"/>
      <c r="K195" s="560"/>
      <c r="L195" s="560"/>
      <c r="M195" s="560"/>
      <c r="N195" s="560"/>
      <c r="O195" s="560"/>
      <c r="P195" s="560"/>
      <c r="Q195" s="560"/>
      <c r="R195" s="560"/>
      <c r="S195" s="561"/>
      <c r="T195" s="1453" t="s">
        <v>158</v>
      </c>
      <c r="U195" s="1453"/>
      <c r="V195" s="1453"/>
      <c r="W195" s="1453"/>
      <c r="X195" s="1340"/>
      <c r="DI195"/>
    </row>
    <row r="196" spans="1:113" x14ac:dyDescent="0.25">
      <c r="A196" s="555"/>
      <c r="B196" s="557"/>
      <c r="C196" s="721"/>
      <c r="D196" s="682"/>
      <c r="E196" s="682"/>
      <c r="F196" s="682"/>
      <c r="G196" s="682"/>
      <c r="H196" s="682"/>
      <c r="I196" s="682"/>
      <c r="J196" s="682"/>
      <c r="K196" s="682"/>
      <c r="L196" s="682"/>
      <c r="M196" s="682"/>
      <c r="N196" s="682"/>
      <c r="O196" s="682"/>
      <c r="P196" s="682"/>
      <c r="Q196" s="682"/>
      <c r="R196" s="682"/>
      <c r="S196" s="683"/>
      <c r="T196" s="572" t="s">
        <v>159</v>
      </c>
      <c r="U196" s="572"/>
      <c r="V196" s="573"/>
      <c r="W196" s="1345" t="s">
        <v>187</v>
      </c>
      <c r="X196" s="1286"/>
      <c r="DI196"/>
    </row>
    <row r="197" spans="1:113" ht="21" x14ac:dyDescent="0.25">
      <c r="A197" s="725"/>
      <c r="B197" s="726"/>
      <c r="C197" s="1346" t="s">
        <v>11</v>
      </c>
      <c r="D197" s="1346" t="s">
        <v>12</v>
      </c>
      <c r="E197" s="1346" t="s">
        <v>13</v>
      </c>
      <c r="F197" s="1346" t="s">
        <v>14</v>
      </c>
      <c r="G197" s="1346" t="s">
        <v>15</v>
      </c>
      <c r="H197" s="1346" t="s">
        <v>16</v>
      </c>
      <c r="I197" s="1346" t="s">
        <v>17</v>
      </c>
      <c r="J197" s="1346" t="s">
        <v>18</v>
      </c>
      <c r="K197" s="1346" t="s">
        <v>19</v>
      </c>
      <c r="L197" s="1346" t="s">
        <v>20</v>
      </c>
      <c r="M197" s="1346" t="s">
        <v>21</v>
      </c>
      <c r="N197" s="1346" t="s">
        <v>22</v>
      </c>
      <c r="O197" s="1346" t="s">
        <v>23</v>
      </c>
      <c r="P197" s="1346" t="s">
        <v>24</v>
      </c>
      <c r="Q197" s="1346" t="s">
        <v>25</v>
      </c>
      <c r="R197" s="1346" t="s">
        <v>26</v>
      </c>
      <c r="S197" s="1347" t="s">
        <v>27</v>
      </c>
      <c r="T197" s="1357" t="s">
        <v>188</v>
      </c>
      <c r="U197" s="1357" t="s">
        <v>189</v>
      </c>
      <c r="V197" s="1357" t="s">
        <v>190</v>
      </c>
      <c r="W197" s="1358" t="s">
        <v>161</v>
      </c>
      <c r="X197" s="1357" t="s">
        <v>162</v>
      </c>
      <c r="Y197" s="4"/>
      <c r="DI197"/>
    </row>
    <row r="198" spans="1:113" x14ac:dyDescent="0.25">
      <c r="A198" s="201" t="s">
        <v>82</v>
      </c>
      <c r="B198" s="229">
        <f t="shared" ref="B198:B203" si="44">SUM(C198:S198)</f>
        <v>145</v>
      </c>
      <c r="C198" s="95">
        <v>0</v>
      </c>
      <c r="D198" s="95">
        <v>3</v>
      </c>
      <c r="E198" s="95">
        <v>5</v>
      </c>
      <c r="F198" s="95">
        <v>8</v>
      </c>
      <c r="G198" s="95">
        <v>1</v>
      </c>
      <c r="H198" s="95">
        <v>0</v>
      </c>
      <c r="I198" s="95">
        <v>16</v>
      </c>
      <c r="J198" s="95">
        <v>7</v>
      </c>
      <c r="K198" s="95">
        <v>10</v>
      </c>
      <c r="L198" s="95">
        <v>12</v>
      </c>
      <c r="M198" s="95">
        <v>8</v>
      </c>
      <c r="N198" s="95">
        <v>21</v>
      </c>
      <c r="O198" s="95">
        <v>19</v>
      </c>
      <c r="P198" s="95">
        <v>17</v>
      </c>
      <c r="Q198" s="95">
        <v>6</v>
      </c>
      <c r="R198" s="95">
        <v>9</v>
      </c>
      <c r="S198" s="347">
        <v>3</v>
      </c>
      <c r="T198" s="1478">
        <v>145</v>
      </c>
      <c r="U198" s="1492"/>
      <c r="V198" s="1492"/>
      <c r="W198" s="1492"/>
      <c r="X198" s="1492"/>
      <c r="Y198" s="31" t="str">
        <f t="shared" ref="Y198:Y203" si="45">$CA198&amp;CB198</f>
        <v/>
      </c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00"/>
      <c r="CB198" s="234" t="str">
        <f t="shared" ref="CB198:CB203" si="46">IF(T198+U198+V198+W198+X198&lt;&gt;$B198,"* El número de "&amp;T$183&amp;""&amp;" no debe ser distinto del Total. ","")</f>
        <v/>
      </c>
      <c r="CC198" s="32"/>
      <c r="CD198" s="32"/>
      <c r="CE198" s="32"/>
      <c r="CF198" s="32"/>
      <c r="CG198" s="35">
        <f t="shared" ref="CG198:CG203" si="47">IF(T198+U198+V198+W198+X198&lt;&gt;$B198,1,0)</f>
        <v>0</v>
      </c>
      <c r="CH198" s="34"/>
      <c r="CI198" s="34"/>
      <c r="CJ198" s="34"/>
      <c r="CK198" s="34"/>
      <c r="DI198"/>
    </row>
    <row r="199" spans="1:113" x14ac:dyDescent="0.25">
      <c r="A199" s="163" t="s">
        <v>191</v>
      </c>
      <c r="B199" s="235">
        <f t="shared" si="44"/>
        <v>0</v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347"/>
      <c r="T199" s="56"/>
      <c r="U199" s="95"/>
      <c r="V199" s="95"/>
      <c r="W199" s="95"/>
      <c r="X199" s="95"/>
      <c r="Y199" s="31" t="str">
        <f t="shared" si="45"/>
        <v/>
      </c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00"/>
      <c r="CB199" s="234" t="str">
        <f t="shared" si="46"/>
        <v/>
      </c>
      <c r="CC199" s="32"/>
      <c r="CD199" s="32"/>
      <c r="CE199" s="32"/>
      <c r="CF199" s="32"/>
      <c r="CG199" s="35">
        <f t="shared" si="47"/>
        <v>0</v>
      </c>
      <c r="CH199" s="34"/>
      <c r="CI199" s="34"/>
      <c r="CJ199" s="34"/>
      <c r="CK199" s="34"/>
      <c r="DI199"/>
    </row>
    <row r="200" spans="1:113" x14ac:dyDescent="0.25">
      <c r="A200" s="163" t="s">
        <v>192</v>
      </c>
      <c r="B200" s="235">
        <f t="shared" si="44"/>
        <v>0</v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347"/>
      <c r="T200" s="56"/>
      <c r="U200" s="95"/>
      <c r="V200" s="95"/>
      <c r="W200" s="95"/>
      <c r="X200" s="95"/>
      <c r="Y200" s="31" t="str">
        <f t="shared" si="45"/>
        <v/>
      </c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00"/>
      <c r="CB200" s="234" t="str">
        <f t="shared" si="46"/>
        <v/>
      </c>
      <c r="CC200" s="32"/>
      <c r="CD200" s="32"/>
      <c r="CE200" s="32"/>
      <c r="CF200" s="32"/>
      <c r="CG200" s="35">
        <f t="shared" si="47"/>
        <v>0</v>
      </c>
      <c r="CH200" s="34"/>
      <c r="CI200" s="34"/>
      <c r="CJ200" s="34"/>
      <c r="CK200" s="34"/>
      <c r="DI200"/>
    </row>
    <row r="201" spans="1:113" x14ac:dyDescent="0.25">
      <c r="A201" s="348" t="s">
        <v>85</v>
      </c>
      <c r="B201" s="235">
        <f t="shared" si="44"/>
        <v>0</v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347"/>
      <c r="T201" s="56"/>
      <c r="U201" s="95"/>
      <c r="V201" s="95"/>
      <c r="W201" s="95"/>
      <c r="X201" s="95"/>
      <c r="Y201" s="31" t="str">
        <f t="shared" si="45"/>
        <v/>
      </c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00"/>
      <c r="CB201" s="234" t="str">
        <f t="shared" si="46"/>
        <v/>
      </c>
      <c r="CC201" s="32"/>
      <c r="CD201" s="32"/>
      <c r="CE201" s="32"/>
      <c r="CF201" s="32"/>
      <c r="CG201" s="35">
        <f t="shared" si="47"/>
        <v>0</v>
      </c>
      <c r="CH201" s="34"/>
      <c r="CI201" s="34"/>
      <c r="CJ201" s="34"/>
      <c r="CK201" s="34"/>
      <c r="DI201"/>
    </row>
    <row r="202" spans="1:113" x14ac:dyDescent="0.25">
      <c r="A202" s="349" t="s">
        <v>194</v>
      </c>
      <c r="B202" s="235">
        <f t="shared" si="44"/>
        <v>0</v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347"/>
      <c r="T202" s="56"/>
      <c r="U202" s="95"/>
      <c r="V202" s="95"/>
      <c r="W202" s="95"/>
      <c r="X202" s="95"/>
      <c r="Y202" s="31" t="str">
        <f t="shared" si="45"/>
        <v/>
      </c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00"/>
      <c r="CB202" s="234" t="str">
        <f t="shared" si="46"/>
        <v/>
      </c>
      <c r="CC202" s="32"/>
      <c r="CD202" s="32"/>
      <c r="CE202" s="32"/>
      <c r="CF202" s="32"/>
      <c r="CG202" s="35">
        <f t="shared" si="47"/>
        <v>0</v>
      </c>
      <c r="CH202" s="34"/>
      <c r="CI202" s="34"/>
      <c r="CJ202" s="34"/>
      <c r="CK202" s="34"/>
      <c r="DI202"/>
    </row>
    <row r="203" spans="1:113" x14ac:dyDescent="0.25">
      <c r="A203" s="348" t="s">
        <v>193</v>
      </c>
      <c r="B203" s="361">
        <f t="shared" si="44"/>
        <v>0</v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347"/>
      <c r="T203" s="638"/>
      <c r="U203" s="730"/>
      <c r="V203" s="730"/>
      <c r="W203" s="730"/>
      <c r="X203" s="730"/>
      <c r="Y203" s="31" t="str">
        <f t="shared" si="45"/>
        <v/>
      </c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00"/>
      <c r="CB203" s="234" t="str">
        <f t="shared" si="46"/>
        <v/>
      </c>
      <c r="CC203" s="32"/>
      <c r="CD203" s="32"/>
      <c r="CE203" s="32"/>
      <c r="CF203" s="32"/>
      <c r="CG203" s="35">
        <f t="shared" si="47"/>
        <v>0</v>
      </c>
      <c r="CH203" s="34"/>
      <c r="CI203" s="34"/>
      <c r="CJ203" s="34"/>
      <c r="CK203" s="34"/>
      <c r="DI203"/>
    </row>
    <row r="204" spans="1:113" x14ac:dyDescent="0.25">
      <c r="A204" s="728" t="s">
        <v>5</v>
      </c>
      <c r="B204" s="1353">
        <f t="shared" ref="B204:X204" si="48">SUM(B198:B203)</f>
        <v>145</v>
      </c>
      <c r="C204" s="1353">
        <f t="shared" si="48"/>
        <v>0</v>
      </c>
      <c r="D204" s="1353">
        <f t="shared" si="48"/>
        <v>3</v>
      </c>
      <c r="E204" s="1353">
        <f t="shared" si="48"/>
        <v>5</v>
      </c>
      <c r="F204" s="1353">
        <f t="shared" si="48"/>
        <v>8</v>
      </c>
      <c r="G204" s="1353">
        <f t="shared" si="48"/>
        <v>1</v>
      </c>
      <c r="H204" s="1353">
        <f t="shared" si="48"/>
        <v>0</v>
      </c>
      <c r="I204" s="1353">
        <f t="shared" si="48"/>
        <v>16</v>
      </c>
      <c r="J204" s="1353">
        <f t="shared" si="48"/>
        <v>7</v>
      </c>
      <c r="K204" s="1353">
        <f t="shared" si="48"/>
        <v>10</v>
      </c>
      <c r="L204" s="1353">
        <f t="shared" si="48"/>
        <v>12</v>
      </c>
      <c r="M204" s="1353">
        <f t="shared" si="48"/>
        <v>8</v>
      </c>
      <c r="N204" s="1353">
        <f t="shared" si="48"/>
        <v>21</v>
      </c>
      <c r="O204" s="1353">
        <f t="shared" si="48"/>
        <v>19</v>
      </c>
      <c r="P204" s="1353">
        <f t="shared" si="48"/>
        <v>17</v>
      </c>
      <c r="Q204" s="1353">
        <f t="shared" si="48"/>
        <v>6</v>
      </c>
      <c r="R204" s="1353">
        <f t="shared" si="48"/>
        <v>9</v>
      </c>
      <c r="S204" s="1354">
        <f t="shared" si="48"/>
        <v>3</v>
      </c>
      <c r="T204" s="67">
        <f t="shared" si="48"/>
        <v>145</v>
      </c>
      <c r="U204" s="303">
        <f t="shared" si="48"/>
        <v>0</v>
      </c>
      <c r="V204" s="303">
        <f t="shared" si="48"/>
        <v>0</v>
      </c>
      <c r="W204" s="303">
        <f t="shared" si="48"/>
        <v>0</v>
      </c>
      <c r="X204" s="303">
        <f t="shared" si="48"/>
        <v>0</v>
      </c>
      <c r="DI204"/>
    </row>
    <row r="205" spans="1:113" x14ac:dyDescent="0.25">
      <c r="A205" s="192" t="s">
        <v>197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DI205"/>
    </row>
    <row r="206" spans="1:113" x14ac:dyDescent="0.25">
      <c r="A206" s="1429" t="s">
        <v>75</v>
      </c>
      <c r="B206" s="1447" t="s">
        <v>5</v>
      </c>
      <c r="C206" s="1339" t="s">
        <v>186</v>
      </c>
      <c r="D206" s="560"/>
      <c r="E206" s="560"/>
      <c r="F206" s="560"/>
      <c r="G206" s="560"/>
      <c r="H206" s="560"/>
      <c r="I206" s="560"/>
      <c r="J206" s="560"/>
      <c r="K206" s="560"/>
      <c r="L206" s="560"/>
      <c r="M206" s="560"/>
      <c r="N206" s="560"/>
      <c r="O206" s="560"/>
      <c r="P206" s="560"/>
      <c r="Q206" s="560"/>
      <c r="R206" s="560"/>
      <c r="S206" s="561"/>
      <c r="T206" s="1453" t="s">
        <v>158</v>
      </c>
      <c r="U206" s="1453"/>
      <c r="V206" s="1453"/>
      <c r="W206" s="1453"/>
      <c r="X206" s="1340"/>
      <c r="DI206"/>
    </row>
    <row r="207" spans="1:113" x14ac:dyDescent="0.25">
      <c r="A207" s="555"/>
      <c r="B207" s="557"/>
      <c r="C207" s="721"/>
      <c r="D207" s="682"/>
      <c r="E207" s="682"/>
      <c r="F207" s="682"/>
      <c r="G207" s="682"/>
      <c r="H207" s="682"/>
      <c r="I207" s="682"/>
      <c r="J207" s="682"/>
      <c r="K207" s="682"/>
      <c r="L207" s="682"/>
      <c r="M207" s="682"/>
      <c r="N207" s="682"/>
      <c r="O207" s="682"/>
      <c r="P207" s="682"/>
      <c r="Q207" s="682"/>
      <c r="R207" s="682"/>
      <c r="S207" s="683"/>
      <c r="T207" s="572" t="s">
        <v>159</v>
      </c>
      <c r="U207" s="572"/>
      <c r="V207" s="573"/>
      <c r="W207" s="1345" t="s">
        <v>187</v>
      </c>
      <c r="X207" s="1286"/>
      <c r="DI207"/>
    </row>
    <row r="208" spans="1:113" ht="21" x14ac:dyDescent="0.25">
      <c r="A208" s="725"/>
      <c r="B208" s="726"/>
      <c r="C208" s="1346" t="s">
        <v>11</v>
      </c>
      <c r="D208" s="1346" t="s">
        <v>12</v>
      </c>
      <c r="E208" s="1346" t="s">
        <v>13</v>
      </c>
      <c r="F208" s="1346" t="s">
        <v>14</v>
      </c>
      <c r="G208" s="1346" t="s">
        <v>15</v>
      </c>
      <c r="H208" s="1346" t="s">
        <v>16</v>
      </c>
      <c r="I208" s="1346" t="s">
        <v>17</v>
      </c>
      <c r="J208" s="1346" t="s">
        <v>18</v>
      </c>
      <c r="K208" s="1346" t="s">
        <v>19</v>
      </c>
      <c r="L208" s="1346" t="s">
        <v>20</v>
      </c>
      <c r="M208" s="1346" t="s">
        <v>21</v>
      </c>
      <c r="N208" s="1346" t="s">
        <v>22</v>
      </c>
      <c r="O208" s="1346" t="s">
        <v>23</v>
      </c>
      <c r="P208" s="1346" t="s">
        <v>24</v>
      </c>
      <c r="Q208" s="1346" t="s">
        <v>25</v>
      </c>
      <c r="R208" s="1346" t="s">
        <v>26</v>
      </c>
      <c r="S208" s="1347" t="s">
        <v>27</v>
      </c>
      <c r="T208" s="1357" t="s">
        <v>188</v>
      </c>
      <c r="U208" s="1357" t="s">
        <v>189</v>
      </c>
      <c r="V208" s="1357" t="s">
        <v>190</v>
      </c>
      <c r="W208" s="1358" t="s">
        <v>161</v>
      </c>
      <c r="X208" s="1357" t="s">
        <v>162</v>
      </c>
      <c r="Y208" s="4"/>
      <c r="DI208"/>
    </row>
    <row r="209" spans="1:113" x14ac:dyDescent="0.25">
      <c r="A209" s="201" t="s">
        <v>82</v>
      </c>
      <c r="B209" s="229">
        <f>SUM(C209:S209)</f>
        <v>3008</v>
      </c>
      <c r="C209" s="95">
        <v>130</v>
      </c>
      <c r="D209" s="95">
        <v>58</v>
      </c>
      <c r="E209" s="95">
        <v>112</v>
      </c>
      <c r="F209" s="95">
        <v>66</v>
      </c>
      <c r="G209" s="95">
        <v>22</v>
      </c>
      <c r="H209" s="95">
        <v>101</v>
      </c>
      <c r="I209" s="95">
        <v>33</v>
      </c>
      <c r="J209" s="95">
        <v>77</v>
      </c>
      <c r="K209" s="95">
        <v>136</v>
      </c>
      <c r="L209" s="95">
        <v>331</v>
      </c>
      <c r="M209" s="95">
        <v>199</v>
      </c>
      <c r="N209" s="95">
        <v>281</v>
      </c>
      <c r="O209" s="95">
        <v>257</v>
      </c>
      <c r="P209" s="95">
        <v>231</v>
      </c>
      <c r="Q209" s="95">
        <v>223</v>
      </c>
      <c r="R209" s="95">
        <v>340</v>
      </c>
      <c r="S209" s="347">
        <v>411</v>
      </c>
      <c r="T209" s="40">
        <v>748</v>
      </c>
      <c r="U209" s="352">
        <v>0</v>
      </c>
      <c r="V209" s="352">
        <v>0</v>
      </c>
      <c r="W209" s="352">
        <v>1362</v>
      </c>
      <c r="X209" s="352">
        <v>898</v>
      </c>
      <c r="Y209" s="31" t="str">
        <f>$CA209&amp;CB209</f>
        <v/>
      </c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00"/>
      <c r="CB209" s="234" t="str">
        <f t="shared" ref="CB209:CB212" si="49">IF(T209+U209+V209+W209+X209&lt;&gt;$B209,"* El número de "&amp;T$183&amp;""&amp;" no debe ser distinto del Total. ","")</f>
        <v/>
      </c>
      <c r="CC209" s="32"/>
      <c r="CD209" s="32"/>
      <c r="CE209" s="32"/>
      <c r="CF209" s="32"/>
      <c r="CG209" s="35">
        <f t="shared" ref="CG209:CG212" si="50">IF(T209+U209+V209+W209+X209&lt;&gt;$B209,1,0)</f>
        <v>0</v>
      </c>
      <c r="CH209" s="34"/>
      <c r="CI209" s="34"/>
      <c r="CJ209" s="34"/>
      <c r="CK209" s="34"/>
      <c r="DI209"/>
    </row>
    <row r="210" spans="1:113" x14ac:dyDescent="0.25">
      <c r="A210" s="163" t="s">
        <v>191</v>
      </c>
      <c r="B210" s="235">
        <f>SUM(C210:S210)</f>
        <v>192</v>
      </c>
      <c r="C210" s="95">
        <v>0</v>
      </c>
      <c r="D210" s="95">
        <v>0</v>
      </c>
      <c r="E210" s="95">
        <v>0</v>
      </c>
      <c r="F210" s="95">
        <v>1</v>
      </c>
      <c r="G210" s="95">
        <v>0</v>
      </c>
      <c r="H210" s="95">
        <v>13</v>
      </c>
      <c r="I210" s="95">
        <v>3</v>
      </c>
      <c r="J210" s="95">
        <v>0</v>
      </c>
      <c r="K210" s="95">
        <v>14</v>
      </c>
      <c r="L210" s="95">
        <v>31</v>
      </c>
      <c r="M210" s="95">
        <v>17</v>
      </c>
      <c r="N210" s="95">
        <v>23</v>
      </c>
      <c r="O210" s="95">
        <v>14</v>
      </c>
      <c r="P210" s="95">
        <v>16</v>
      </c>
      <c r="Q210" s="95">
        <v>9</v>
      </c>
      <c r="R210" s="95">
        <v>26</v>
      </c>
      <c r="S210" s="347">
        <v>25</v>
      </c>
      <c r="T210" s="56">
        <v>7</v>
      </c>
      <c r="U210" s="95">
        <v>0</v>
      </c>
      <c r="V210" s="95">
        <v>0</v>
      </c>
      <c r="W210" s="95">
        <v>185</v>
      </c>
      <c r="X210" s="95">
        <v>0</v>
      </c>
      <c r="Y210" s="31" t="str">
        <f>$CA210&amp;CB210</f>
        <v/>
      </c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00"/>
      <c r="CB210" s="234" t="str">
        <f t="shared" si="49"/>
        <v/>
      </c>
      <c r="CC210" s="32"/>
      <c r="CD210" s="32"/>
      <c r="CE210" s="32"/>
      <c r="CF210" s="32"/>
      <c r="CG210" s="35">
        <f t="shared" si="50"/>
        <v>0</v>
      </c>
      <c r="CH210" s="34"/>
      <c r="CI210" s="34"/>
      <c r="CJ210" s="34"/>
      <c r="CK210" s="34"/>
      <c r="DI210"/>
    </row>
    <row r="211" spans="1:113" x14ac:dyDescent="0.25">
      <c r="A211" s="163" t="s">
        <v>192</v>
      </c>
      <c r="B211" s="235">
        <f>SUM(C211:S211)</f>
        <v>160</v>
      </c>
      <c r="C211" s="95">
        <v>83</v>
      </c>
      <c r="D211" s="95">
        <v>0</v>
      </c>
      <c r="E211" s="95">
        <v>0</v>
      </c>
      <c r="F211" s="95">
        <v>0</v>
      </c>
      <c r="G211" s="95">
        <v>0</v>
      </c>
      <c r="H211" s="95">
        <v>1</v>
      </c>
      <c r="I211" s="95">
        <v>1</v>
      </c>
      <c r="J211" s="95">
        <v>1</v>
      </c>
      <c r="K211" s="95">
        <v>5</v>
      </c>
      <c r="L211" s="95">
        <v>4</v>
      </c>
      <c r="M211" s="95">
        <v>9</v>
      </c>
      <c r="N211" s="95">
        <v>9</v>
      </c>
      <c r="O211" s="95">
        <v>11</v>
      </c>
      <c r="P211" s="95">
        <v>2</v>
      </c>
      <c r="Q211" s="95">
        <v>13</v>
      </c>
      <c r="R211" s="95">
        <v>12</v>
      </c>
      <c r="S211" s="347">
        <v>9</v>
      </c>
      <c r="T211" s="56">
        <v>0</v>
      </c>
      <c r="U211" s="95">
        <v>0</v>
      </c>
      <c r="V211" s="95">
        <v>0</v>
      </c>
      <c r="W211" s="95">
        <v>87</v>
      </c>
      <c r="X211" s="95">
        <v>73</v>
      </c>
      <c r="Y211" s="31" t="str">
        <f>$CA211&amp;CB211</f>
        <v/>
      </c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00"/>
      <c r="CB211" s="234" t="str">
        <f t="shared" si="49"/>
        <v/>
      </c>
      <c r="CC211" s="32"/>
      <c r="CD211" s="32"/>
      <c r="CE211" s="32"/>
      <c r="CF211" s="32"/>
      <c r="CG211" s="35">
        <f t="shared" si="50"/>
        <v>0</v>
      </c>
      <c r="CH211" s="34"/>
      <c r="CI211" s="34"/>
      <c r="CJ211" s="34"/>
      <c r="CK211" s="34"/>
      <c r="DI211"/>
    </row>
    <row r="212" spans="1:113" x14ac:dyDescent="0.25">
      <c r="A212" s="348" t="s">
        <v>85</v>
      </c>
      <c r="B212" s="237">
        <f>SUM(C212:S212)</f>
        <v>0</v>
      </c>
      <c r="C212" s="78">
        <v>0</v>
      </c>
      <c r="D212" s="78">
        <v>0</v>
      </c>
      <c r="E212" s="78">
        <v>0</v>
      </c>
      <c r="F212" s="78">
        <v>0</v>
      </c>
      <c r="G212" s="78">
        <v>0</v>
      </c>
      <c r="H212" s="78">
        <v>0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0</v>
      </c>
      <c r="O212" s="78">
        <v>0</v>
      </c>
      <c r="P212" s="78">
        <v>0</v>
      </c>
      <c r="Q212" s="78">
        <v>0</v>
      </c>
      <c r="R212" s="78">
        <v>0</v>
      </c>
      <c r="S212" s="362">
        <v>0</v>
      </c>
      <c r="T212" s="77">
        <v>0</v>
      </c>
      <c r="U212" s="78">
        <v>0</v>
      </c>
      <c r="V212" s="78">
        <v>0</v>
      </c>
      <c r="W212" s="78">
        <v>0</v>
      </c>
      <c r="X212" s="78">
        <v>0</v>
      </c>
      <c r="Y212" s="31" t="str">
        <f>$CA212&amp;CB212</f>
        <v/>
      </c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00"/>
      <c r="CB212" s="234" t="str">
        <f t="shared" si="49"/>
        <v/>
      </c>
      <c r="CC212" s="32"/>
      <c r="CD212" s="32"/>
      <c r="CE212" s="32"/>
      <c r="CF212" s="32"/>
      <c r="CG212" s="35">
        <f t="shared" si="50"/>
        <v>0</v>
      </c>
      <c r="CH212" s="34"/>
      <c r="CI212" s="34"/>
      <c r="CJ212" s="34"/>
      <c r="CK212" s="34"/>
      <c r="DI212"/>
    </row>
    <row r="213" spans="1:113" x14ac:dyDescent="0.25">
      <c r="A213" s="1360" t="s">
        <v>5</v>
      </c>
      <c r="B213" s="727">
        <f t="shared" ref="B213:X213" si="51">SUM(B209:B212)</f>
        <v>3360</v>
      </c>
      <c r="C213" s="727">
        <f t="shared" si="51"/>
        <v>213</v>
      </c>
      <c r="D213" s="727">
        <f t="shared" si="51"/>
        <v>58</v>
      </c>
      <c r="E213" s="727">
        <f t="shared" si="51"/>
        <v>112</v>
      </c>
      <c r="F213" s="727">
        <f t="shared" si="51"/>
        <v>67</v>
      </c>
      <c r="G213" s="727">
        <f t="shared" si="51"/>
        <v>22</v>
      </c>
      <c r="H213" s="727">
        <f t="shared" si="51"/>
        <v>115</v>
      </c>
      <c r="I213" s="727">
        <f t="shared" si="51"/>
        <v>37</v>
      </c>
      <c r="J213" s="727">
        <f t="shared" si="51"/>
        <v>78</v>
      </c>
      <c r="K213" s="727">
        <f t="shared" si="51"/>
        <v>155</v>
      </c>
      <c r="L213" s="727">
        <f t="shared" si="51"/>
        <v>366</v>
      </c>
      <c r="M213" s="727">
        <f t="shared" si="51"/>
        <v>225</v>
      </c>
      <c r="N213" s="727">
        <f t="shared" si="51"/>
        <v>313</v>
      </c>
      <c r="O213" s="727">
        <f t="shared" si="51"/>
        <v>282</v>
      </c>
      <c r="P213" s="727">
        <f t="shared" si="51"/>
        <v>249</v>
      </c>
      <c r="Q213" s="727">
        <f t="shared" si="51"/>
        <v>245</v>
      </c>
      <c r="R213" s="727">
        <f t="shared" si="51"/>
        <v>378</v>
      </c>
      <c r="S213" s="693">
        <f t="shared" si="51"/>
        <v>445</v>
      </c>
      <c r="T213" s="67">
        <f t="shared" si="51"/>
        <v>755</v>
      </c>
      <c r="U213" s="303">
        <f t="shared" si="51"/>
        <v>0</v>
      </c>
      <c r="V213" s="303">
        <f t="shared" si="51"/>
        <v>0</v>
      </c>
      <c r="W213" s="303">
        <f t="shared" si="51"/>
        <v>1634</v>
      </c>
      <c r="X213" s="303">
        <f t="shared" si="51"/>
        <v>971</v>
      </c>
    </row>
    <row r="214" spans="1:113" x14ac:dyDescent="0.25">
      <c r="A214" s="11" t="s">
        <v>198</v>
      </c>
      <c r="B214" s="12"/>
    </row>
    <row r="215" spans="1:113" x14ac:dyDescent="0.25">
      <c r="A215" s="1361" t="s">
        <v>199</v>
      </c>
      <c r="B215" s="1318" t="s">
        <v>76</v>
      </c>
    </row>
    <row r="216" spans="1:113" x14ac:dyDescent="0.25">
      <c r="A216" s="364" t="s">
        <v>200</v>
      </c>
      <c r="B216" s="352"/>
    </row>
    <row r="217" spans="1:113" x14ac:dyDescent="0.25">
      <c r="A217" s="365" t="s">
        <v>201</v>
      </c>
      <c r="B217" s="95"/>
    </row>
    <row r="218" spans="1:113" x14ac:dyDescent="0.25">
      <c r="A218" s="365" t="s">
        <v>202</v>
      </c>
      <c r="B218" s="95"/>
    </row>
    <row r="219" spans="1:113" x14ac:dyDescent="0.25">
      <c r="A219" s="366" t="s">
        <v>203</v>
      </c>
      <c r="B219" s="78"/>
    </row>
    <row r="220" spans="1:113" x14ac:dyDescent="0.25">
      <c r="A220" s="192" t="s">
        <v>204</v>
      </c>
      <c r="B220" s="12"/>
    </row>
    <row r="221" spans="1:113" x14ac:dyDescent="0.25">
      <c r="A221" s="1362" t="s">
        <v>205</v>
      </c>
      <c r="B221" s="1318" t="s">
        <v>5</v>
      </c>
    </row>
    <row r="222" spans="1:113" x14ac:dyDescent="0.25">
      <c r="A222" s="365" t="s">
        <v>98</v>
      </c>
      <c r="B222" s="95">
        <v>19</v>
      </c>
    </row>
    <row r="223" spans="1:113" x14ac:dyDescent="0.25">
      <c r="A223" s="365" t="s">
        <v>99</v>
      </c>
      <c r="B223" s="95">
        <v>2</v>
      </c>
    </row>
    <row r="224" spans="1:113" x14ac:dyDescent="0.25">
      <c r="A224" s="365" t="s">
        <v>100</v>
      </c>
      <c r="B224" s="95">
        <v>4026</v>
      </c>
    </row>
    <row r="225" spans="1:2" customFormat="1" ht="22.5" x14ac:dyDescent="0.25">
      <c r="A225" s="368" t="s">
        <v>101</v>
      </c>
      <c r="B225" s="95">
        <v>482</v>
      </c>
    </row>
    <row r="226" spans="1:2" customFormat="1" x14ac:dyDescent="0.25">
      <c r="A226" s="365" t="s">
        <v>102</v>
      </c>
      <c r="B226" s="95">
        <v>0</v>
      </c>
    </row>
    <row r="227" spans="1:2" customFormat="1" x14ac:dyDescent="0.25">
      <c r="A227" s="365" t="s">
        <v>103</v>
      </c>
      <c r="B227" s="95">
        <v>284</v>
      </c>
    </row>
    <row r="228" spans="1:2" customFormat="1" x14ac:dyDescent="0.25">
      <c r="A228" s="365" t="s">
        <v>104</v>
      </c>
      <c r="B228" s="95">
        <v>0</v>
      </c>
    </row>
    <row r="229" spans="1:2" customFormat="1" x14ac:dyDescent="0.25">
      <c r="A229" s="365" t="s">
        <v>206</v>
      </c>
      <c r="B229" s="95">
        <v>2</v>
      </c>
    </row>
    <row r="230" spans="1:2" customFormat="1" x14ac:dyDescent="0.25">
      <c r="A230" s="365" t="s">
        <v>108</v>
      </c>
      <c r="B230" s="95">
        <v>0</v>
      </c>
    </row>
    <row r="231" spans="1:2" customFormat="1" x14ac:dyDescent="0.25">
      <c r="A231" s="365" t="s">
        <v>105</v>
      </c>
      <c r="B231" s="95">
        <v>0</v>
      </c>
    </row>
    <row r="232" spans="1:2" customFormat="1" x14ac:dyDescent="0.25">
      <c r="A232" s="365" t="s">
        <v>207</v>
      </c>
      <c r="B232" s="95">
        <v>0</v>
      </c>
    </row>
    <row r="233" spans="1:2" customFormat="1" x14ac:dyDescent="0.25">
      <c r="A233" s="365" t="s">
        <v>107</v>
      </c>
      <c r="B233" s="95">
        <v>0</v>
      </c>
    </row>
    <row r="234" spans="1:2" customFormat="1" x14ac:dyDescent="0.25">
      <c r="A234" s="365" t="s">
        <v>208</v>
      </c>
      <c r="B234" s="95">
        <v>0</v>
      </c>
    </row>
    <row r="235" spans="1:2" customFormat="1" x14ac:dyDescent="0.25">
      <c r="A235" s="365" t="s">
        <v>209</v>
      </c>
      <c r="B235" s="95">
        <v>0</v>
      </c>
    </row>
    <row r="236" spans="1:2" customFormat="1" x14ac:dyDescent="0.25">
      <c r="A236" s="365" t="s">
        <v>109</v>
      </c>
      <c r="B236" s="95">
        <v>14</v>
      </c>
    </row>
    <row r="237" spans="1:2" customFormat="1" x14ac:dyDescent="0.25">
      <c r="A237" s="365" t="s">
        <v>110</v>
      </c>
      <c r="B237" s="95">
        <v>0</v>
      </c>
    </row>
    <row r="238" spans="1:2" customFormat="1" x14ac:dyDescent="0.25">
      <c r="A238" s="365" t="s">
        <v>111</v>
      </c>
      <c r="B238" s="95">
        <v>176</v>
      </c>
    </row>
    <row r="239" spans="1:2" customFormat="1" x14ac:dyDescent="0.25">
      <c r="A239" s="365" t="s">
        <v>112</v>
      </c>
      <c r="B239" s="95">
        <v>0</v>
      </c>
    </row>
    <row r="240" spans="1:2" customFormat="1" x14ac:dyDescent="0.25">
      <c r="A240" s="365" t="s">
        <v>210</v>
      </c>
      <c r="B240" s="95">
        <v>75</v>
      </c>
    </row>
    <row r="241" spans="1:19" customFormat="1" x14ac:dyDescent="0.25">
      <c r="A241" s="365" t="s">
        <v>114</v>
      </c>
      <c r="B241" s="95">
        <v>0</v>
      </c>
    </row>
    <row r="242" spans="1:19" customFormat="1" x14ac:dyDescent="0.25">
      <c r="A242" s="365" t="s">
        <v>211</v>
      </c>
      <c r="B242" s="95">
        <v>0</v>
      </c>
    </row>
    <row r="243" spans="1:19" customFormat="1" x14ac:dyDescent="0.25">
      <c r="A243" s="365" t="s">
        <v>212</v>
      </c>
      <c r="B243" s="95">
        <v>0</v>
      </c>
    </row>
    <row r="244" spans="1:19" customFormat="1" x14ac:dyDescent="0.25">
      <c r="A244" s="365" t="s">
        <v>213</v>
      </c>
      <c r="B244" s="95">
        <v>1912</v>
      </c>
    </row>
    <row r="245" spans="1:19" customFormat="1" x14ac:dyDescent="0.25">
      <c r="A245" s="365" t="s">
        <v>214</v>
      </c>
      <c r="B245" s="95">
        <v>0</v>
      </c>
    </row>
    <row r="246" spans="1:19" customFormat="1" x14ac:dyDescent="0.25">
      <c r="A246" s="366" t="s">
        <v>215</v>
      </c>
      <c r="B246" s="78">
        <v>0</v>
      </c>
    </row>
    <row r="247" spans="1:19" customFormat="1" x14ac:dyDescent="0.25">
      <c r="A247" s="731" t="s">
        <v>5</v>
      </c>
      <c r="B247" s="732">
        <f>SUM(B222:B246)</f>
        <v>6992</v>
      </c>
    </row>
    <row r="248" spans="1:19" customFormat="1" x14ac:dyDescent="0.25">
      <c r="A248" s="11" t="s">
        <v>216</v>
      </c>
      <c r="B248" s="11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</row>
    <row r="249" spans="1:19" customFormat="1" x14ac:dyDescent="0.25">
      <c r="A249" s="11" t="s">
        <v>217</v>
      </c>
      <c r="B249" s="257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</row>
    <row r="250" spans="1:19" customFormat="1" x14ac:dyDescent="0.25">
      <c r="A250" s="1430" t="s">
        <v>218</v>
      </c>
      <c r="B250" s="1454" t="s">
        <v>5</v>
      </c>
      <c r="C250" s="1313" t="s">
        <v>186</v>
      </c>
      <c r="D250" s="1432"/>
      <c r="E250" s="1432"/>
      <c r="F250" s="1432"/>
      <c r="G250" s="1432"/>
      <c r="H250" s="1432"/>
      <c r="I250" s="1432"/>
      <c r="J250" s="1432"/>
      <c r="K250" s="1432"/>
      <c r="L250" s="1432"/>
      <c r="M250" s="1432"/>
      <c r="N250" s="1432"/>
      <c r="O250" s="1432"/>
      <c r="P250" s="1432"/>
      <c r="Q250" s="1432"/>
      <c r="R250" s="1432"/>
      <c r="S250" s="1312"/>
    </row>
    <row r="251" spans="1:19" customFormat="1" x14ac:dyDescent="0.25">
      <c r="A251" s="734"/>
      <c r="B251" s="735"/>
      <c r="C251" s="1365" t="s">
        <v>11</v>
      </c>
      <c r="D251" s="1365" t="s">
        <v>12</v>
      </c>
      <c r="E251" s="1365" t="s">
        <v>13</v>
      </c>
      <c r="F251" s="1365" t="s">
        <v>14</v>
      </c>
      <c r="G251" s="1365" t="s">
        <v>15</v>
      </c>
      <c r="H251" s="1365" t="s">
        <v>16</v>
      </c>
      <c r="I251" s="1365" t="s">
        <v>17</v>
      </c>
      <c r="J251" s="1365" t="s">
        <v>18</v>
      </c>
      <c r="K251" s="1365" t="s">
        <v>19</v>
      </c>
      <c r="L251" s="1365" t="s">
        <v>20</v>
      </c>
      <c r="M251" s="1365" t="s">
        <v>21</v>
      </c>
      <c r="N251" s="1365" t="s">
        <v>22</v>
      </c>
      <c r="O251" s="1365" t="s">
        <v>23</v>
      </c>
      <c r="P251" s="1365" t="s">
        <v>24</v>
      </c>
      <c r="Q251" s="1365" t="s">
        <v>25</v>
      </c>
      <c r="R251" s="1365" t="s">
        <v>26</v>
      </c>
      <c r="S251" s="1366" t="s">
        <v>27</v>
      </c>
    </row>
    <row r="252" spans="1:19" customFormat="1" x14ac:dyDescent="0.25">
      <c r="A252" s="1493" t="s">
        <v>219</v>
      </c>
      <c r="B252" s="1494">
        <f>SUM(C252:S252)</f>
        <v>322</v>
      </c>
      <c r="C252" s="1473">
        <v>1</v>
      </c>
      <c r="D252" s="1474">
        <v>9</v>
      </c>
      <c r="E252" s="1474">
        <v>15</v>
      </c>
      <c r="F252" s="1474">
        <v>2</v>
      </c>
      <c r="G252" s="1474">
        <v>1</v>
      </c>
      <c r="H252" s="1474">
        <v>0</v>
      </c>
      <c r="I252" s="1474">
        <v>0</v>
      </c>
      <c r="J252" s="1474">
        <v>0</v>
      </c>
      <c r="K252" s="1474">
        <v>1</v>
      </c>
      <c r="L252" s="1474">
        <v>0</v>
      </c>
      <c r="M252" s="1474">
        <v>1</v>
      </c>
      <c r="N252" s="1474">
        <v>2</v>
      </c>
      <c r="O252" s="1474">
        <v>6</v>
      </c>
      <c r="P252" s="1474">
        <v>59</v>
      </c>
      <c r="Q252" s="1474">
        <v>70</v>
      </c>
      <c r="R252" s="1474">
        <v>68</v>
      </c>
      <c r="S252" s="1477">
        <v>87</v>
      </c>
    </row>
    <row r="253" spans="1:19" customFormat="1" x14ac:dyDescent="0.25">
      <c r="A253" s="375" t="s">
        <v>220</v>
      </c>
      <c r="B253" s="376">
        <f>SUM(C253:S253)</f>
        <v>322</v>
      </c>
      <c r="C253" s="51">
        <v>1</v>
      </c>
      <c r="D253" s="55">
        <v>9</v>
      </c>
      <c r="E253" s="55">
        <v>15</v>
      </c>
      <c r="F253" s="55">
        <v>2</v>
      </c>
      <c r="G253" s="55">
        <v>1</v>
      </c>
      <c r="H253" s="55">
        <v>0</v>
      </c>
      <c r="I253" s="55">
        <v>0</v>
      </c>
      <c r="J253" s="55">
        <v>0</v>
      </c>
      <c r="K253" s="55">
        <v>1</v>
      </c>
      <c r="L253" s="55">
        <v>0</v>
      </c>
      <c r="M253" s="55">
        <v>1</v>
      </c>
      <c r="N253" s="55">
        <v>2</v>
      </c>
      <c r="O253" s="55">
        <v>6</v>
      </c>
      <c r="P253" s="55">
        <v>59</v>
      </c>
      <c r="Q253" s="55">
        <v>70</v>
      </c>
      <c r="R253" s="55">
        <v>68</v>
      </c>
      <c r="S253" s="56">
        <v>87</v>
      </c>
    </row>
    <row r="254" spans="1:19" customFormat="1" x14ac:dyDescent="0.25">
      <c r="A254" s="736" t="s">
        <v>221</v>
      </c>
      <c r="B254" s="737">
        <f>SUM(C254:S254)</f>
        <v>322</v>
      </c>
      <c r="C254" s="1490">
        <v>1</v>
      </c>
      <c r="D254" s="76">
        <v>9</v>
      </c>
      <c r="E254" s="76">
        <v>15</v>
      </c>
      <c r="F254" s="76">
        <v>2</v>
      </c>
      <c r="G254" s="76">
        <v>1</v>
      </c>
      <c r="H254" s="76">
        <v>0</v>
      </c>
      <c r="I254" s="76">
        <v>0</v>
      </c>
      <c r="J254" s="76">
        <v>0</v>
      </c>
      <c r="K254" s="76">
        <v>1</v>
      </c>
      <c r="L254" s="76">
        <v>0</v>
      </c>
      <c r="M254" s="76">
        <v>1</v>
      </c>
      <c r="N254" s="76">
        <v>2</v>
      </c>
      <c r="O254" s="76">
        <v>6</v>
      </c>
      <c r="P254" s="76">
        <v>59</v>
      </c>
      <c r="Q254" s="76">
        <v>70</v>
      </c>
      <c r="R254" s="76">
        <v>68</v>
      </c>
      <c r="S254" s="638">
        <v>87</v>
      </c>
    </row>
    <row r="255" spans="1:19" customFormat="1" x14ac:dyDescent="0.25">
      <c r="A255" s="11" t="s">
        <v>222</v>
      </c>
      <c r="B255" s="379"/>
      <c r="C255" s="12"/>
      <c r="D255" s="379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</row>
    <row r="256" spans="1:19" customFormat="1" x14ac:dyDescent="0.25">
      <c r="A256" s="1430" t="s">
        <v>223</v>
      </c>
      <c r="B256" s="1454" t="s">
        <v>224</v>
      </c>
      <c r="C256" s="1313" t="s">
        <v>186</v>
      </c>
      <c r="D256" s="1432"/>
      <c r="E256" s="1432"/>
      <c r="F256" s="1432"/>
      <c r="G256" s="1432"/>
      <c r="H256" s="1432"/>
      <c r="I256" s="1432"/>
      <c r="J256" s="1432"/>
      <c r="K256" s="1432"/>
      <c r="L256" s="1432"/>
      <c r="M256" s="1432"/>
      <c r="N256" s="1432"/>
      <c r="O256" s="1432"/>
      <c r="P256" s="1432"/>
      <c r="Q256" s="1432"/>
      <c r="R256" s="1432"/>
      <c r="S256" s="1312"/>
    </row>
    <row r="257" spans="1:19" customFormat="1" x14ac:dyDescent="0.25">
      <c r="A257" s="734"/>
      <c r="B257" s="735"/>
      <c r="C257" s="1346" t="s">
        <v>11</v>
      </c>
      <c r="D257" s="1346" t="s">
        <v>12</v>
      </c>
      <c r="E257" s="1346" t="s">
        <v>13</v>
      </c>
      <c r="F257" s="1346" t="s">
        <v>14</v>
      </c>
      <c r="G257" s="1346" t="s">
        <v>15</v>
      </c>
      <c r="H257" s="1346" t="s">
        <v>16</v>
      </c>
      <c r="I257" s="1346" t="s">
        <v>17</v>
      </c>
      <c r="J257" s="1346" t="s">
        <v>18</v>
      </c>
      <c r="K257" s="1346" t="s">
        <v>19</v>
      </c>
      <c r="L257" s="1346" t="s">
        <v>20</v>
      </c>
      <c r="M257" s="1346" t="s">
        <v>21</v>
      </c>
      <c r="N257" s="1346" t="s">
        <v>22</v>
      </c>
      <c r="O257" s="1346" t="s">
        <v>23</v>
      </c>
      <c r="P257" s="1346" t="s">
        <v>24</v>
      </c>
      <c r="Q257" s="1346" t="s">
        <v>25</v>
      </c>
      <c r="R257" s="1346" t="s">
        <v>26</v>
      </c>
      <c r="S257" s="1346" t="s">
        <v>27</v>
      </c>
    </row>
    <row r="258" spans="1:19" customFormat="1" x14ac:dyDescent="0.25">
      <c r="A258" s="380" t="s">
        <v>225</v>
      </c>
      <c r="B258" s="380">
        <f t="shared" ref="B258:B284" si="52">SUM(C258:S258)</f>
        <v>19</v>
      </c>
      <c r="C258" s="1473">
        <v>0</v>
      </c>
      <c r="D258" s="1474">
        <v>0</v>
      </c>
      <c r="E258" s="1474">
        <v>0</v>
      </c>
      <c r="F258" s="1474">
        <v>0</v>
      </c>
      <c r="G258" s="1474">
        <v>0</v>
      </c>
      <c r="H258" s="1474">
        <v>0</v>
      </c>
      <c r="I258" s="1474">
        <v>0</v>
      </c>
      <c r="J258" s="1474">
        <v>0</v>
      </c>
      <c r="K258" s="1474">
        <v>0</v>
      </c>
      <c r="L258" s="1474">
        <v>0</v>
      </c>
      <c r="M258" s="1474">
        <v>0</v>
      </c>
      <c r="N258" s="1474">
        <v>0</v>
      </c>
      <c r="O258" s="1474">
        <v>1</v>
      </c>
      <c r="P258" s="1474">
        <v>3</v>
      </c>
      <c r="Q258" s="1474">
        <v>1</v>
      </c>
      <c r="R258" s="1474">
        <v>6</v>
      </c>
      <c r="S258" s="1478">
        <v>8</v>
      </c>
    </row>
    <row r="259" spans="1:19" customFormat="1" x14ac:dyDescent="0.25">
      <c r="A259" s="301" t="s">
        <v>226</v>
      </c>
      <c r="B259" s="301">
        <f t="shared" si="52"/>
        <v>0</v>
      </c>
      <c r="C259" s="51">
        <v>0</v>
      </c>
      <c r="D259" s="55">
        <v>0</v>
      </c>
      <c r="E259" s="55">
        <v>0</v>
      </c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55">
        <v>0</v>
      </c>
      <c r="L259" s="55">
        <v>0</v>
      </c>
      <c r="M259" s="55">
        <v>0</v>
      </c>
      <c r="N259" s="55">
        <v>0</v>
      </c>
      <c r="O259" s="55">
        <v>0</v>
      </c>
      <c r="P259" s="55">
        <v>0</v>
      </c>
      <c r="Q259" s="55">
        <v>0</v>
      </c>
      <c r="R259" s="55">
        <v>0</v>
      </c>
      <c r="S259" s="56">
        <v>0</v>
      </c>
    </row>
    <row r="260" spans="1:19" customFormat="1" x14ac:dyDescent="0.25">
      <c r="A260" s="301" t="s">
        <v>227</v>
      </c>
      <c r="B260" s="301">
        <f t="shared" si="52"/>
        <v>9</v>
      </c>
      <c r="C260" s="51">
        <v>0</v>
      </c>
      <c r="D260" s="55">
        <v>0</v>
      </c>
      <c r="E260" s="55">
        <v>0</v>
      </c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55">
        <v>0</v>
      </c>
      <c r="L260" s="55">
        <v>0</v>
      </c>
      <c r="M260" s="55">
        <v>0</v>
      </c>
      <c r="N260" s="55">
        <v>0</v>
      </c>
      <c r="O260" s="55">
        <v>0</v>
      </c>
      <c r="P260" s="55">
        <v>1</v>
      </c>
      <c r="Q260" s="55">
        <v>1</v>
      </c>
      <c r="R260" s="55">
        <v>4</v>
      </c>
      <c r="S260" s="56">
        <v>3</v>
      </c>
    </row>
    <row r="261" spans="1:19" customFormat="1" x14ac:dyDescent="0.25">
      <c r="A261" s="301" t="s">
        <v>228</v>
      </c>
      <c r="B261" s="301">
        <f t="shared" si="52"/>
        <v>12</v>
      </c>
      <c r="C261" s="51">
        <v>0</v>
      </c>
      <c r="D261" s="55">
        <v>0</v>
      </c>
      <c r="E261" s="55">
        <v>0</v>
      </c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55">
        <v>0</v>
      </c>
      <c r="L261" s="55">
        <v>0</v>
      </c>
      <c r="M261" s="55">
        <v>0</v>
      </c>
      <c r="N261" s="55">
        <v>0</v>
      </c>
      <c r="O261" s="55">
        <v>0</v>
      </c>
      <c r="P261" s="55">
        <v>3</v>
      </c>
      <c r="Q261" s="55">
        <v>1</v>
      </c>
      <c r="R261" s="55">
        <v>5</v>
      </c>
      <c r="S261" s="56">
        <v>3</v>
      </c>
    </row>
    <row r="262" spans="1:19" customFormat="1" x14ac:dyDescent="0.25">
      <c r="A262" s="301" t="s">
        <v>229</v>
      </c>
      <c r="B262" s="301">
        <f t="shared" si="52"/>
        <v>27</v>
      </c>
      <c r="C262" s="51">
        <v>0</v>
      </c>
      <c r="D262" s="55">
        <v>0</v>
      </c>
      <c r="E262" s="55">
        <v>0</v>
      </c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55">
        <v>0</v>
      </c>
      <c r="L262" s="55">
        <v>0</v>
      </c>
      <c r="M262" s="55">
        <v>1</v>
      </c>
      <c r="N262" s="55">
        <v>1</v>
      </c>
      <c r="O262" s="55">
        <v>2</v>
      </c>
      <c r="P262" s="55">
        <v>3</v>
      </c>
      <c r="Q262" s="55">
        <v>7</v>
      </c>
      <c r="R262" s="55">
        <v>7</v>
      </c>
      <c r="S262" s="56">
        <v>6</v>
      </c>
    </row>
    <row r="263" spans="1:19" customFormat="1" x14ac:dyDescent="0.25">
      <c r="A263" s="301" t="s">
        <v>230</v>
      </c>
      <c r="B263" s="301">
        <f t="shared" si="52"/>
        <v>27</v>
      </c>
      <c r="C263" s="51">
        <v>0</v>
      </c>
      <c r="D263" s="55">
        <v>0</v>
      </c>
      <c r="E263" s="55">
        <v>0</v>
      </c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55">
        <v>0</v>
      </c>
      <c r="L263" s="55">
        <v>0</v>
      </c>
      <c r="M263" s="55">
        <v>0</v>
      </c>
      <c r="N263" s="55">
        <v>0</v>
      </c>
      <c r="O263" s="55">
        <v>2</v>
      </c>
      <c r="P263" s="55">
        <v>5</v>
      </c>
      <c r="Q263" s="55">
        <v>5</v>
      </c>
      <c r="R263" s="55">
        <v>7</v>
      </c>
      <c r="S263" s="56">
        <v>8</v>
      </c>
    </row>
    <row r="264" spans="1:19" customFormat="1" x14ac:dyDescent="0.25">
      <c r="A264" s="301" t="s">
        <v>231</v>
      </c>
      <c r="B264" s="301">
        <f t="shared" si="52"/>
        <v>0</v>
      </c>
      <c r="C264" s="51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6"/>
    </row>
    <row r="265" spans="1:19" customFormat="1" x14ac:dyDescent="0.25">
      <c r="A265" s="301" t="s">
        <v>232</v>
      </c>
      <c r="B265" s="301">
        <f t="shared" si="52"/>
        <v>0</v>
      </c>
      <c r="C265" s="51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6"/>
    </row>
    <row r="266" spans="1:19" customFormat="1" x14ac:dyDescent="0.25">
      <c r="A266" s="301" t="s">
        <v>233</v>
      </c>
      <c r="B266" s="301">
        <f t="shared" si="52"/>
        <v>0</v>
      </c>
      <c r="C266" s="51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6"/>
    </row>
    <row r="267" spans="1:19" customFormat="1" x14ac:dyDescent="0.25">
      <c r="A267" s="301" t="s">
        <v>234</v>
      </c>
      <c r="B267" s="301">
        <f t="shared" si="52"/>
        <v>0</v>
      </c>
      <c r="C267" s="51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6"/>
    </row>
    <row r="268" spans="1:19" customFormat="1" ht="22.5" x14ac:dyDescent="0.25">
      <c r="A268" s="381" t="s">
        <v>235</v>
      </c>
      <c r="B268" s="301">
        <f t="shared" si="52"/>
        <v>0</v>
      </c>
      <c r="C268" s="51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6"/>
    </row>
    <row r="269" spans="1:19" customFormat="1" ht="22.5" x14ac:dyDescent="0.25">
      <c r="A269" s="381" t="s">
        <v>236</v>
      </c>
      <c r="B269" s="301">
        <f t="shared" si="52"/>
        <v>0</v>
      </c>
      <c r="C269" s="51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6"/>
    </row>
    <row r="270" spans="1:19" customFormat="1" x14ac:dyDescent="0.25">
      <c r="A270" s="301" t="s">
        <v>237</v>
      </c>
      <c r="B270" s="301">
        <f t="shared" si="52"/>
        <v>0</v>
      </c>
      <c r="C270" s="51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6"/>
    </row>
    <row r="271" spans="1:19" customFormat="1" x14ac:dyDescent="0.25">
      <c r="A271" s="301" t="s">
        <v>238</v>
      </c>
      <c r="B271" s="301">
        <f t="shared" si="52"/>
        <v>0</v>
      </c>
      <c r="C271" s="51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6"/>
    </row>
    <row r="272" spans="1:19" customFormat="1" x14ac:dyDescent="0.25">
      <c r="A272" s="301" t="s">
        <v>239</v>
      </c>
      <c r="B272" s="301">
        <f t="shared" si="52"/>
        <v>0</v>
      </c>
      <c r="C272" s="51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6"/>
    </row>
    <row r="273" spans="1:19" customFormat="1" x14ac:dyDescent="0.25">
      <c r="A273" s="301" t="s">
        <v>240</v>
      </c>
      <c r="B273" s="301">
        <f t="shared" si="52"/>
        <v>0</v>
      </c>
      <c r="C273" s="51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6"/>
    </row>
    <row r="274" spans="1:19" customFormat="1" x14ac:dyDescent="0.25">
      <c r="A274" s="301" t="s">
        <v>241</v>
      </c>
      <c r="B274" s="301">
        <f t="shared" si="52"/>
        <v>0</v>
      </c>
      <c r="C274" s="51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6"/>
    </row>
    <row r="275" spans="1:19" customFormat="1" x14ac:dyDescent="0.25">
      <c r="A275" s="301" t="s">
        <v>242</v>
      </c>
      <c r="B275" s="301">
        <f t="shared" si="52"/>
        <v>169</v>
      </c>
      <c r="C275" s="51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>
        <v>22</v>
      </c>
      <c r="Q275" s="55">
        <v>40</v>
      </c>
      <c r="R275" s="55">
        <v>34</v>
      </c>
      <c r="S275" s="56">
        <v>73</v>
      </c>
    </row>
    <row r="276" spans="1:19" customFormat="1" x14ac:dyDescent="0.25">
      <c r="A276" s="301" t="s">
        <v>243</v>
      </c>
      <c r="B276" s="301">
        <f t="shared" si="52"/>
        <v>275</v>
      </c>
      <c r="C276" s="51">
        <v>1</v>
      </c>
      <c r="D276" s="55">
        <v>9</v>
      </c>
      <c r="E276" s="55">
        <v>16</v>
      </c>
      <c r="F276" s="55">
        <v>2</v>
      </c>
      <c r="G276" s="55">
        <v>1</v>
      </c>
      <c r="H276" s="55">
        <v>0</v>
      </c>
      <c r="I276" s="55">
        <v>0</v>
      </c>
      <c r="J276" s="55">
        <v>0</v>
      </c>
      <c r="K276" s="55">
        <v>1</v>
      </c>
      <c r="L276" s="55">
        <v>0</v>
      </c>
      <c r="M276" s="55">
        <v>0</v>
      </c>
      <c r="N276" s="55">
        <v>2</v>
      </c>
      <c r="O276" s="55">
        <v>6</v>
      </c>
      <c r="P276" s="55">
        <v>71</v>
      </c>
      <c r="Q276" s="55">
        <v>70</v>
      </c>
      <c r="R276" s="55">
        <v>52</v>
      </c>
      <c r="S276" s="56">
        <v>44</v>
      </c>
    </row>
    <row r="277" spans="1:19" customFormat="1" x14ac:dyDescent="0.25">
      <c r="A277" s="301" t="s">
        <v>244</v>
      </c>
      <c r="B277" s="301">
        <f t="shared" si="52"/>
        <v>0</v>
      </c>
      <c r="C277" s="51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6"/>
    </row>
    <row r="278" spans="1:19" customFormat="1" x14ac:dyDescent="0.25">
      <c r="A278" s="301" t="s">
        <v>245</v>
      </c>
      <c r="B278" s="301">
        <f t="shared" si="52"/>
        <v>0</v>
      </c>
      <c r="C278" s="51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6"/>
    </row>
    <row r="279" spans="1:19" customFormat="1" x14ac:dyDescent="0.25">
      <c r="A279" s="382" t="s">
        <v>246</v>
      </c>
      <c r="B279" s="301">
        <f t="shared" si="52"/>
        <v>0</v>
      </c>
      <c r="C279" s="39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0"/>
    </row>
    <row r="280" spans="1:19" customFormat="1" x14ac:dyDescent="0.25">
      <c r="A280" s="382" t="s">
        <v>247</v>
      </c>
      <c r="B280" s="301">
        <f t="shared" si="52"/>
        <v>0</v>
      </c>
      <c r="C280" s="51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6"/>
    </row>
    <row r="281" spans="1:19" customFormat="1" ht="22.5" x14ac:dyDescent="0.25">
      <c r="A281" s="383" t="s">
        <v>248</v>
      </c>
      <c r="B281" s="301">
        <f t="shared" si="52"/>
        <v>0</v>
      </c>
      <c r="C281" s="51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6"/>
    </row>
    <row r="282" spans="1:19" customFormat="1" x14ac:dyDescent="0.25">
      <c r="A282" s="382" t="s">
        <v>249</v>
      </c>
      <c r="B282" s="301">
        <f t="shared" si="52"/>
        <v>0</v>
      </c>
      <c r="C282" s="51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6"/>
    </row>
    <row r="283" spans="1:19" customFormat="1" x14ac:dyDescent="0.25">
      <c r="A283" s="382" t="s">
        <v>250</v>
      </c>
      <c r="B283" s="301">
        <f t="shared" si="52"/>
        <v>0</v>
      </c>
      <c r="C283" s="51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6"/>
    </row>
    <row r="284" spans="1:19" customFormat="1" x14ac:dyDescent="0.25">
      <c r="A284" s="350" t="s">
        <v>251</v>
      </c>
      <c r="B284" s="303">
        <f t="shared" si="52"/>
        <v>0</v>
      </c>
      <c r="C284" s="304"/>
      <c r="D284" s="238"/>
      <c r="E284" s="238"/>
      <c r="F284" s="238"/>
      <c r="G284" s="238"/>
      <c r="H284" s="238"/>
      <c r="I284" s="238"/>
      <c r="J284" s="238"/>
      <c r="K284" s="238"/>
      <c r="L284" s="238"/>
      <c r="M284" s="238"/>
      <c r="N284" s="238"/>
      <c r="O284" s="238"/>
      <c r="P284" s="238"/>
      <c r="Q284" s="238"/>
      <c r="R284" s="238"/>
      <c r="S284" s="77"/>
    </row>
    <row r="285" spans="1:19" customFormat="1" x14ac:dyDescent="0.25">
      <c r="A285" s="257" t="s">
        <v>252</v>
      </c>
      <c r="B285" s="257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</row>
    <row r="286" spans="1:19" customFormat="1" x14ac:dyDescent="0.25">
      <c r="A286" s="1430" t="s">
        <v>253</v>
      </c>
      <c r="B286" s="1454" t="s">
        <v>5</v>
      </c>
      <c r="C286" s="1313" t="s">
        <v>254</v>
      </c>
      <c r="D286" s="1432"/>
      <c r="E286" s="1432"/>
      <c r="F286" s="1432"/>
      <c r="G286" s="1432"/>
      <c r="H286" s="1432"/>
      <c r="I286" s="1432"/>
      <c r="J286" s="1432"/>
      <c r="K286" s="1432"/>
      <c r="L286" s="1432"/>
      <c r="M286" s="1432"/>
      <c r="N286" s="1432"/>
      <c r="O286" s="1432"/>
      <c r="P286" s="1432"/>
      <c r="Q286" s="1432"/>
      <c r="R286" s="1432"/>
      <c r="S286" s="1312"/>
    </row>
    <row r="287" spans="1:19" customFormat="1" x14ac:dyDescent="0.25">
      <c r="A287" s="734"/>
      <c r="B287" s="735"/>
      <c r="C287" s="1346" t="s">
        <v>11</v>
      </c>
      <c r="D287" s="1346" t="s">
        <v>12</v>
      </c>
      <c r="E287" s="1346" t="s">
        <v>13</v>
      </c>
      <c r="F287" s="1346" t="s">
        <v>14</v>
      </c>
      <c r="G287" s="1346" t="s">
        <v>15</v>
      </c>
      <c r="H287" s="1346" t="s">
        <v>16</v>
      </c>
      <c r="I287" s="1346" t="s">
        <v>17</v>
      </c>
      <c r="J287" s="1346" t="s">
        <v>18</v>
      </c>
      <c r="K287" s="1346" t="s">
        <v>19</v>
      </c>
      <c r="L287" s="1346" t="s">
        <v>20</v>
      </c>
      <c r="M287" s="1346" t="s">
        <v>21</v>
      </c>
      <c r="N287" s="1346" t="s">
        <v>22</v>
      </c>
      <c r="O287" s="1346" t="s">
        <v>23</v>
      </c>
      <c r="P287" s="1346" t="s">
        <v>24</v>
      </c>
      <c r="Q287" s="1346" t="s">
        <v>25</v>
      </c>
      <c r="R287" s="1346" t="s">
        <v>26</v>
      </c>
      <c r="S287" s="1346" t="s">
        <v>27</v>
      </c>
    </row>
    <row r="288" spans="1:19" customFormat="1" x14ac:dyDescent="0.25">
      <c r="A288" s="1495" t="s">
        <v>61</v>
      </c>
      <c r="B288" s="376">
        <f t="shared" ref="B288:B308" si="53">SUM(C288:S288)</f>
        <v>0</v>
      </c>
      <c r="C288" s="44">
        <v>0</v>
      </c>
      <c r="D288" s="44">
        <v>0</v>
      </c>
      <c r="E288" s="44">
        <v>0</v>
      </c>
      <c r="F288" s="44">
        <v>0</v>
      </c>
      <c r="G288" s="44">
        <v>0</v>
      </c>
      <c r="H288" s="44">
        <v>0</v>
      </c>
      <c r="I288" s="44">
        <v>0</v>
      </c>
      <c r="J288" s="44">
        <v>0</v>
      </c>
      <c r="K288" s="44">
        <v>0</v>
      </c>
      <c r="L288" s="44">
        <v>0</v>
      </c>
      <c r="M288" s="44">
        <v>0</v>
      </c>
      <c r="N288" s="44">
        <v>0</v>
      </c>
      <c r="O288" s="44">
        <v>0</v>
      </c>
      <c r="P288" s="44">
        <v>0</v>
      </c>
      <c r="Q288" s="44">
        <v>0</v>
      </c>
      <c r="R288" s="44">
        <v>0</v>
      </c>
      <c r="S288" s="40">
        <v>0</v>
      </c>
    </row>
    <row r="289" spans="1:19" customFormat="1" x14ac:dyDescent="0.25">
      <c r="A289" s="161" t="s">
        <v>66</v>
      </c>
      <c r="B289" s="376">
        <f t="shared" si="53"/>
        <v>0</v>
      </c>
      <c r="C289" s="55">
        <v>0</v>
      </c>
      <c r="D289" s="55">
        <v>0</v>
      </c>
      <c r="E289" s="55">
        <v>0</v>
      </c>
      <c r="F289" s="55">
        <v>0</v>
      </c>
      <c r="G289" s="55">
        <v>0</v>
      </c>
      <c r="H289" s="55">
        <v>0</v>
      </c>
      <c r="I289" s="55">
        <v>0</v>
      </c>
      <c r="J289" s="55">
        <v>0</v>
      </c>
      <c r="K289" s="55">
        <v>0</v>
      </c>
      <c r="L289" s="55">
        <v>0</v>
      </c>
      <c r="M289" s="55">
        <v>0</v>
      </c>
      <c r="N289" s="55">
        <v>0</v>
      </c>
      <c r="O289" s="55">
        <v>0</v>
      </c>
      <c r="P289" s="55">
        <v>0</v>
      </c>
      <c r="Q289" s="55">
        <v>0</v>
      </c>
      <c r="R289" s="55">
        <v>0</v>
      </c>
      <c r="S289" s="56">
        <v>0</v>
      </c>
    </row>
    <row r="290" spans="1:19" customFormat="1" x14ac:dyDescent="0.25">
      <c r="A290" s="348" t="s">
        <v>62</v>
      </c>
      <c r="B290" s="376">
        <f t="shared" si="53"/>
        <v>0</v>
      </c>
      <c r="C290" s="55">
        <v>0</v>
      </c>
      <c r="D290" s="55">
        <v>0</v>
      </c>
      <c r="E290" s="55">
        <v>0</v>
      </c>
      <c r="F290" s="55">
        <v>0</v>
      </c>
      <c r="G290" s="55">
        <v>0</v>
      </c>
      <c r="H290" s="55">
        <v>0</v>
      </c>
      <c r="I290" s="55">
        <v>0</v>
      </c>
      <c r="J290" s="55">
        <v>0</v>
      </c>
      <c r="K290" s="55">
        <v>0</v>
      </c>
      <c r="L290" s="55">
        <v>0</v>
      </c>
      <c r="M290" s="55">
        <v>0</v>
      </c>
      <c r="N290" s="55">
        <v>0</v>
      </c>
      <c r="O290" s="55">
        <v>0</v>
      </c>
      <c r="P290" s="55">
        <v>0</v>
      </c>
      <c r="Q290" s="55">
        <v>0</v>
      </c>
      <c r="R290" s="55">
        <v>0</v>
      </c>
      <c r="S290" s="56">
        <v>0</v>
      </c>
    </row>
    <row r="291" spans="1:19" customFormat="1" x14ac:dyDescent="0.25">
      <c r="A291" s="348" t="s">
        <v>60</v>
      </c>
      <c r="B291" s="376">
        <f t="shared" si="53"/>
        <v>4</v>
      </c>
      <c r="C291" s="55">
        <v>0</v>
      </c>
      <c r="D291" s="55">
        <v>0</v>
      </c>
      <c r="E291" s="55">
        <v>0</v>
      </c>
      <c r="F291" s="55">
        <v>0</v>
      </c>
      <c r="G291" s="55">
        <v>0</v>
      </c>
      <c r="H291" s="55">
        <v>0</v>
      </c>
      <c r="I291" s="55">
        <v>0</v>
      </c>
      <c r="J291" s="55">
        <v>0</v>
      </c>
      <c r="K291" s="55">
        <v>0</v>
      </c>
      <c r="L291" s="55">
        <v>0</v>
      </c>
      <c r="M291" s="55">
        <v>0</v>
      </c>
      <c r="N291" s="55">
        <v>0</v>
      </c>
      <c r="O291" s="55">
        <v>0</v>
      </c>
      <c r="P291" s="55">
        <v>1</v>
      </c>
      <c r="Q291" s="55">
        <v>1</v>
      </c>
      <c r="R291" s="55">
        <v>2</v>
      </c>
      <c r="S291" s="56">
        <v>0</v>
      </c>
    </row>
    <row r="292" spans="1:19" customFormat="1" x14ac:dyDescent="0.25">
      <c r="A292" s="161" t="s">
        <v>169</v>
      </c>
      <c r="B292" s="376">
        <f t="shared" si="53"/>
        <v>0</v>
      </c>
      <c r="C292" s="55">
        <v>0</v>
      </c>
      <c r="D292" s="55">
        <v>0</v>
      </c>
      <c r="E292" s="55">
        <v>0</v>
      </c>
      <c r="F292" s="55">
        <v>0</v>
      </c>
      <c r="G292" s="55">
        <v>0</v>
      </c>
      <c r="H292" s="55">
        <v>0</v>
      </c>
      <c r="I292" s="55">
        <v>0</v>
      </c>
      <c r="J292" s="55">
        <v>0</v>
      </c>
      <c r="K292" s="55">
        <v>0</v>
      </c>
      <c r="L292" s="55">
        <v>0</v>
      </c>
      <c r="M292" s="55">
        <v>0</v>
      </c>
      <c r="N292" s="55">
        <v>0</v>
      </c>
      <c r="O292" s="55">
        <v>0</v>
      </c>
      <c r="P292" s="55">
        <v>0</v>
      </c>
      <c r="Q292" s="55">
        <v>0</v>
      </c>
      <c r="R292" s="55">
        <v>0</v>
      </c>
      <c r="S292" s="56">
        <v>0</v>
      </c>
    </row>
    <row r="293" spans="1:19" customFormat="1" x14ac:dyDescent="0.25">
      <c r="A293" s="163" t="s">
        <v>63</v>
      </c>
      <c r="B293" s="376">
        <f t="shared" si="53"/>
        <v>1</v>
      </c>
      <c r="C293" s="55">
        <v>0</v>
      </c>
      <c r="D293" s="55">
        <v>0</v>
      </c>
      <c r="E293" s="55">
        <v>0</v>
      </c>
      <c r="F293" s="55">
        <v>0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0</v>
      </c>
      <c r="Q293" s="55">
        <v>0</v>
      </c>
      <c r="R293" s="55">
        <v>1</v>
      </c>
      <c r="S293" s="56">
        <v>0</v>
      </c>
    </row>
    <row r="294" spans="1:19" customFormat="1" x14ac:dyDescent="0.25">
      <c r="A294" s="163" t="s">
        <v>255</v>
      </c>
      <c r="B294" s="376">
        <f t="shared" si="53"/>
        <v>0</v>
      </c>
      <c r="C294" s="55">
        <v>0</v>
      </c>
      <c r="D294" s="55">
        <v>0</v>
      </c>
      <c r="E294" s="55">
        <v>0</v>
      </c>
      <c r="F294" s="55">
        <v>0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0</v>
      </c>
      <c r="Q294" s="55">
        <v>0</v>
      </c>
      <c r="R294" s="55">
        <v>0</v>
      </c>
      <c r="S294" s="56">
        <v>0</v>
      </c>
    </row>
    <row r="295" spans="1:19" customFormat="1" x14ac:dyDescent="0.25">
      <c r="A295" s="163" t="s">
        <v>167</v>
      </c>
      <c r="B295" s="376">
        <f t="shared" si="53"/>
        <v>0</v>
      </c>
      <c r="C295" s="55">
        <v>0</v>
      </c>
      <c r="D295" s="55">
        <v>0</v>
      </c>
      <c r="E295" s="55">
        <v>0</v>
      </c>
      <c r="F295" s="55">
        <v>0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0</v>
      </c>
      <c r="Q295" s="55">
        <v>0</v>
      </c>
      <c r="R295" s="55">
        <v>0</v>
      </c>
      <c r="S295" s="56">
        <v>0</v>
      </c>
    </row>
    <row r="296" spans="1:19" customFormat="1" x14ac:dyDescent="0.25">
      <c r="A296" s="161" t="s">
        <v>174</v>
      </c>
      <c r="B296" s="376">
        <f t="shared" si="53"/>
        <v>0</v>
      </c>
      <c r="C296" s="55">
        <v>0</v>
      </c>
      <c r="D296" s="55">
        <v>0</v>
      </c>
      <c r="E296" s="55">
        <v>0</v>
      </c>
      <c r="F296" s="55">
        <v>0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0</v>
      </c>
      <c r="Q296" s="55">
        <v>0</v>
      </c>
      <c r="R296" s="55">
        <v>0</v>
      </c>
      <c r="S296" s="56">
        <v>0</v>
      </c>
    </row>
    <row r="297" spans="1:19" customFormat="1" x14ac:dyDescent="0.25">
      <c r="A297" s="163" t="s">
        <v>256</v>
      </c>
      <c r="B297" s="376">
        <f t="shared" si="53"/>
        <v>1</v>
      </c>
      <c r="C297" s="55">
        <v>0</v>
      </c>
      <c r="D297" s="55">
        <v>0</v>
      </c>
      <c r="E297" s="55">
        <v>0</v>
      </c>
      <c r="F297" s="55">
        <v>0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v>1</v>
      </c>
      <c r="P297" s="55">
        <v>0</v>
      </c>
      <c r="Q297" s="55">
        <v>0</v>
      </c>
      <c r="R297" s="55">
        <v>0</v>
      </c>
      <c r="S297" s="56">
        <v>0</v>
      </c>
    </row>
    <row r="298" spans="1:19" customFormat="1" x14ac:dyDescent="0.25">
      <c r="A298" s="161" t="s">
        <v>68</v>
      </c>
      <c r="B298" s="376">
        <f t="shared" si="53"/>
        <v>4</v>
      </c>
      <c r="C298" s="55">
        <v>0</v>
      </c>
      <c r="D298" s="55">
        <v>0</v>
      </c>
      <c r="E298" s="55">
        <v>0</v>
      </c>
      <c r="F298" s="55">
        <v>0</v>
      </c>
      <c r="G298" s="55">
        <v>0</v>
      </c>
      <c r="H298" s="55">
        <v>0</v>
      </c>
      <c r="I298" s="55">
        <v>0</v>
      </c>
      <c r="J298" s="55">
        <v>0</v>
      </c>
      <c r="K298" s="55">
        <v>0</v>
      </c>
      <c r="L298" s="55">
        <v>0</v>
      </c>
      <c r="M298" s="55">
        <v>1</v>
      </c>
      <c r="N298" s="55">
        <v>0</v>
      </c>
      <c r="O298" s="55">
        <v>0</v>
      </c>
      <c r="P298" s="55">
        <v>1</v>
      </c>
      <c r="Q298" s="55">
        <v>0</v>
      </c>
      <c r="R298" s="55">
        <v>1</v>
      </c>
      <c r="S298" s="56">
        <v>1</v>
      </c>
    </row>
    <row r="299" spans="1:19" customFormat="1" x14ac:dyDescent="0.25">
      <c r="A299" s="163" t="s">
        <v>178</v>
      </c>
      <c r="B299" s="376">
        <f t="shared" si="53"/>
        <v>6</v>
      </c>
      <c r="C299" s="55">
        <v>0</v>
      </c>
      <c r="D299" s="55">
        <v>0</v>
      </c>
      <c r="E299" s="55">
        <v>0</v>
      </c>
      <c r="F299" s="55">
        <v>0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0</v>
      </c>
      <c r="Q299" s="55">
        <v>2</v>
      </c>
      <c r="R299" s="55">
        <v>2</v>
      </c>
      <c r="S299" s="56">
        <v>2</v>
      </c>
    </row>
    <row r="300" spans="1:19" customFormat="1" x14ac:dyDescent="0.25">
      <c r="A300" s="161" t="s">
        <v>69</v>
      </c>
      <c r="B300" s="376">
        <f t="shared" si="53"/>
        <v>0</v>
      </c>
      <c r="C300" s="44">
        <v>0</v>
      </c>
      <c r="D300" s="44">
        <v>0</v>
      </c>
      <c r="E300" s="44">
        <v>0</v>
      </c>
      <c r="F300" s="44">
        <v>0</v>
      </c>
      <c r="G300" s="44">
        <v>0</v>
      </c>
      <c r="H300" s="44">
        <v>0</v>
      </c>
      <c r="I300" s="44">
        <v>0</v>
      </c>
      <c r="J300" s="44">
        <v>0</v>
      </c>
      <c r="K300" s="44">
        <v>0</v>
      </c>
      <c r="L300" s="44">
        <v>0</v>
      </c>
      <c r="M300" s="44">
        <v>0</v>
      </c>
      <c r="N300" s="44">
        <v>0</v>
      </c>
      <c r="O300" s="44">
        <v>0</v>
      </c>
      <c r="P300" s="44">
        <v>0</v>
      </c>
      <c r="Q300" s="44">
        <v>0</v>
      </c>
      <c r="R300" s="44">
        <v>0</v>
      </c>
      <c r="S300" s="40">
        <v>0</v>
      </c>
    </row>
    <row r="301" spans="1:19" customFormat="1" x14ac:dyDescent="0.25">
      <c r="A301" s="163" t="s">
        <v>257</v>
      </c>
      <c r="B301" s="376">
        <f t="shared" si="53"/>
        <v>169</v>
      </c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>
        <v>22</v>
      </c>
      <c r="Q301" s="44">
        <v>40</v>
      </c>
      <c r="R301" s="44">
        <v>34</v>
      </c>
      <c r="S301" s="40">
        <v>73</v>
      </c>
    </row>
    <row r="302" spans="1:19" customFormat="1" x14ac:dyDescent="0.25">
      <c r="A302" s="163" t="s">
        <v>258</v>
      </c>
      <c r="B302" s="376">
        <f t="shared" si="53"/>
        <v>275</v>
      </c>
      <c r="C302" s="44">
        <v>1</v>
      </c>
      <c r="D302" s="44">
        <v>9</v>
      </c>
      <c r="E302" s="44">
        <v>16</v>
      </c>
      <c r="F302" s="44">
        <v>2</v>
      </c>
      <c r="G302" s="44">
        <v>1</v>
      </c>
      <c r="H302" s="44">
        <v>0</v>
      </c>
      <c r="I302" s="44">
        <v>0</v>
      </c>
      <c r="J302" s="44">
        <v>0</v>
      </c>
      <c r="K302" s="44">
        <v>1</v>
      </c>
      <c r="L302" s="44">
        <v>0</v>
      </c>
      <c r="M302" s="44">
        <v>0</v>
      </c>
      <c r="N302" s="44">
        <v>2</v>
      </c>
      <c r="O302" s="44">
        <v>6</v>
      </c>
      <c r="P302" s="44">
        <v>71</v>
      </c>
      <c r="Q302" s="44">
        <v>70</v>
      </c>
      <c r="R302" s="44">
        <v>52</v>
      </c>
      <c r="S302" s="40">
        <v>44</v>
      </c>
    </row>
    <row r="303" spans="1:19" customFormat="1" x14ac:dyDescent="0.25">
      <c r="A303" s="161" t="s">
        <v>70</v>
      </c>
      <c r="B303" s="376">
        <f t="shared" si="53"/>
        <v>0</v>
      </c>
      <c r="C303" s="55">
        <v>0</v>
      </c>
      <c r="D303" s="55">
        <v>0</v>
      </c>
      <c r="E303" s="55">
        <v>0</v>
      </c>
      <c r="F303" s="55">
        <v>0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v>0</v>
      </c>
      <c r="R303" s="55">
        <v>0</v>
      </c>
      <c r="S303" s="56">
        <v>0</v>
      </c>
    </row>
    <row r="304" spans="1:19" customFormat="1" x14ac:dyDescent="0.25">
      <c r="A304" s="327" t="s">
        <v>171</v>
      </c>
      <c r="B304" s="376">
        <f t="shared" si="53"/>
        <v>0</v>
      </c>
      <c r="C304" s="55">
        <v>0</v>
      </c>
      <c r="D304" s="55">
        <v>0</v>
      </c>
      <c r="E304" s="55">
        <v>0</v>
      </c>
      <c r="F304" s="55">
        <v>0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0</v>
      </c>
      <c r="Q304" s="55">
        <v>0</v>
      </c>
      <c r="R304" s="55">
        <v>0</v>
      </c>
      <c r="S304" s="56">
        <v>0</v>
      </c>
    </row>
    <row r="305" spans="1:113" x14ac:dyDescent="0.25">
      <c r="A305" s="265" t="s">
        <v>259</v>
      </c>
      <c r="B305" s="376">
        <f t="shared" si="53"/>
        <v>3</v>
      </c>
      <c r="C305" s="55">
        <v>0</v>
      </c>
      <c r="D305" s="55">
        <v>0</v>
      </c>
      <c r="E305" s="55">
        <v>0</v>
      </c>
      <c r="F305" s="55">
        <v>0</v>
      </c>
      <c r="G305" s="55">
        <v>0</v>
      </c>
      <c r="H305" s="55">
        <v>0</v>
      </c>
      <c r="I305" s="55">
        <v>0</v>
      </c>
      <c r="J305" s="55">
        <v>0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1</v>
      </c>
      <c r="Q305" s="55">
        <v>0</v>
      </c>
      <c r="R305" s="55">
        <v>2</v>
      </c>
      <c r="S305" s="56">
        <v>0</v>
      </c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</row>
    <row r="306" spans="1:113" x14ac:dyDescent="0.25">
      <c r="A306" s="265" t="s">
        <v>58</v>
      </c>
      <c r="B306" s="376">
        <f t="shared" si="53"/>
        <v>0</v>
      </c>
      <c r="C306" s="55">
        <v>0</v>
      </c>
      <c r="D306" s="55">
        <v>0</v>
      </c>
      <c r="E306" s="55">
        <v>0</v>
      </c>
      <c r="F306" s="55">
        <v>0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v>0</v>
      </c>
      <c r="R306" s="55">
        <v>0</v>
      </c>
      <c r="S306" s="56">
        <v>0</v>
      </c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</row>
    <row r="307" spans="1:113" x14ac:dyDescent="0.25">
      <c r="A307" s="265" t="s">
        <v>175</v>
      </c>
      <c r="B307" s="385">
        <f t="shared" si="53"/>
        <v>0</v>
      </c>
      <c r="C307" s="93">
        <v>0</v>
      </c>
      <c r="D307" s="93">
        <v>0</v>
      </c>
      <c r="E307" s="93">
        <v>0</v>
      </c>
      <c r="F307" s="93">
        <v>0</v>
      </c>
      <c r="G307" s="93">
        <v>0</v>
      </c>
      <c r="H307" s="93">
        <v>0</v>
      </c>
      <c r="I307" s="93">
        <v>0</v>
      </c>
      <c r="J307" s="93">
        <v>0</v>
      </c>
      <c r="K307" s="93">
        <v>0</v>
      </c>
      <c r="L307" s="93">
        <v>0</v>
      </c>
      <c r="M307" s="93">
        <v>0</v>
      </c>
      <c r="N307" s="93">
        <v>0</v>
      </c>
      <c r="O307" s="93">
        <v>0</v>
      </c>
      <c r="P307" s="93">
        <v>0</v>
      </c>
      <c r="Q307" s="93">
        <v>0</v>
      </c>
      <c r="R307" s="93">
        <v>0</v>
      </c>
      <c r="S307" s="89">
        <v>0</v>
      </c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</row>
    <row r="308" spans="1:113" x14ac:dyDescent="0.25">
      <c r="A308" s="738" t="s">
        <v>260</v>
      </c>
      <c r="B308" s="387">
        <f t="shared" si="53"/>
        <v>37</v>
      </c>
      <c r="C308" s="238">
        <v>0</v>
      </c>
      <c r="D308" s="238">
        <v>0</v>
      </c>
      <c r="E308" s="238">
        <v>0</v>
      </c>
      <c r="F308" s="238">
        <v>0</v>
      </c>
      <c r="G308" s="238">
        <v>0</v>
      </c>
      <c r="H308" s="238">
        <v>0</v>
      </c>
      <c r="I308" s="238">
        <v>0</v>
      </c>
      <c r="J308" s="238">
        <v>0</v>
      </c>
      <c r="K308" s="238">
        <v>0</v>
      </c>
      <c r="L308" s="238">
        <v>0</v>
      </c>
      <c r="M308" s="238">
        <v>0</v>
      </c>
      <c r="N308" s="238">
        <v>1</v>
      </c>
      <c r="O308" s="238">
        <v>3</v>
      </c>
      <c r="P308" s="238">
        <v>6</v>
      </c>
      <c r="Q308" s="238">
        <v>6</v>
      </c>
      <c r="R308" s="238">
        <v>10</v>
      </c>
      <c r="S308" s="77">
        <v>11</v>
      </c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</row>
    <row r="349" spans="1:113" x14ac:dyDescent="0.25">
      <c r="A349" s="388">
        <f>SUM(B13:B24,C29:C50,B59,B67,B75,B95:E95,B103:E103,B111:E111,B115:B116,B120:B122,C126:L141,B147:B175,B176:B181,B193,B204,B213,B216:B219,B247,B252:B254,B258:B284,B288:B308)</f>
        <v>13997</v>
      </c>
      <c r="B349" s="388">
        <f>SUM(CG13:CM212)</f>
        <v>0</v>
      </c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</row>
  </sheetData>
  <mergeCells count="141">
    <mergeCell ref="A286:A287"/>
    <mergeCell ref="B286:B287"/>
    <mergeCell ref="C286:S286"/>
    <mergeCell ref="A250:A251"/>
    <mergeCell ref="B250:B251"/>
    <mergeCell ref="C250:S250"/>
    <mergeCell ref="A256:A257"/>
    <mergeCell ref="B256:B257"/>
    <mergeCell ref="C256:S256"/>
    <mergeCell ref="A206:A208"/>
    <mergeCell ref="B206:B208"/>
    <mergeCell ref="C206:S207"/>
    <mergeCell ref="T206:X206"/>
    <mergeCell ref="T207:V207"/>
    <mergeCell ref="W207:X207"/>
    <mergeCell ref="A195:A197"/>
    <mergeCell ref="B195:B197"/>
    <mergeCell ref="C195:S196"/>
    <mergeCell ref="T195:X195"/>
    <mergeCell ref="T196:V196"/>
    <mergeCell ref="W196:X196"/>
    <mergeCell ref="A183:A185"/>
    <mergeCell ref="B183:B185"/>
    <mergeCell ref="C183:S184"/>
    <mergeCell ref="T183:X183"/>
    <mergeCell ref="T184:V184"/>
    <mergeCell ref="W184:X184"/>
    <mergeCell ref="AC145:AD145"/>
    <mergeCell ref="AE145:AF145"/>
    <mergeCell ref="AG145:AH145"/>
    <mergeCell ref="AM144:AO144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AN145:AO145"/>
    <mergeCell ref="AI145:AJ145"/>
    <mergeCell ref="AK145:AL145"/>
    <mergeCell ref="AM145:AM146"/>
    <mergeCell ref="K124:L124"/>
    <mergeCell ref="A126:A129"/>
    <mergeCell ref="A130:A134"/>
    <mergeCell ref="A135:A140"/>
    <mergeCell ref="A144:A146"/>
    <mergeCell ref="B144:D145"/>
    <mergeCell ref="E144:AL144"/>
    <mergeCell ref="W145:X145"/>
    <mergeCell ref="Y145:Z145"/>
    <mergeCell ref="AA145:AB145"/>
    <mergeCell ref="A124:A125"/>
    <mergeCell ref="B124:B125"/>
    <mergeCell ref="C124:D124"/>
    <mergeCell ref="E124:F124"/>
    <mergeCell ref="G124:H124"/>
    <mergeCell ref="I124:J124"/>
    <mergeCell ref="A113:A114"/>
    <mergeCell ref="B113:B114"/>
    <mergeCell ref="C113:F113"/>
    <mergeCell ref="G113:H113"/>
    <mergeCell ref="A118:A119"/>
    <mergeCell ref="B118:B119"/>
    <mergeCell ref="C118:E118"/>
    <mergeCell ref="F118:F119"/>
    <mergeCell ref="G118:G119"/>
    <mergeCell ref="H118:K118"/>
    <mergeCell ref="A61:A62"/>
    <mergeCell ref="B61:B62"/>
    <mergeCell ref="C61:S61"/>
    <mergeCell ref="T61:W61"/>
    <mergeCell ref="X61:Z61"/>
    <mergeCell ref="A69:A70"/>
    <mergeCell ref="B69:B70"/>
    <mergeCell ref="C69:S69"/>
    <mergeCell ref="T69:W69"/>
    <mergeCell ref="X69:Z69"/>
    <mergeCell ref="A29:B29"/>
    <mergeCell ref="A30:A48"/>
    <mergeCell ref="A52:A53"/>
    <mergeCell ref="B52:B53"/>
    <mergeCell ref="C52:F52"/>
    <mergeCell ref="G52:H52"/>
    <mergeCell ref="AH27:AI27"/>
    <mergeCell ref="AJ27:AK27"/>
    <mergeCell ref="AL27:AM27"/>
    <mergeCell ref="V27:W27"/>
    <mergeCell ref="X27:Y27"/>
    <mergeCell ref="Z27:AA27"/>
    <mergeCell ref="AB27:AC27"/>
    <mergeCell ref="AD27:AE27"/>
    <mergeCell ref="AF27:AG27"/>
    <mergeCell ref="J27:K27"/>
    <mergeCell ref="L27:M27"/>
    <mergeCell ref="N27:O27"/>
    <mergeCell ref="P27:Q27"/>
    <mergeCell ref="R27:S27"/>
    <mergeCell ref="T27:U27"/>
    <mergeCell ref="A26:A28"/>
    <mergeCell ref="B26:B28"/>
    <mergeCell ref="C26:E27"/>
    <mergeCell ref="F26:AM26"/>
    <mergeCell ref="AN26:AQ26"/>
    <mergeCell ref="F27:G27"/>
    <mergeCell ref="H27:I27"/>
    <mergeCell ref="AC11:AD11"/>
    <mergeCell ref="AE11:AF11"/>
    <mergeCell ref="AG11:AH11"/>
    <mergeCell ref="AI11:AJ11"/>
    <mergeCell ref="AK11:AL11"/>
    <mergeCell ref="AM11:AM12"/>
    <mergeCell ref="AQ27:AQ28"/>
    <mergeCell ref="AN27:AN28"/>
    <mergeCell ref="AO27:AO28"/>
    <mergeCell ref="AP27:AP28"/>
    <mergeCell ref="AR10:AR12"/>
    <mergeCell ref="AS10:AS12"/>
    <mergeCell ref="E11:F11"/>
    <mergeCell ref="G11:H11"/>
    <mergeCell ref="I11:J11"/>
    <mergeCell ref="K11:L11"/>
    <mergeCell ref="M11:N11"/>
    <mergeCell ref="O11:P11"/>
    <mergeCell ref="Q11:R11"/>
    <mergeCell ref="S11:T11"/>
    <mergeCell ref="AN11:AN12"/>
    <mergeCell ref="AO11:AO12"/>
    <mergeCell ref="AP11:AP12"/>
    <mergeCell ref="A6:N6"/>
    <mergeCell ref="A10:A12"/>
    <mergeCell ref="B10:D11"/>
    <mergeCell ref="E10:AL10"/>
    <mergeCell ref="AM10:AP10"/>
    <mergeCell ref="AQ10:AQ12"/>
    <mergeCell ref="U11:V11"/>
    <mergeCell ref="W11:X11"/>
    <mergeCell ref="Y11:Z11"/>
    <mergeCell ref="AA11:AB11"/>
  </mergeCells>
  <dataValidations count="5">
    <dataValidation type="whole" allowBlank="1" showInputMessage="1" showErrorMessage="1" error="Valor no Permitido" sqref="CG6:CT6 F60 W61 F68 C177:D181 C144:D175 B142:B175 E146:AL146 CH29:CK51 CG28:CG51">
      <formula1>0</formula1>
      <formula2>1E+30</formula2>
    </dataValidation>
    <dataValidation allowBlank="1" sqref="CA6:CF6 CA29:CF51"/>
    <dataValidation type="whole" operator="greaterThanOrEqual" allowBlank="1" showInputMessage="1" showErrorMessage="1" error="Valor no Permitido" sqref="B13:AS24 C288:S308 C63:Z67 B78:E95 B98:E103 B106:E110 C115:H116 C120:K122 C126:L141 E147:AO181 C186:X193 C198:X204 C209:X212 B216:B219 B222:B246 C252:S254 C258:S284 C29:AQ50">
      <formula1>0</formula1>
    </dataValidation>
    <dataValidation type="whole" operator="greaterThanOrEqual" allowBlank="1" showInputMessage="1" showErrorMessage="1" sqref="C54:H59 C71:Z75">
      <formula1>0</formula1>
    </dataValidation>
    <dataValidation allowBlank="1" showInputMessage="1" showErrorMessage="1" error="Valor no Permitido" sqref="T62 T70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49"/>
  <sheetViews>
    <sheetView tabSelected="1" workbookViewId="0">
      <selection activeCell="A4" sqref="A4:A5"/>
    </sheetView>
  </sheetViews>
  <sheetFormatPr baseColWidth="10" defaultColWidth="11.42578125" defaultRowHeight="15" x14ac:dyDescent="0.25"/>
  <cols>
    <col min="1" max="1" width="49.85546875" customWidth="1"/>
    <col min="2" max="2" width="35.140625" bestFit="1" customWidth="1"/>
    <col min="3" max="3" width="16.28515625" customWidth="1"/>
    <col min="4" max="38" width="19.28515625" customWidth="1"/>
    <col min="39" max="40" width="12.7109375" customWidth="1"/>
    <col min="41" max="41" width="14.42578125" customWidth="1"/>
    <col min="42" max="42" width="12.7109375" customWidth="1"/>
    <col min="43" max="43" width="14.42578125" customWidth="1"/>
    <col min="44" max="44" width="12.42578125" customWidth="1"/>
    <col min="46" max="46" width="13.28515625" customWidth="1"/>
    <col min="48" max="48" width="12.28515625" customWidth="1"/>
    <col min="74" max="77" width="11" customWidth="1"/>
    <col min="78" max="78" width="13.28515625" hidden="1" customWidth="1"/>
    <col min="79" max="97" width="11.42578125" style="2" hidden="1" customWidth="1"/>
    <col min="98" max="105" width="11.42578125" style="2" customWidth="1"/>
    <col min="106" max="113" width="11.42578125" style="2"/>
  </cols>
  <sheetData>
    <row r="1" spans="1:130" x14ac:dyDescent="0.25">
      <c r="A1" s="1" t="s">
        <v>0</v>
      </c>
    </row>
    <row r="2" spans="1:130" x14ac:dyDescent="0.25">
      <c r="A2" s="1" t="str">
        <f>CONCATENATE("COMUNA: ",[13]NOMBRE!B2," - ","( ",[13]NOMBRE!C2,[13]NOMBRE!D2,[13]NOMBRE!E2,[13]NOMBRE!F2,[13]NOMBRE!G2," )")</f>
        <v>COMUNA: LINARES - ( 07401 )</v>
      </c>
    </row>
    <row r="3" spans="1:130" x14ac:dyDescent="0.2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130" x14ac:dyDescent="0.25">
      <c r="A4" s="1" t="str">
        <f>CONCATENATE("MES: ",[13]NOMBRE!B6," - ","( ",[13]NOMBRE!C6,[13]NOMBRE!D6," )")</f>
        <v>MES: DICIEMBRE - ( 12 )</v>
      </c>
    </row>
    <row r="5" spans="1:130" x14ac:dyDescent="0.25">
      <c r="A5" s="1" t="str">
        <f>CONCATENATE("AÑO: ",[13]NOMBRE!B7)</f>
        <v>AÑO: 2024</v>
      </c>
    </row>
    <row r="6" spans="1:130" s="10" customFormat="1" ht="18" customHeight="1" x14ac:dyDescent="0.25">
      <c r="A6" s="487" t="s">
        <v>1</v>
      </c>
      <c r="B6" s="487"/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3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6"/>
      <c r="BV6" s="6"/>
      <c r="BW6" s="6"/>
      <c r="BX6" s="6"/>
      <c r="BY6" s="6"/>
      <c r="BZ6" s="6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</row>
    <row r="8" spans="1:130" ht="18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</row>
    <row r="9" spans="1:130" ht="18" customHeight="1" x14ac:dyDescent="0.25">
      <c r="A9" s="13" t="s">
        <v>3</v>
      </c>
      <c r="B9" s="14"/>
      <c r="C9" s="12"/>
      <c r="D9" s="15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</row>
    <row r="10" spans="1:130" x14ac:dyDescent="0.25">
      <c r="A10" s="1430" t="s">
        <v>4</v>
      </c>
      <c r="B10" s="1305" t="s">
        <v>5</v>
      </c>
      <c r="C10" s="492"/>
      <c r="D10" s="493"/>
      <c r="E10" s="1313" t="s">
        <v>6</v>
      </c>
      <c r="F10" s="1432"/>
      <c r="G10" s="1432"/>
      <c r="H10" s="1432"/>
      <c r="I10" s="1432"/>
      <c r="J10" s="1432"/>
      <c r="K10" s="1432"/>
      <c r="L10" s="1432"/>
      <c r="M10" s="1432"/>
      <c r="N10" s="1432"/>
      <c r="O10" s="1432"/>
      <c r="P10" s="1432"/>
      <c r="Q10" s="1432"/>
      <c r="R10" s="1432"/>
      <c r="S10" s="1432"/>
      <c r="T10" s="1432"/>
      <c r="U10" s="1432"/>
      <c r="V10" s="1432"/>
      <c r="W10" s="1432"/>
      <c r="X10" s="1432"/>
      <c r="Y10" s="1432"/>
      <c r="Z10" s="1432"/>
      <c r="AA10" s="1432"/>
      <c r="AB10" s="1432"/>
      <c r="AC10" s="1432"/>
      <c r="AD10" s="1432"/>
      <c r="AE10" s="1432"/>
      <c r="AF10" s="1432"/>
      <c r="AG10" s="1432"/>
      <c r="AH10" s="1432"/>
      <c r="AI10" s="1432"/>
      <c r="AJ10" s="1432"/>
      <c r="AK10" s="1432"/>
      <c r="AL10" s="1370"/>
      <c r="AM10" s="1371" t="s">
        <v>7</v>
      </c>
      <c r="AN10" s="1432"/>
      <c r="AO10" s="1432"/>
      <c r="AP10" s="1312"/>
      <c r="AQ10" s="1430" t="s">
        <v>8</v>
      </c>
      <c r="AR10" s="1430" t="s">
        <v>9</v>
      </c>
      <c r="AS10" s="1430" t="s">
        <v>10</v>
      </c>
    </row>
    <row r="11" spans="1:130" x14ac:dyDescent="0.25">
      <c r="A11" s="489"/>
      <c r="B11" s="494"/>
      <c r="C11" s="495"/>
      <c r="D11" s="496"/>
      <c r="E11" s="1281" t="s">
        <v>11</v>
      </c>
      <c r="F11" s="1282"/>
      <c r="G11" s="1281" t="s">
        <v>12</v>
      </c>
      <c r="H11" s="1282"/>
      <c r="I11" s="1281" t="s">
        <v>13</v>
      </c>
      <c r="J11" s="1282"/>
      <c r="K11" s="1281" t="s">
        <v>14</v>
      </c>
      <c r="L11" s="1282"/>
      <c r="M11" s="1281" t="s">
        <v>15</v>
      </c>
      <c r="N11" s="1282"/>
      <c r="O11" s="1281" t="s">
        <v>16</v>
      </c>
      <c r="P11" s="1282"/>
      <c r="Q11" s="1281" t="s">
        <v>17</v>
      </c>
      <c r="R11" s="1282"/>
      <c r="S11" s="1281" t="s">
        <v>18</v>
      </c>
      <c r="T11" s="1282"/>
      <c r="U11" s="1281" t="s">
        <v>19</v>
      </c>
      <c r="V11" s="1282"/>
      <c r="W11" s="1281" t="s">
        <v>20</v>
      </c>
      <c r="X11" s="1282"/>
      <c r="Y11" s="1281" t="s">
        <v>21</v>
      </c>
      <c r="Z11" s="1282"/>
      <c r="AA11" s="1281" t="s">
        <v>22</v>
      </c>
      <c r="AB11" s="1282"/>
      <c r="AC11" s="1281" t="s">
        <v>23</v>
      </c>
      <c r="AD11" s="1282"/>
      <c r="AE11" s="1281" t="s">
        <v>24</v>
      </c>
      <c r="AF11" s="1282"/>
      <c r="AG11" s="1281" t="s">
        <v>25</v>
      </c>
      <c r="AH11" s="1282"/>
      <c r="AI11" s="1281" t="s">
        <v>26</v>
      </c>
      <c r="AJ11" s="1282"/>
      <c r="AK11" s="1313" t="s">
        <v>27</v>
      </c>
      <c r="AL11" s="1370"/>
      <c r="AM11" s="1455" t="s">
        <v>28</v>
      </c>
      <c r="AN11" s="1456" t="s">
        <v>29</v>
      </c>
      <c r="AO11" s="506" t="s">
        <v>30</v>
      </c>
      <c r="AP11" s="495" t="s">
        <v>31</v>
      </c>
      <c r="AQ11" s="489"/>
      <c r="AR11" s="489"/>
      <c r="AS11" s="489"/>
    </row>
    <row r="12" spans="1:130" x14ac:dyDescent="0.25">
      <c r="A12" s="734"/>
      <c r="B12" s="1318" t="s">
        <v>32</v>
      </c>
      <c r="C12" s="1374" t="s">
        <v>33</v>
      </c>
      <c r="D12" s="1288" t="s">
        <v>34</v>
      </c>
      <c r="E12" s="1287" t="s">
        <v>33</v>
      </c>
      <c r="F12" s="1288" t="s">
        <v>34</v>
      </c>
      <c r="G12" s="1287" t="s">
        <v>33</v>
      </c>
      <c r="H12" s="1288" t="s">
        <v>34</v>
      </c>
      <c r="I12" s="1287" t="s">
        <v>33</v>
      </c>
      <c r="J12" s="1288" t="s">
        <v>34</v>
      </c>
      <c r="K12" s="1287" t="s">
        <v>33</v>
      </c>
      <c r="L12" s="1288" t="s">
        <v>34</v>
      </c>
      <c r="M12" s="1287" t="s">
        <v>33</v>
      </c>
      <c r="N12" s="1288" t="s">
        <v>34</v>
      </c>
      <c r="O12" s="1287" t="s">
        <v>33</v>
      </c>
      <c r="P12" s="1288" t="s">
        <v>34</v>
      </c>
      <c r="Q12" s="1287" t="s">
        <v>33</v>
      </c>
      <c r="R12" s="1288" t="s">
        <v>34</v>
      </c>
      <c r="S12" s="1287" t="s">
        <v>33</v>
      </c>
      <c r="T12" s="1288" t="s">
        <v>34</v>
      </c>
      <c r="U12" s="1287" t="s">
        <v>33</v>
      </c>
      <c r="V12" s="1288" t="s">
        <v>34</v>
      </c>
      <c r="W12" s="1287" t="s">
        <v>33</v>
      </c>
      <c r="X12" s="1288" t="s">
        <v>34</v>
      </c>
      <c r="Y12" s="1287" t="s">
        <v>33</v>
      </c>
      <c r="Z12" s="1288" t="s">
        <v>34</v>
      </c>
      <c r="AA12" s="1287" t="s">
        <v>33</v>
      </c>
      <c r="AB12" s="1288" t="s">
        <v>34</v>
      </c>
      <c r="AC12" s="1287" t="s">
        <v>33</v>
      </c>
      <c r="AD12" s="1288" t="s">
        <v>34</v>
      </c>
      <c r="AE12" s="1287" t="s">
        <v>33</v>
      </c>
      <c r="AF12" s="1288" t="s">
        <v>34</v>
      </c>
      <c r="AG12" s="1287" t="s">
        <v>33</v>
      </c>
      <c r="AH12" s="1288" t="s">
        <v>34</v>
      </c>
      <c r="AI12" s="1287" t="s">
        <v>33</v>
      </c>
      <c r="AJ12" s="1288" t="s">
        <v>34</v>
      </c>
      <c r="AK12" s="1287" t="s">
        <v>33</v>
      </c>
      <c r="AL12" s="1289" t="s">
        <v>34</v>
      </c>
      <c r="AM12" s="509"/>
      <c r="AN12" s="505"/>
      <c r="AO12" s="505"/>
      <c r="AP12" s="620"/>
      <c r="AQ12" s="734"/>
      <c r="AR12" s="734"/>
      <c r="AS12" s="734"/>
    </row>
    <row r="13" spans="1:130" ht="15" customHeight="1" x14ac:dyDescent="0.25">
      <c r="A13" s="1375" t="s">
        <v>35</v>
      </c>
      <c r="B13" s="1330">
        <f t="shared" ref="B13:B24" si="0">SUM(C13:D13)</f>
        <v>0</v>
      </c>
      <c r="C13" s="1376">
        <f t="shared" ref="C13:D24" si="1">SUM(E13,G13,I13,K13,M13,O13,Q13,S13,U13,W13,Y13,AA13,AC13,AE13,AG13,AI13,AK13)</f>
        <v>0</v>
      </c>
      <c r="D13" s="1377">
        <f t="shared" si="1"/>
        <v>0</v>
      </c>
      <c r="E13" s="1296"/>
      <c r="F13" s="1297"/>
      <c r="G13" s="1296"/>
      <c r="H13" s="1300"/>
      <c r="I13" s="1296"/>
      <c r="J13" s="1300"/>
      <c r="K13" s="1296"/>
      <c r="L13" s="1300"/>
      <c r="M13" s="1296"/>
      <c r="N13" s="1300"/>
      <c r="O13" s="1296"/>
      <c r="P13" s="1300"/>
      <c r="Q13" s="1296"/>
      <c r="R13" s="1300"/>
      <c r="S13" s="1296"/>
      <c r="T13" s="1300"/>
      <c r="U13" s="1296"/>
      <c r="V13" s="1300"/>
      <c r="W13" s="1296"/>
      <c r="X13" s="1300"/>
      <c r="Y13" s="1296"/>
      <c r="Z13" s="1300"/>
      <c r="AA13" s="1296"/>
      <c r="AB13" s="1300"/>
      <c r="AC13" s="1296"/>
      <c r="AD13" s="1300"/>
      <c r="AE13" s="1296"/>
      <c r="AF13" s="1300"/>
      <c r="AG13" s="1296"/>
      <c r="AH13" s="1300"/>
      <c r="AI13" s="1296"/>
      <c r="AJ13" s="1300"/>
      <c r="AK13" s="1296"/>
      <c r="AL13" s="1378"/>
      <c r="AM13" s="1299"/>
      <c r="AN13" s="1379"/>
      <c r="AO13" s="1379"/>
      <c r="AP13" s="1297"/>
      <c r="AQ13" s="1300"/>
      <c r="AR13" s="1300"/>
      <c r="AS13" s="1300"/>
      <c r="AT13" s="31" t="str">
        <f>CA13&amp;CB13&amp;CC13&amp;CD13</f>
        <v/>
      </c>
      <c r="BY13" s="32"/>
      <c r="BZ13" s="32"/>
      <c r="CA13" s="33" t="str">
        <f>IF(AM13+AN13+AO13+AP13&lt;&gt;$B13,"* El número de "&amp;AM$10&amp;""&amp;" no puede ser distinto del Total. ","")</f>
        <v/>
      </c>
      <c r="CB13" s="33" t="str">
        <f>IF(AND($B13&lt;&gt;0,AQ13=""),"* No olvide ingresar la variable Personas con discapacidad (con RND). Si no tiene digite CERO.  ",IF(AQ13&gt;$B13,"* La variable Personas con discapacidad (con RND) no puede superar el Total. ",""))</f>
        <v/>
      </c>
      <c r="CC13" s="33" t="str">
        <f>IF(AND($B13&lt;&gt;0,AR13=""),"* No olvide ingresar la variable Pueblos Originarios (Digite CERO si no tiene). ",IF(AR13&gt;$B13,"* La variable Pueblos Originarios no puede superar el Total. ",""))</f>
        <v/>
      </c>
      <c r="CD13" s="33" t="str">
        <f>IF(AND($B13&lt;&gt;0,AS13=""),"* No olvide ingresar la variable Migrantes. Si no tiene digite CERO.  ",IF(AS13&gt;$B13,"* La variable Migrantes no puede superar el Total. ",""))</f>
        <v/>
      </c>
      <c r="CE13" s="32"/>
      <c r="CF13" s="32"/>
      <c r="CG13" s="34">
        <f>IF(AM13+AN13+AO13+AP13&lt;&gt;$B13,1,0)</f>
        <v>0</v>
      </c>
      <c r="CH13" s="35"/>
      <c r="CI13" s="35"/>
      <c r="CJ13" s="35"/>
      <c r="CK13" s="34">
        <f>IF(AND($B13&lt;&gt;0,AQ13=""),1,IF(AQ13&gt;$B13,1,0))</f>
        <v>0</v>
      </c>
      <c r="CL13" s="34">
        <f t="shared" ref="CK13:CM18" si="2">IF(AND($B13&lt;&gt;0,AR13=""),1,IF(AR13&gt;$B13,1,0))</f>
        <v>0</v>
      </c>
      <c r="CM13" s="34">
        <f>IF(AND($B13&lt;&gt;0,AS13=""),1,IF(AS13&gt;$B13,1,0))</f>
        <v>0</v>
      </c>
      <c r="DJ13" s="2"/>
    </row>
    <row r="14" spans="1:130" ht="15" customHeight="1" x14ac:dyDescent="0.25">
      <c r="A14" s="36" t="s">
        <v>36</v>
      </c>
      <c r="B14" s="36">
        <f t="shared" si="0"/>
        <v>0</v>
      </c>
      <c r="C14" s="37">
        <f t="shared" si="1"/>
        <v>0</v>
      </c>
      <c r="D14" s="38">
        <f t="shared" si="1"/>
        <v>0</v>
      </c>
      <c r="E14" s="39"/>
      <c r="F14" s="40"/>
      <c r="G14" s="39"/>
      <c r="H14" s="41"/>
      <c r="I14" s="39"/>
      <c r="J14" s="41"/>
      <c r="K14" s="39"/>
      <c r="L14" s="41"/>
      <c r="M14" s="39"/>
      <c r="N14" s="41"/>
      <c r="O14" s="39"/>
      <c r="P14" s="41"/>
      <c r="Q14" s="39"/>
      <c r="R14" s="41"/>
      <c r="S14" s="39"/>
      <c r="T14" s="41"/>
      <c r="U14" s="39"/>
      <c r="V14" s="41"/>
      <c r="W14" s="39"/>
      <c r="X14" s="41"/>
      <c r="Y14" s="39"/>
      <c r="Z14" s="41"/>
      <c r="AA14" s="39"/>
      <c r="AB14" s="41"/>
      <c r="AC14" s="39"/>
      <c r="AD14" s="41"/>
      <c r="AE14" s="39"/>
      <c r="AF14" s="41"/>
      <c r="AG14" s="39"/>
      <c r="AH14" s="41"/>
      <c r="AI14" s="39"/>
      <c r="AJ14" s="41"/>
      <c r="AK14" s="39"/>
      <c r="AL14" s="42"/>
      <c r="AM14" s="43"/>
      <c r="AN14" s="44"/>
      <c r="AO14" s="44"/>
      <c r="AP14" s="40"/>
      <c r="AQ14" s="41"/>
      <c r="AR14" s="41"/>
      <c r="AS14" s="41"/>
      <c r="AT14" s="31" t="str">
        <f t="shared" ref="AT14:AT18" si="3">CA14&amp;CB14&amp;CC14&amp;CD14</f>
        <v/>
      </c>
      <c r="BY14" s="32"/>
      <c r="BZ14" s="32"/>
      <c r="CA14" s="33" t="str">
        <f t="shared" ref="CA14:CA18" si="4">IF(AM14+AN14+AO14+AP14&lt;&gt;$B14,"* El número de "&amp;AM$10&amp;""&amp;" no puede ser distinto del Total. ","")</f>
        <v/>
      </c>
      <c r="CB14" s="33" t="str">
        <f t="shared" ref="CB14:CB24" si="5">IF(AND($B14&lt;&gt;0,AQ14=""),"* No olvide ingresar la variable Personas con discapacidad (con RND). Si no tiene digite CERO.  ",IF(AQ14&gt;$B14,"* La variable Personas con discapacidad (con RND) no puede superar el Total. ",""))</f>
        <v/>
      </c>
      <c r="CC14" s="33" t="str">
        <f t="shared" ref="CC14:CC24" si="6">IF(AND($B14&lt;&gt;0,AR14=""),"* No olvide ingresar la variable Pueblos Originarios (Digite CERO si no tiene). ",IF(AR14&gt;$B14,"* La variable Pueblos Originarios no puede superar el Total. ",""))</f>
        <v/>
      </c>
      <c r="CD14" s="33" t="str">
        <f t="shared" ref="CD14:CD24" si="7">IF(AND($B14&lt;&gt;0,AS14=""),"* No olvide ingresar la variable Migrantes. Si no tiene digite CERO.  ",IF(AS14&gt;$B14,"* La variable Migrantes no puede superar el Total. ",""))</f>
        <v/>
      </c>
      <c r="CE14" s="32"/>
      <c r="CF14" s="32"/>
      <c r="CG14" s="34">
        <f t="shared" ref="CG14:CG24" si="8">IF(AM14+AN14+AO14+AP14&lt;&gt;$B14,1,0)</f>
        <v>0</v>
      </c>
      <c r="CH14" s="35"/>
      <c r="CI14" s="35"/>
      <c r="CJ14" s="35"/>
      <c r="CK14" s="34">
        <f t="shared" si="2"/>
        <v>0</v>
      </c>
      <c r="CL14" s="34">
        <f t="shared" si="2"/>
        <v>0</v>
      </c>
      <c r="CM14" s="34">
        <f t="shared" si="2"/>
        <v>0</v>
      </c>
    </row>
    <row r="15" spans="1:130" ht="19.5" customHeight="1" x14ac:dyDescent="0.25">
      <c r="A15" s="45" t="s">
        <v>37</v>
      </c>
      <c r="B15" s="45">
        <f t="shared" si="0"/>
        <v>0</v>
      </c>
      <c r="C15" s="46">
        <f t="shared" si="1"/>
        <v>0</v>
      </c>
      <c r="D15" s="47">
        <f t="shared" si="1"/>
        <v>0</v>
      </c>
      <c r="E15" s="48"/>
      <c r="F15" s="49"/>
      <c r="G15" s="48"/>
      <c r="H15" s="50"/>
      <c r="I15" s="48"/>
      <c r="J15" s="50"/>
      <c r="K15" s="48"/>
      <c r="L15" s="50"/>
      <c r="M15" s="39"/>
      <c r="N15" s="41"/>
      <c r="O15" s="39"/>
      <c r="P15" s="41"/>
      <c r="Q15" s="51"/>
      <c r="R15" s="52"/>
      <c r="S15" s="51"/>
      <c r="T15" s="52"/>
      <c r="U15" s="51"/>
      <c r="V15" s="52"/>
      <c r="W15" s="51"/>
      <c r="X15" s="52"/>
      <c r="Y15" s="51"/>
      <c r="Z15" s="52"/>
      <c r="AA15" s="51"/>
      <c r="AB15" s="52"/>
      <c r="AC15" s="51"/>
      <c r="AD15" s="52"/>
      <c r="AE15" s="51"/>
      <c r="AF15" s="52"/>
      <c r="AG15" s="51"/>
      <c r="AH15" s="52"/>
      <c r="AI15" s="51"/>
      <c r="AJ15" s="52"/>
      <c r="AK15" s="51"/>
      <c r="AL15" s="53"/>
      <c r="AM15" s="54"/>
      <c r="AN15" s="55"/>
      <c r="AO15" s="55"/>
      <c r="AP15" s="56"/>
      <c r="AQ15" s="52"/>
      <c r="AR15" s="52"/>
      <c r="AS15" s="52"/>
      <c r="AT15" s="31" t="str">
        <f>CA15&amp;CB15&amp;CC15&amp;CD15</f>
        <v/>
      </c>
      <c r="BY15" s="32"/>
      <c r="BZ15" s="32"/>
      <c r="CA15" s="33" t="str">
        <f t="shared" si="4"/>
        <v/>
      </c>
      <c r="CB15" s="33" t="str">
        <f t="shared" si="5"/>
        <v/>
      </c>
      <c r="CC15" s="33" t="str">
        <f t="shared" si="6"/>
        <v/>
      </c>
      <c r="CD15" s="33" t="str">
        <f t="shared" si="7"/>
        <v/>
      </c>
      <c r="CE15" s="32"/>
      <c r="CF15" s="32"/>
      <c r="CG15" s="34">
        <f t="shared" si="8"/>
        <v>0</v>
      </c>
      <c r="CH15" s="35"/>
      <c r="CI15" s="35"/>
      <c r="CJ15" s="35"/>
      <c r="CK15" s="34">
        <f t="shared" si="2"/>
        <v>0</v>
      </c>
      <c r="CL15" s="34">
        <f t="shared" si="2"/>
        <v>0</v>
      </c>
      <c r="CM15" s="34">
        <f t="shared" si="2"/>
        <v>0</v>
      </c>
    </row>
    <row r="16" spans="1:130" ht="15" customHeight="1" x14ac:dyDescent="0.25">
      <c r="A16" s="57" t="s">
        <v>38</v>
      </c>
      <c r="B16" s="57">
        <f t="shared" si="0"/>
        <v>0</v>
      </c>
      <c r="C16" s="58">
        <f t="shared" si="1"/>
        <v>0</v>
      </c>
      <c r="D16" s="59">
        <f t="shared" si="1"/>
        <v>0</v>
      </c>
      <c r="E16" s="51"/>
      <c r="F16" s="56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  <c r="S16" s="51"/>
      <c r="T16" s="52"/>
      <c r="U16" s="51"/>
      <c r="V16" s="52"/>
      <c r="W16" s="51"/>
      <c r="X16" s="52"/>
      <c r="Y16" s="51"/>
      <c r="Z16" s="52"/>
      <c r="AA16" s="51"/>
      <c r="AB16" s="52"/>
      <c r="AC16" s="51"/>
      <c r="AD16" s="52"/>
      <c r="AE16" s="51"/>
      <c r="AF16" s="52"/>
      <c r="AG16" s="51"/>
      <c r="AH16" s="52"/>
      <c r="AI16" s="51"/>
      <c r="AJ16" s="52"/>
      <c r="AK16" s="51"/>
      <c r="AL16" s="53"/>
      <c r="AM16" s="54"/>
      <c r="AN16" s="55"/>
      <c r="AO16" s="55"/>
      <c r="AP16" s="56"/>
      <c r="AQ16" s="52"/>
      <c r="AR16" s="52"/>
      <c r="AS16" s="52"/>
      <c r="AT16" s="31" t="str">
        <f t="shared" si="3"/>
        <v/>
      </c>
      <c r="BY16" s="32"/>
      <c r="BZ16" s="32"/>
      <c r="CA16" s="33" t="str">
        <f t="shared" si="4"/>
        <v/>
      </c>
      <c r="CB16" s="33" t="str">
        <f t="shared" si="5"/>
        <v/>
      </c>
      <c r="CC16" s="33" t="str">
        <f t="shared" si="6"/>
        <v/>
      </c>
      <c r="CD16" s="33" t="str">
        <f t="shared" si="7"/>
        <v/>
      </c>
      <c r="CE16" s="32"/>
      <c r="CF16" s="32"/>
      <c r="CG16" s="34">
        <f t="shared" si="8"/>
        <v>0</v>
      </c>
      <c r="CH16" s="35"/>
      <c r="CI16" s="35"/>
      <c r="CJ16" s="35"/>
      <c r="CK16" s="34">
        <f t="shared" si="2"/>
        <v>0</v>
      </c>
      <c r="CL16" s="34">
        <f t="shared" si="2"/>
        <v>0</v>
      </c>
      <c r="CM16" s="34">
        <f t="shared" si="2"/>
        <v>0</v>
      </c>
    </row>
    <row r="17" spans="1:113" x14ac:dyDescent="0.25">
      <c r="A17" s="45" t="s">
        <v>39</v>
      </c>
      <c r="B17" s="60">
        <f t="shared" si="0"/>
        <v>0</v>
      </c>
      <c r="C17" s="61">
        <f t="shared" si="1"/>
        <v>0</v>
      </c>
      <c r="D17" s="59">
        <f t="shared" si="1"/>
        <v>0</v>
      </c>
      <c r="E17" s="62"/>
      <c r="F17" s="52"/>
      <c r="G17" s="51"/>
      <c r="H17" s="52"/>
      <c r="I17" s="51"/>
      <c r="J17" s="52"/>
      <c r="K17" s="51"/>
      <c r="L17" s="52"/>
      <c r="M17" s="51"/>
      <c r="N17" s="52"/>
      <c r="O17" s="51"/>
      <c r="P17" s="52"/>
      <c r="Q17" s="51"/>
      <c r="R17" s="52"/>
      <c r="S17" s="51"/>
      <c r="T17" s="52"/>
      <c r="U17" s="51"/>
      <c r="V17" s="52"/>
      <c r="W17" s="51"/>
      <c r="X17" s="52"/>
      <c r="Y17" s="51"/>
      <c r="Z17" s="52"/>
      <c r="AA17" s="51"/>
      <c r="AB17" s="52"/>
      <c r="AC17" s="51"/>
      <c r="AD17" s="52"/>
      <c r="AE17" s="51"/>
      <c r="AF17" s="52"/>
      <c r="AG17" s="51"/>
      <c r="AH17" s="52"/>
      <c r="AI17" s="51"/>
      <c r="AJ17" s="52"/>
      <c r="AK17" s="51"/>
      <c r="AL17" s="53"/>
      <c r="AM17" s="63"/>
      <c r="AN17" s="55"/>
      <c r="AO17" s="55"/>
      <c r="AP17" s="56"/>
      <c r="AQ17" s="64"/>
      <c r="AR17" s="64"/>
      <c r="AS17" s="64"/>
      <c r="AT17" s="31" t="str">
        <f t="shared" si="3"/>
        <v/>
      </c>
      <c r="BY17" s="32"/>
      <c r="BZ17" s="32"/>
      <c r="CA17" s="33" t="str">
        <f>IF(AM17+AN17+AO17+AP17&lt;&gt;$B17,"* El número de "&amp;AM$10&amp;""&amp;" no puede ser distinto del Total. ","")</f>
        <v/>
      </c>
      <c r="CB17" s="33" t="str">
        <f t="shared" si="5"/>
        <v/>
      </c>
      <c r="CC17" s="33" t="str">
        <f t="shared" si="6"/>
        <v/>
      </c>
      <c r="CD17" s="33" t="str">
        <f t="shared" si="7"/>
        <v/>
      </c>
      <c r="CE17" s="32"/>
      <c r="CF17" s="32"/>
      <c r="CG17" s="34">
        <f t="shared" si="8"/>
        <v>0</v>
      </c>
      <c r="CH17" s="35"/>
      <c r="CI17" s="35"/>
      <c r="CJ17" s="35"/>
      <c r="CK17" s="34">
        <f t="shared" si="2"/>
        <v>0</v>
      </c>
      <c r="CL17" s="34">
        <f t="shared" si="2"/>
        <v>0</v>
      </c>
      <c r="CM17" s="34">
        <f t="shared" si="2"/>
        <v>0</v>
      </c>
    </row>
    <row r="18" spans="1:113" x14ac:dyDescent="0.25">
      <c r="A18" s="45" t="s">
        <v>40</v>
      </c>
      <c r="B18" s="65">
        <f t="shared" si="0"/>
        <v>0</v>
      </c>
      <c r="C18" s="631">
        <f t="shared" si="1"/>
        <v>0</v>
      </c>
      <c r="D18" s="67">
        <f t="shared" si="1"/>
        <v>0</v>
      </c>
      <c r="E18" s="68"/>
      <c r="F18" s="632"/>
      <c r="G18" s="1496"/>
      <c r="H18" s="71"/>
      <c r="I18" s="1496"/>
      <c r="J18" s="71"/>
      <c r="K18" s="51"/>
      <c r="L18" s="52"/>
      <c r="M18" s="51"/>
      <c r="N18" s="52"/>
      <c r="O18" s="1490"/>
      <c r="P18" s="73"/>
      <c r="Q18" s="1490"/>
      <c r="R18" s="73"/>
      <c r="S18" s="1490"/>
      <c r="T18" s="73"/>
      <c r="U18" s="1490"/>
      <c r="V18" s="73"/>
      <c r="W18" s="1490"/>
      <c r="X18" s="73"/>
      <c r="Y18" s="1490"/>
      <c r="Z18" s="73"/>
      <c r="AA18" s="1490"/>
      <c r="AB18" s="73"/>
      <c r="AC18" s="1490"/>
      <c r="AD18" s="73"/>
      <c r="AE18" s="1490"/>
      <c r="AF18" s="73"/>
      <c r="AG18" s="1490"/>
      <c r="AH18" s="73"/>
      <c r="AI18" s="1490"/>
      <c r="AJ18" s="73"/>
      <c r="AK18" s="1490"/>
      <c r="AL18" s="74"/>
      <c r="AM18" s="75"/>
      <c r="AN18" s="76"/>
      <c r="AO18" s="76"/>
      <c r="AP18" s="77"/>
      <c r="AQ18" s="78"/>
      <c r="AR18" s="78"/>
      <c r="AS18" s="78"/>
      <c r="AT18" s="31" t="str">
        <f t="shared" si="3"/>
        <v/>
      </c>
      <c r="BY18" s="32"/>
      <c r="BZ18" s="32"/>
      <c r="CA18" s="33" t="str">
        <f t="shared" si="4"/>
        <v/>
      </c>
      <c r="CB18" s="33" t="str">
        <f t="shared" si="5"/>
        <v/>
      </c>
      <c r="CC18" s="33" t="str">
        <f t="shared" si="6"/>
        <v/>
      </c>
      <c r="CD18" s="33" t="str">
        <f t="shared" si="7"/>
        <v/>
      </c>
      <c r="CE18" s="32"/>
      <c r="CF18" s="32"/>
      <c r="CG18" s="34">
        <f t="shared" si="8"/>
        <v>0</v>
      </c>
      <c r="CH18" s="35"/>
      <c r="CI18" s="35"/>
      <c r="CJ18" s="35"/>
      <c r="CK18" s="34">
        <f t="shared" si="2"/>
        <v>0</v>
      </c>
      <c r="CL18" s="34">
        <f t="shared" si="2"/>
        <v>0</v>
      </c>
      <c r="CM18" s="34">
        <f t="shared" si="2"/>
        <v>0</v>
      </c>
    </row>
    <row r="19" spans="1:113" x14ac:dyDescent="0.25">
      <c r="A19" s="1375" t="s">
        <v>41</v>
      </c>
      <c r="B19" s="65">
        <f t="shared" si="0"/>
        <v>0</v>
      </c>
      <c r="C19" s="79">
        <f t="shared" si="1"/>
        <v>0</v>
      </c>
      <c r="D19" s="1377">
        <f t="shared" si="1"/>
        <v>0</v>
      </c>
      <c r="E19" s="1329">
        <f t="shared" ref="E19:AS19" si="9">SUM(E20:E24)</f>
        <v>0</v>
      </c>
      <c r="F19" s="1377">
        <f t="shared" si="9"/>
        <v>0</v>
      </c>
      <c r="G19" s="1329">
        <f t="shared" si="9"/>
        <v>0</v>
      </c>
      <c r="H19" s="1336">
        <f t="shared" si="9"/>
        <v>0</v>
      </c>
      <c r="I19" s="1329">
        <f t="shared" si="9"/>
        <v>0</v>
      </c>
      <c r="J19" s="1336">
        <f t="shared" si="9"/>
        <v>0</v>
      </c>
      <c r="K19" s="1329">
        <f t="shared" si="9"/>
        <v>0</v>
      </c>
      <c r="L19" s="1336">
        <f t="shared" si="9"/>
        <v>0</v>
      </c>
      <c r="M19" s="1329">
        <f t="shared" si="9"/>
        <v>0</v>
      </c>
      <c r="N19" s="1336">
        <f t="shared" si="9"/>
        <v>0</v>
      </c>
      <c r="O19" s="1329">
        <f t="shared" si="9"/>
        <v>0</v>
      </c>
      <c r="P19" s="1336">
        <f t="shared" si="9"/>
        <v>0</v>
      </c>
      <c r="Q19" s="1329">
        <f t="shared" si="9"/>
        <v>0</v>
      </c>
      <c r="R19" s="1336">
        <f t="shared" si="9"/>
        <v>0</v>
      </c>
      <c r="S19" s="1329">
        <f t="shared" si="9"/>
        <v>0</v>
      </c>
      <c r="T19" s="1336">
        <f t="shared" si="9"/>
        <v>0</v>
      </c>
      <c r="U19" s="1329">
        <f t="shared" si="9"/>
        <v>0</v>
      </c>
      <c r="V19" s="1336">
        <f t="shared" si="9"/>
        <v>0</v>
      </c>
      <c r="W19" s="1329">
        <f t="shared" si="9"/>
        <v>0</v>
      </c>
      <c r="X19" s="1336">
        <f t="shared" si="9"/>
        <v>0</v>
      </c>
      <c r="Y19" s="1329">
        <f t="shared" si="9"/>
        <v>0</v>
      </c>
      <c r="Z19" s="1336">
        <f t="shared" si="9"/>
        <v>0</v>
      </c>
      <c r="AA19" s="1329">
        <f t="shared" si="9"/>
        <v>0</v>
      </c>
      <c r="AB19" s="1336">
        <f t="shared" si="9"/>
        <v>0</v>
      </c>
      <c r="AC19" s="1329">
        <f t="shared" si="9"/>
        <v>0</v>
      </c>
      <c r="AD19" s="1336">
        <f t="shared" si="9"/>
        <v>0</v>
      </c>
      <c r="AE19" s="1329">
        <f t="shared" si="9"/>
        <v>0</v>
      </c>
      <c r="AF19" s="1336">
        <f t="shared" si="9"/>
        <v>0</v>
      </c>
      <c r="AG19" s="1329">
        <f t="shared" si="9"/>
        <v>0</v>
      </c>
      <c r="AH19" s="1336">
        <f t="shared" si="9"/>
        <v>0</v>
      </c>
      <c r="AI19" s="1329">
        <f t="shared" si="9"/>
        <v>0</v>
      </c>
      <c r="AJ19" s="1336">
        <f t="shared" si="9"/>
        <v>0</v>
      </c>
      <c r="AK19" s="1329">
        <f t="shared" si="9"/>
        <v>0</v>
      </c>
      <c r="AL19" s="1381">
        <f t="shared" si="9"/>
        <v>0</v>
      </c>
      <c r="AM19" s="1334">
        <f t="shared" si="9"/>
        <v>0</v>
      </c>
      <c r="AN19" s="1335">
        <f t="shared" si="9"/>
        <v>0</v>
      </c>
      <c r="AO19" s="1335">
        <f t="shared" si="9"/>
        <v>0</v>
      </c>
      <c r="AP19" s="1377">
        <f t="shared" si="9"/>
        <v>0</v>
      </c>
      <c r="AQ19" s="1336">
        <f t="shared" si="9"/>
        <v>0</v>
      </c>
      <c r="AR19" s="1336">
        <f t="shared" si="9"/>
        <v>0</v>
      </c>
      <c r="AS19" s="1336">
        <f t="shared" si="9"/>
        <v>0</v>
      </c>
      <c r="AT19" s="85"/>
      <c r="BY19" s="32"/>
      <c r="BZ19" s="32"/>
      <c r="CA19" s="32"/>
      <c r="CB19" s="32"/>
      <c r="CC19" s="32"/>
      <c r="CD19" s="32"/>
      <c r="CE19" s="32"/>
      <c r="CF19" s="32"/>
      <c r="CG19"/>
      <c r="CH19" s="35"/>
      <c r="CI19" s="35"/>
      <c r="CJ19" s="35"/>
      <c r="CK19"/>
      <c r="CL19"/>
      <c r="CM19"/>
    </row>
    <row r="20" spans="1:113" x14ac:dyDescent="0.25">
      <c r="A20" s="1497" t="s">
        <v>42</v>
      </c>
      <c r="B20" s="60">
        <f t="shared" si="0"/>
        <v>0</v>
      </c>
      <c r="C20" s="58">
        <f t="shared" si="1"/>
        <v>0</v>
      </c>
      <c r="D20" s="87">
        <f t="shared" si="1"/>
        <v>0</v>
      </c>
      <c r="E20" s="88"/>
      <c r="F20" s="89"/>
      <c r="G20" s="88"/>
      <c r="H20" s="90"/>
      <c r="I20" s="88"/>
      <c r="J20" s="90"/>
      <c r="K20" s="88"/>
      <c r="L20" s="90"/>
      <c r="M20" s="88"/>
      <c r="N20" s="90"/>
      <c r="O20" s="88"/>
      <c r="P20" s="90"/>
      <c r="Q20" s="88"/>
      <c r="R20" s="90"/>
      <c r="S20" s="88"/>
      <c r="T20" s="90"/>
      <c r="U20" s="88"/>
      <c r="V20" s="90"/>
      <c r="W20" s="88"/>
      <c r="X20" s="90"/>
      <c r="Y20" s="88"/>
      <c r="Z20" s="90"/>
      <c r="AA20" s="88"/>
      <c r="AB20" s="90"/>
      <c r="AC20" s="88"/>
      <c r="AD20" s="90"/>
      <c r="AE20" s="88"/>
      <c r="AF20" s="90"/>
      <c r="AG20" s="88"/>
      <c r="AH20" s="90"/>
      <c r="AI20" s="88"/>
      <c r="AJ20" s="90"/>
      <c r="AK20" s="88"/>
      <c r="AL20" s="91"/>
      <c r="AM20" s="1458"/>
      <c r="AN20" s="93"/>
      <c r="AO20" s="93"/>
      <c r="AP20" s="89"/>
      <c r="AQ20" s="1459"/>
      <c r="AR20" s="1459"/>
      <c r="AS20" s="1459"/>
      <c r="AT20" s="31" t="str">
        <f>CA20&amp;CB20&amp;CC20&amp;CD20</f>
        <v/>
      </c>
      <c r="BY20" s="32"/>
      <c r="BZ20" s="32"/>
      <c r="CA20" s="33" t="str">
        <f t="shared" ref="CA20:CA24" si="10">IF(AM20+AN20+AO20+AP20&lt;&gt;$B20,"* El número de "&amp;AM$10&amp;""&amp;" no puede ser distinto del Total. ","")</f>
        <v/>
      </c>
      <c r="CB20" s="33" t="str">
        <f t="shared" si="5"/>
        <v/>
      </c>
      <c r="CC20" s="33" t="str">
        <f t="shared" si="6"/>
        <v/>
      </c>
      <c r="CD20" s="33" t="str">
        <f t="shared" si="7"/>
        <v/>
      </c>
      <c r="CE20" s="32"/>
      <c r="CF20" s="32"/>
      <c r="CG20" s="34">
        <f t="shared" si="8"/>
        <v>0</v>
      </c>
      <c r="CH20" s="35"/>
      <c r="CI20" s="35"/>
      <c r="CJ20" s="35"/>
      <c r="CK20" s="34">
        <f t="shared" ref="CK20:CM24" si="11">IF(AND($B20&lt;&gt;0,AQ20=""),1,IF(AQ20&gt;$B20,1,0))</f>
        <v>0</v>
      </c>
      <c r="CL20" s="34">
        <f t="shared" si="11"/>
        <v>0</v>
      </c>
      <c r="CM20" s="34">
        <f t="shared" si="11"/>
        <v>0</v>
      </c>
    </row>
    <row r="21" spans="1:113" x14ac:dyDescent="0.25">
      <c r="A21" s="45" t="s">
        <v>43</v>
      </c>
      <c r="B21" s="57">
        <f t="shared" si="0"/>
        <v>0</v>
      </c>
      <c r="C21" s="61">
        <f t="shared" si="1"/>
        <v>0</v>
      </c>
      <c r="D21" s="47">
        <f t="shared" si="1"/>
        <v>0</v>
      </c>
      <c r="E21" s="51"/>
      <c r="F21" s="56"/>
      <c r="G21" s="51"/>
      <c r="H21" s="52"/>
      <c r="I21" s="51"/>
      <c r="J21" s="52"/>
      <c r="K21" s="51"/>
      <c r="L21" s="52"/>
      <c r="M21" s="51"/>
      <c r="N21" s="52"/>
      <c r="O21" s="51"/>
      <c r="P21" s="52"/>
      <c r="Q21" s="51"/>
      <c r="R21" s="52"/>
      <c r="S21" s="51"/>
      <c r="T21" s="52"/>
      <c r="U21" s="51"/>
      <c r="V21" s="52"/>
      <c r="W21" s="51"/>
      <c r="X21" s="52"/>
      <c r="Y21" s="51"/>
      <c r="Z21" s="52"/>
      <c r="AA21" s="51"/>
      <c r="AB21" s="52"/>
      <c r="AC21" s="51"/>
      <c r="AD21" s="52"/>
      <c r="AE21" s="51"/>
      <c r="AF21" s="52"/>
      <c r="AG21" s="51"/>
      <c r="AH21" s="52"/>
      <c r="AI21" s="51"/>
      <c r="AJ21" s="52"/>
      <c r="AK21" s="51"/>
      <c r="AL21" s="53"/>
      <c r="AM21" s="54"/>
      <c r="AN21" s="55"/>
      <c r="AO21" s="55"/>
      <c r="AP21" s="56"/>
      <c r="AQ21" s="95"/>
      <c r="AR21" s="95"/>
      <c r="AS21" s="95"/>
      <c r="AT21" s="31" t="str">
        <f>CA21&amp;CB21&amp;CC21&amp;CD21</f>
        <v/>
      </c>
      <c r="BY21" s="32"/>
      <c r="BZ21" s="32"/>
      <c r="CA21" s="33" t="str">
        <f t="shared" si="10"/>
        <v/>
      </c>
      <c r="CB21" s="33" t="str">
        <f t="shared" si="5"/>
        <v/>
      </c>
      <c r="CC21" s="33" t="str">
        <f t="shared" si="6"/>
        <v/>
      </c>
      <c r="CD21" s="33" t="str">
        <f t="shared" si="7"/>
        <v/>
      </c>
      <c r="CE21" s="32"/>
      <c r="CF21" s="32"/>
      <c r="CG21" s="34">
        <f t="shared" si="8"/>
        <v>0</v>
      </c>
      <c r="CH21" s="35"/>
      <c r="CI21" s="35"/>
      <c r="CJ21" s="35"/>
      <c r="CK21" s="34">
        <f t="shared" si="11"/>
        <v>0</v>
      </c>
      <c r="CL21" s="34">
        <f t="shared" si="11"/>
        <v>0</v>
      </c>
      <c r="CM21" s="34">
        <f t="shared" si="11"/>
        <v>0</v>
      </c>
    </row>
    <row r="22" spans="1:113" x14ac:dyDescent="0.25">
      <c r="A22" s="96" t="s">
        <v>44</v>
      </c>
      <c r="B22" s="97">
        <f t="shared" si="0"/>
        <v>0</v>
      </c>
      <c r="C22" s="98">
        <f t="shared" si="1"/>
        <v>0</v>
      </c>
      <c r="D22" s="99">
        <f t="shared" si="1"/>
        <v>0</v>
      </c>
      <c r="E22" s="62"/>
      <c r="F22" s="100"/>
      <c r="G22" s="62"/>
      <c r="H22" s="101"/>
      <c r="I22" s="62"/>
      <c r="J22" s="101"/>
      <c r="K22" s="62"/>
      <c r="L22" s="101"/>
      <c r="M22" s="62"/>
      <c r="N22" s="101"/>
      <c r="O22" s="62"/>
      <c r="P22" s="101"/>
      <c r="Q22" s="62"/>
      <c r="R22" s="101"/>
      <c r="S22" s="62"/>
      <c r="T22" s="101"/>
      <c r="U22" s="62"/>
      <c r="V22" s="101"/>
      <c r="W22" s="62"/>
      <c r="X22" s="101"/>
      <c r="Y22" s="62"/>
      <c r="Z22" s="101"/>
      <c r="AA22" s="62"/>
      <c r="AB22" s="101"/>
      <c r="AC22" s="62"/>
      <c r="AD22" s="101"/>
      <c r="AE22" s="62"/>
      <c r="AF22" s="101"/>
      <c r="AG22" s="62"/>
      <c r="AH22" s="101"/>
      <c r="AI22" s="62"/>
      <c r="AJ22" s="101"/>
      <c r="AK22" s="62"/>
      <c r="AL22" s="102"/>
      <c r="AM22" s="103"/>
      <c r="AN22" s="104"/>
      <c r="AO22" s="104"/>
      <c r="AP22" s="100"/>
      <c r="AQ22" s="105"/>
      <c r="AR22" s="105"/>
      <c r="AS22" s="105"/>
      <c r="AT22" s="31" t="str">
        <f>CA22&amp;CB22&amp;CC22&amp;CD22</f>
        <v/>
      </c>
      <c r="BY22" s="32"/>
      <c r="BZ22" s="32"/>
      <c r="CA22" s="33" t="str">
        <f t="shared" si="10"/>
        <v/>
      </c>
      <c r="CB22" s="33" t="str">
        <f t="shared" si="5"/>
        <v/>
      </c>
      <c r="CC22" s="33" t="str">
        <f t="shared" si="6"/>
        <v/>
      </c>
      <c r="CD22" s="33" t="str">
        <f t="shared" si="7"/>
        <v/>
      </c>
      <c r="CE22" s="32"/>
      <c r="CF22" s="32"/>
      <c r="CG22" s="34">
        <f t="shared" si="8"/>
        <v>0</v>
      </c>
      <c r="CH22" s="35"/>
      <c r="CI22" s="35"/>
      <c r="CJ22" s="35"/>
      <c r="CK22" s="34">
        <f t="shared" si="11"/>
        <v>0</v>
      </c>
      <c r="CL22" s="34">
        <f t="shared" si="11"/>
        <v>0</v>
      </c>
      <c r="CM22" s="34">
        <f t="shared" si="11"/>
        <v>0</v>
      </c>
    </row>
    <row r="23" spans="1:113" x14ac:dyDescent="0.25">
      <c r="A23" s="106" t="s">
        <v>45</v>
      </c>
      <c r="B23" s="57">
        <f t="shared" si="0"/>
        <v>0</v>
      </c>
      <c r="C23" s="61">
        <f t="shared" si="1"/>
        <v>0</v>
      </c>
      <c r="D23" s="47">
        <f t="shared" si="1"/>
        <v>0</v>
      </c>
      <c r="E23" s="51"/>
      <c r="F23" s="56"/>
      <c r="G23" s="51"/>
      <c r="H23" s="52"/>
      <c r="I23" s="51"/>
      <c r="J23" s="52"/>
      <c r="K23" s="51"/>
      <c r="L23" s="52"/>
      <c r="M23" s="51"/>
      <c r="N23" s="52"/>
      <c r="O23" s="51"/>
      <c r="P23" s="52"/>
      <c r="Q23" s="51"/>
      <c r="R23" s="52"/>
      <c r="S23" s="51"/>
      <c r="T23" s="52"/>
      <c r="U23" s="51"/>
      <c r="V23" s="52"/>
      <c r="W23" s="51"/>
      <c r="X23" s="52"/>
      <c r="Y23" s="51"/>
      <c r="Z23" s="52"/>
      <c r="AA23" s="51"/>
      <c r="AB23" s="52"/>
      <c r="AC23" s="51"/>
      <c r="AD23" s="52"/>
      <c r="AE23" s="51"/>
      <c r="AF23" s="52"/>
      <c r="AG23" s="51"/>
      <c r="AH23" s="52"/>
      <c r="AI23" s="51"/>
      <c r="AJ23" s="52"/>
      <c r="AK23" s="51"/>
      <c r="AL23" s="53"/>
      <c r="AM23" s="54"/>
      <c r="AN23" s="55"/>
      <c r="AO23" s="55"/>
      <c r="AP23" s="56"/>
      <c r="AQ23" s="95"/>
      <c r="AR23" s="95"/>
      <c r="AS23" s="95"/>
      <c r="AT23" s="31" t="str">
        <f>CA23&amp;CB23&amp;CC23&amp;CD23</f>
        <v/>
      </c>
      <c r="BY23" s="32"/>
      <c r="BZ23" s="32"/>
      <c r="CA23" s="33" t="str">
        <f t="shared" si="10"/>
        <v/>
      </c>
      <c r="CB23" s="33" t="str">
        <f t="shared" si="5"/>
        <v/>
      </c>
      <c r="CC23" s="33" t="str">
        <f t="shared" si="6"/>
        <v/>
      </c>
      <c r="CD23" s="33" t="str">
        <f t="shared" si="7"/>
        <v/>
      </c>
      <c r="CE23" s="32"/>
      <c r="CF23" s="32"/>
      <c r="CG23" s="34">
        <f t="shared" si="8"/>
        <v>0</v>
      </c>
      <c r="CH23" s="35"/>
      <c r="CI23" s="35"/>
      <c r="CJ23" s="35"/>
      <c r="CK23" s="34">
        <f t="shared" si="11"/>
        <v>0</v>
      </c>
      <c r="CL23" s="34">
        <f t="shared" si="11"/>
        <v>0</v>
      </c>
      <c r="CM23" s="34">
        <f t="shared" si="11"/>
        <v>0</v>
      </c>
    </row>
    <row r="24" spans="1:113" x14ac:dyDescent="0.25">
      <c r="A24" s="107" t="s">
        <v>46</v>
      </c>
      <c r="B24" s="65">
        <f t="shared" si="0"/>
        <v>0</v>
      </c>
      <c r="C24" s="79">
        <f t="shared" si="1"/>
        <v>0</v>
      </c>
      <c r="D24" s="637">
        <f t="shared" si="1"/>
        <v>0</v>
      </c>
      <c r="E24" s="1490"/>
      <c r="F24" s="638"/>
      <c r="G24" s="1490"/>
      <c r="H24" s="73"/>
      <c r="I24" s="1490"/>
      <c r="J24" s="73"/>
      <c r="K24" s="1490"/>
      <c r="L24" s="73"/>
      <c r="M24" s="1490"/>
      <c r="N24" s="73"/>
      <c r="O24" s="1490"/>
      <c r="P24" s="73"/>
      <c r="Q24" s="1490"/>
      <c r="R24" s="73"/>
      <c r="S24" s="1490"/>
      <c r="T24" s="73"/>
      <c r="U24" s="1490"/>
      <c r="V24" s="73"/>
      <c r="W24" s="1490"/>
      <c r="X24" s="73"/>
      <c r="Y24" s="1490"/>
      <c r="Z24" s="73"/>
      <c r="AA24" s="1490"/>
      <c r="AB24" s="73"/>
      <c r="AC24" s="1490"/>
      <c r="AD24" s="73"/>
      <c r="AE24" s="1490"/>
      <c r="AF24" s="73"/>
      <c r="AG24" s="1490"/>
      <c r="AH24" s="73"/>
      <c r="AI24" s="1490"/>
      <c r="AJ24" s="73"/>
      <c r="AK24" s="1490"/>
      <c r="AL24" s="74"/>
      <c r="AM24" s="110"/>
      <c r="AN24" s="76"/>
      <c r="AO24" s="76"/>
      <c r="AP24" s="638"/>
      <c r="AQ24" s="73"/>
      <c r="AR24" s="73"/>
      <c r="AS24" s="73"/>
      <c r="AT24" s="31" t="str">
        <f>CA24&amp;CB24&amp;CC24&amp;CD24</f>
        <v/>
      </c>
      <c r="BY24" s="32"/>
      <c r="BZ24" s="32"/>
      <c r="CA24" s="33" t="str">
        <f t="shared" si="10"/>
        <v/>
      </c>
      <c r="CB24" s="33" t="str">
        <f t="shared" si="5"/>
        <v/>
      </c>
      <c r="CC24" s="33" t="str">
        <f t="shared" si="6"/>
        <v/>
      </c>
      <c r="CD24" s="33" t="str">
        <f t="shared" si="7"/>
        <v/>
      </c>
      <c r="CE24" s="32"/>
      <c r="CF24" s="32"/>
      <c r="CG24" s="34">
        <f t="shared" si="8"/>
        <v>0</v>
      </c>
      <c r="CH24" s="35"/>
      <c r="CI24" s="35"/>
      <c r="CJ24" s="35"/>
      <c r="CK24" s="34">
        <f t="shared" si="11"/>
        <v>0</v>
      </c>
      <c r="CL24" s="34">
        <f t="shared" si="11"/>
        <v>0</v>
      </c>
      <c r="CM24" s="34">
        <f t="shared" si="11"/>
        <v>0</v>
      </c>
    </row>
    <row r="25" spans="1:113" x14ac:dyDescent="0.25">
      <c r="A25" s="13" t="s">
        <v>47</v>
      </c>
      <c r="B25" s="14"/>
      <c r="C25" s="12"/>
      <c r="D25" s="15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</row>
    <row r="26" spans="1:113" x14ac:dyDescent="0.25">
      <c r="A26" s="521" t="s">
        <v>48</v>
      </c>
      <c r="B26" s="1430" t="s">
        <v>49</v>
      </c>
      <c r="C26" s="1305" t="s">
        <v>5</v>
      </c>
      <c r="D26" s="492"/>
      <c r="E26" s="493"/>
      <c r="F26" s="1313" t="s">
        <v>6</v>
      </c>
      <c r="G26" s="1432"/>
      <c r="H26" s="1432"/>
      <c r="I26" s="1432"/>
      <c r="J26" s="1432"/>
      <c r="K26" s="1432"/>
      <c r="L26" s="1432"/>
      <c r="M26" s="1432"/>
      <c r="N26" s="1432"/>
      <c r="O26" s="1432"/>
      <c r="P26" s="1432"/>
      <c r="Q26" s="1432"/>
      <c r="R26" s="1432"/>
      <c r="S26" s="1432"/>
      <c r="T26" s="1432"/>
      <c r="U26" s="1432"/>
      <c r="V26" s="1432"/>
      <c r="W26" s="1432"/>
      <c r="X26" s="1432"/>
      <c r="Y26" s="1432"/>
      <c r="Z26" s="1432"/>
      <c r="AA26" s="1432"/>
      <c r="AB26" s="1432"/>
      <c r="AC26" s="1432"/>
      <c r="AD26" s="1432"/>
      <c r="AE26" s="1432"/>
      <c r="AF26" s="1432"/>
      <c r="AG26" s="1432"/>
      <c r="AH26" s="1432"/>
      <c r="AI26" s="1432"/>
      <c r="AJ26" s="1432"/>
      <c r="AK26" s="1432"/>
      <c r="AL26" s="1432"/>
      <c r="AM26" s="1370"/>
      <c r="AN26" s="1371" t="s">
        <v>7</v>
      </c>
      <c r="AO26" s="1432"/>
      <c r="AP26" s="1432"/>
      <c r="AQ26" s="1312"/>
    </row>
    <row r="27" spans="1:113" ht="15" customHeight="1" x14ac:dyDescent="0.25">
      <c r="A27" s="522"/>
      <c r="B27" s="489"/>
      <c r="C27" s="712"/>
      <c r="D27" s="620"/>
      <c r="E27" s="641"/>
      <c r="F27" s="1281" t="s">
        <v>11</v>
      </c>
      <c r="G27" s="1282"/>
      <c r="H27" s="1281" t="s">
        <v>12</v>
      </c>
      <c r="I27" s="1282"/>
      <c r="J27" s="1281" t="s">
        <v>13</v>
      </c>
      <c r="K27" s="1282"/>
      <c r="L27" s="1281" t="s">
        <v>14</v>
      </c>
      <c r="M27" s="1282"/>
      <c r="N27" s="1281" t="s">
        <v>15</v>
      </c>
      <c r="O27" s="1282"/>
      <c r="P27" s="1281" t="s">
        <v>16</v>
      </c>
      <c r="Q27" s="1282"/>
      <c r="R27" s="1281" t="s">
        <v>17</v>
      </c>
      <c r="S27" s="1282"/>
      <c r="T27" s="1281" t="s">
        <v>18</v>
      </c>
      <c r="U27" s="1282"/>
      <c r="V27" s="1281" t="s">
        <v>19</v>
      </c>
      <c r="W27" s="1282"/>
      <c r="X27" s="1281" t="s">
        <v>20</v>
      </c>
      <c r="Y27" s="1282"/>
      <c r="Z27" s="1281" t="s">
        <v>21</v>
      </c>
      <c r="AA27" s="1282"/>
      <c r="AB27" s="1281" t="s">
        <v>22</v>
      </c>
      <c r="AC27" s="1282"/>
      <c r="AD27" s="1281" t="s">
        <v>23</v>
      </c>
      <c r="AE27" s="1282"/>
      <c r="AF27" s="1281" t="s">
        <v>24</v>
      </c>
      <c r="AG27" s="1282"/>
      <c r="AH27" s="1281" t="s">
        <v>25</v>
      </c>
      <c r="AI27" s="1282"/>
      <c r="AJ27" s="1281" t="s">
        <v>26</v>
      </c>
      <c r="AK27" s="1282"/>
      <c r="AL27" s="1313" t="s">
        <v>27</v>
      </c>
      <c r="AM27" s="1370"/>
      <c r="AN27" s="1455" t="s">
        <v>50</v>
      </c>
      <c r="AO27" s="1456" t="s">
        <v>29</v>
      </c>
      <c r="AP27" s="506" t="s">
        <v>30</v>
      </c>
      <c r="AQ27" s="510" t="s">
        <v>31</v>
      </c>
    </row>
    <row r="28" spans="1:113" x14ac:dyDescent="0.25">
      <c r="A28" s="644"/>
      <c r="B28" s="734"/>
      <c r="C28" s="1318" t="s">
        <v>32</v>
      </c>
      <c r="D28" s="1287" t="s">
        <v>33</v>
      </c>
      <c r="E28" s="1288" t="s">
        <v>34</v>
      </c>
      <c r="F28" s="1287" t="s">
        <v>33</v>
      </c>
      <c r="G28" s="1288" t="s">
        <v>34</v>
      </c>
      <c r="H28" s="1287" t="s">
        <v>33</v>
      </c>
      <c r="I28" s="1288" t="s">
        <v>34</v>
      </c>
      <c r="J28" s="1287" t="s">
        <v>33</v>
      </c>
      <c r="K28" s="1288" t="s">
        <v>34</v>
      </c>
      <c r="L28" s="1287" t="s">
        <v>33</v>
      </c>
      <c r="M28" s="1288" t="s">
        <v>34</v>
      </c>
      <c r="N28" s="1374" t="s">
        <v>33</v>
      </c>
      <c r="O28" s="1288" t="s">
        <v>34</v>
      </c>
      <c r="P28" s="1287" t="s">
        <v>33</v>
      </c>
      <c r="Q28" s="1288" t="s">
        <v>34</v>
      </c>
      <c r="R28" s="1287" t="s">
        <v>33</v>
      </c>
      <c r="S28" s="1288" t="s">
        <v>34</v>
      </c>
      <c r="T28" s="1287" t="s">
        <v>33</v>
      </c>
      <c r="U28" s="1288" t="s">
        <v>34</v>
      </c>
      <c r="V28" s="1287" t="s">
        <v>33</v>
      </c>
      <c r="W28" s="1288" t="s">
        <v>34</v>
      </c>
      <c r="X28" s="1287" t="s">
        <v>33</v>
      </c>
      <c r="Y28" s="1288" t="s">
        <v>34</v>
      </c>
      <c r="Z28" s="1287" t="s">
        <v>33</v>
      </c>
      <c r="AA28" s="1288" t="s">
        <v>34</v>
      </c>
      <c r="AB28" s="1287" t="s">
        <v>33</v>
      </c>
      <c r="AC28" s="1288" t="s">
        <v>34</v>
      </c>
      <c r="AD28" s="1287" t="s">
        <v>33</v>
      </c>
      <c r="AE28" s="1288" t="s">
        <v>34</v>
      </c>
      <c r="AF28" s="1287" t="s">
        <v>33</v>
      </c>
      <c r="AG28" s="1288" t="s">
        <v>34</v>
      </c>
      <c r="AH28" s="1287" t="s">
        <v>33</v>
      </c>
      <c r="AI28" s="1288" t="s">
        <v>34</v>
      </c>
      <c r="AJ28" s="1287" t="s">
        <v>33</v>
      </c>
      <c r="AK28" s="1288" t="s">
        <v>34</v>
      </c>
      <c r="AL28" s="1287" t="s">
        <v>33</v>
      </c>
      <c r="AM28" s="1460" t="s">
        <v>34</v>
      </c>
      <c r="AN28" s="509"/>
      <c r="AO28" s="505"/>
      <c r="AP28" s="505"/>
      <c r="AQ28" s="511"/>
      <c r="CG28" s="112">
        <f>IF(C29&lt;&gt;SUM(C30:C48),1,0)</f>
        <v>0</v>
      </c>
    </row>
    <row r="29" spans="1:113" x14ac:dyDescent="0.25">
      <c r="A29" s="1386" t="s">
        <v>51</v>
      </c>
      <c r="B29" s="1387"/>
      <c r="C29" s="1388">
        <f t="shared" ref="C29:C50" si="12">SUM(D29:E29)</f>
        <v>0</v>
      </c>
      <c r="D29" s="1461">
        <f t="shared" ref="D29:E50" si="13">+F29+H29+J29+L29+N29+P29+R29+T29+V29+X29+Z29+AB29+AD29+AF29+AH29+AJ29+AL29</f>
        <v>0</v>
      </c>
      <c r="E29" s="115">
        <f t="shared" si="13"/>
        <v>0</v>
      </c>
      <c r="F29" s="1390"/>
      <c r="G29" s="1391"/>
      <c r="H29" s="1390"/>
      <c r="I29" s="1392"/>
      <c r="J29" s="1390"/>
      <c r="K29" s="1392"/>
      <c r="L29" s="1390"/>
      <c r="M29" s="1391"/>
      <c r="N29" s="1393"/>
      <c r="O29" s="1392"/>
      <c r="P29" s="1393"/>
      <c r="Q29" s="1392"/>
      <c r="R29" s="1393"/>
      <c r="S29" s="1392"/>
      <c r="T29" s="1393"/>
      <c r="U29" s="1392"/>
      <c r="V29" s="1393"/>
      <c r="W29" s="1392"/>
      <c r="X29" s="1393"/>
      <c r="Y29" s="1392"/>
      <c r="Z29" s="1393"/>
      <c r="AA29" s="1392"/>
      <c r="AB29" s="1393"/>
      <c r="AC29" s="1392"/>
      <c r="AD29" s="1393"/>
      <c r="AE29" s="1392"/>
      <c r="AF29" s="1393"/>
      <c r="AG29" s="1392"/>
      <c r="AH29" s="1393"/>
      <c r="AI29" s="1392"/>
      <c r="AJ29" s="1393"/>
      <c r="AK29" s="1392"/>
      <c r="AL29" s="1393"/>
      <c r="AM29" s="1462"/>
      <c r="AN29" s="1395"/>
      <c r="AO29" s="1396"/>
      <c r="AP29" s="1393"/>
      <c r="AQ29" s="1392"/>
      <c r="AR29" s="31" t="str">
        <f>CA29&amp;CB29&amp;CC29&amp;CD29&amp;CE29&amp;CF29</f>
        <v/>
      </c>
      <c r="BW29" s="32"/>
      <c r="BX29" s="32"/>
      <c r="BY29" s="32"/>
      <c r="BZ29" s="32"/>
      <c r="CA29" s="123" t="str">
        <f>IF(CG29=1," * El total de Ingresos debe ser igual a la suma de los Tipos de Estrategia. ","")</f>
        <v/>
      </c>
      <c r="CB29" s="123" t="str">
        <f>IF(CG28=1,"* Existen patologías que son mayores al Total de Ingresos-Persona. ","")</f>
        <v/>
      </c>
      <c r="CC29" s="124"/>
      <c r="CD29" s="124"/>
      <c r="CE29" s="124"/>
      <c r="CF29" s="124"/>
      <c r="CG29" s="112">
        <f>IF(SUM(AN29:AQ29)=C29,0,1)</f>
        <v>0</v>
      </c>
      <c r="CH29" s="125"/>
      <c r="CI29" s="125"/>
      <c r="CJ29" s="125"/>
      <c r="CK29" s="125"/>
      <c r="DH29"/>
      <c r="DI29"/>
    </row>
    <row r="30" spans="1:113" x14ac:dyDescent="0.25">
      <c r="A30" s="1463" t="s">
        <v>52</v>
      </c>
      <c r="B30" s="126" t="s">
        <v>53</v>
      </c>
      <c r="C30" s="127">
        <f t="shared" si="12"/>
        <v>0</v>
      </c>
      <c r="D30" s="1498">
        <f t="shared" si="13"/>
        <v>0</v>
      </c>
      <c r="E30" s="1499">
        <f t="shared" si="13"/>
        <v>0</v>
      </c>
      <c r="F30" s="130"/>
      <c r="G30" s="131"/>
      <c r="H30" s="130"/>
      <c r="I30" s="132"/>
      <c r="J30" s="130"/>
      <c r="K30" s="132"/>
      <c r="L30" s="130"/>
      <c r="M30" s="131"/>
      <c r="N30" s="133"/>
      <c r="O30" s="132"/>
      <c r="P30" s="133"/>
      <c r="Q30" s="132"/>
      <c r="R30" s="133"/>
      <c r="S30" s="132"/>
      <c r="T30" s="133"/>
      <c r="U30" s="132"/>
      <c r="V30" s="133"/>
      <c r="W30" s="132"/>
      <c r="X30" s="133"/>
      <c r="Y30" s="132"/>
      <c r="Z30" s="133"/>
      <c r="AA30" s="132"/>
      <c r="AB30" s="133"/>
      <c r="AC30" s="132"/>
      <c r="AD30" s="133"/>
      <c r="AE30" s="132"/>
      <c r="AF30" s="133"/>
      <c r="AG30" s="132"/>
      <c r="AH30" s="133"/>
      <c r="AI30" s="132"/>
      <c r="AJ30" s="133"/>
      <c r="AK30" s="132"/>
      <c r="AL30" s="133"/>
      <c r="AM30" s="134"/>
      <c r="AN30" s="135"/>
      <c r="AO30" s="136"/>
      <c r="AP30" s="133"/>
      <c r="AQ30" s="132"/>
      <c r="AR30" s="31" t="str">
        <f>CA30&amp;CB30&amp;CC30&amp;CD30&amp;CE30&amp;CF30</f>
        <v/>
      </c>
      <c r="BW30" s="32"/>
      <c r="BX30" s="32"/>
      <c r="BY30" s="32"/>
      <c r="BZ30" s="32"/>
      <c r="CA30" s="123" t="str">
        <f>IF(CG30=1," * El total de Ingresos debe ser igual a la suma de los Tipos de Estrategia. ","")</f>
        <v/>
      </c>
      <c r="CB30" s="123" t="str">
        <f>IF(CH30=1,"* EN Rehabilitación Infantil Existen Patologías que son Mayores a los Ingresos-Personas. ","")</f>
        <v/>
      </c>
      <c r="CC30" s="123" t="str">
        <f>IF(CI30=1,"* En RBC existen Patologías que son mayores a los Ingresos-Personas. ","")</f>
        <v/>
      </c>
      <c r="CD30" s="123" t="str">
        <f>IF(CJ30=1,"* En RI Existen Patologías que son mayores a los Ingresos-Personas. ","")</f>
        <v/>
      </c>
      <c r="CE30" s="123" t="str">
        <f>IF(CK30=1,"* En RR existen patologías que son mayores a los Ingresos-Persona. ","")</f>
        <v/>
      </c>
      <c r="CF30" s="123"/>
      <c r="CG30" s="112">
        <f>IF(SUM(AN30:AQ30)=C30,0,1)</f>
        <v>0</v>
      </c>
      <c r="CH30" s="112">
        <f>IF(AN29&lt;MAX(AN30:AN48),1,0)</f>
        <v>0</v>
      </c>
      <c r="CI30" s="112">
        <f>IF(AO29&lt;MAX(AO30:AO48),1,0)</f>
        <v>0</v>
      </c>
      <c r="CJ30" s="112">
        <f>IF(AP29&lt;MAX(AP30:AP48),1,0)</f>
        <v>0</v>
      </c>
      <c r="CK30" s="112">
        <f>IF(AQ29&lt;MAX(AQ30:AQ48),1,0)</f>
        <v>0</v>
      </c>
      <c r="DI30"/>
    </row>
    <row r="31" spans="1:113" x14ac:dyDescent="0.25">
      <c r="A31" s="515"/>
      <c r="B31" s="126" t="s">
        <v>54</v>
      </c>
      <c r="C31" s="137">
        <f t="shared" si="12"/>
        <v>0</v>
      </c>
      <c r="D31" s="138">
        <f t="shared" si="13"/>
        <v>0</v>
      </c>
      <c r="E31" s="139">
        <f t="shared" si="13"/>
        <v>0</v>
      </c>
      <c r="F31" s="140"/>
      <c r="G31" s="141"/>
      <c r="H31" s="140"/>
      <c r="I31" s="142"/>
      <c r="J31" s="140"/>
      <c r="K31" s="142"/>
      <c r="L31" s="140"/>
      <c r="M31" s="141"/>
      <c r="N31" s="143"/>
      <c r="O31" s="142"/>
      <c r="P31" s="143"/>
      <c r="Q31" s="142"/>
      <c r="R31" s="143"/>
      <c r="S31" s="142"/>
      <c r="T31" s="143"/>
      <c r="U31" s="142"/>
      <c r="V31" s="143"/>
      <c r="W31" s="142"/>
      <c r="X31" s="143"/>
      <c r="Y31" s="142"/>
      <c r="Z31" s="143"/>
      <c r="AA31" s="142"/>
      <c r="AB31" s="143"/>
      <c r="AC31" s="142"/>
      <c r="AD31" s="143"/>
      <c r="AE31" s="142"/>
      <c r="AF31" s="143"/>
      <c r="AG31" s="142"/>
      <c r="AH31" s="143"/>
      <c r="AI31" s="142"/>
      <c r="AJ31" s="143"/>
      <c r="AK31" s="142"/>
      <c r="AL31" s="143"/>
      <c r="AM31" s="144"/>
      <c r="AN31" s="145"/>
      <c r="AO31" s="146"/>
      <c r="AP31" s="143"/>
      <c r="AQ31" s="142"/>
      <c r="AR31" s="31" t="str">
        <f t="shared" ref="AR31:AR50" si="14">CA31&amp;CB31</f>
        <v/>
      </c>
      <c r="BW31" s="32"/>
      <c r="BX31" s="32"/>
      <c r="BY31" s="32"/>
      <c r="BZ31" s="32"/>
      <c r="CA31" s="123" t="str">
        <f>IF(CG31=1," * El total de Ingresos debe ser igual a la suma de los Tipos de Estrategia. ","")</f>
        <v/>
      </c>
      <c r="CB31" s="124"/>
      <c r="CC31" s="124"/>
      <c r="CD31" s="124"/>
      <c r="CE31" s="124"/>
      <c r="CF31" s="124"/>
      <c r="CG31" s="112">
        <f>IF(SUM(AN31:AQ31)=C31,0,1)</f>
        <v>0</v>
      </c>
      <c r="CH31" s="125"/>
      <c r="CI31" s="125"/>
      <c r="CJ31" s="125"/>
      <c r="CK31" s="125"/>
    </row>
    <row r="32" spans="1:113" x14ac:dyDescent="0.25">
      <c r="A32" s="515"/>
      <c r="B32" s="147" t="s">
        <v>55</v>
      </c>
      <c r="C32" s="148">
        <f t="shared" si="12"/>
        <v>0</v>
      </c>
      <c r="D32" s="138">
        <f t="shared" si="13"/>
        <v>0</v>
      </c>
      <c r="E32" s="139">
        <f t="shared" si="13"/>
        <v>0</v>
      </c>
      <c r="F32" s="140"/>
      <c r="G32" s="141"/>
      <c r="H32" s="140"/>
      <c r="I32" s="142"/>
      <c r="J32" s="140"/>
      <c r="K32" s="142"/>
      <c r="L32" s="140"/>
      <c r="M32" s="141"/>
      <c r="N32" s="143"/>
      <c r="O32" s="142"/>
      <c r="P32" s="143"/>
      <c r="Q32" s="142"/>
      <c r="R32" s="143"/>
      <c r="S32" s="142"/>
      <c r="T32" s="143"/>
      <c r="U32" s="142"/>
      <c r="V32" s="143"/>
      <c r="W32" s="142"/>
      <c r="X32" s="143"/>
      <c r="Y32" s="142"/>
      <c r="Z32" s="143"/>
      <c r="AA32" s="142"/>
      <c r="AB32" s="143"/>
      <c r="AC32" s="142"/>
      <c r="AD32" s="143"/>
      <c r="AE32" s="142"/>
      <c r="AF32" s="143"/>
      <c r="AG32" s="142"/>
      <c r="AH32" s="143"/>
      <c r="AI32" s="142"/>
      <c r="AJ32" s="143"/>
      <c r="AK32" s="142"/>
      <c r="AL32" s="143"/>
      <c r="AM32" s="144"/>
      <c r="AN32" s="145"/>
      <c r="AO32" s="146"/>
      <c r="AP32" s="143"/>
      <c r="AQ32" s="142"/>
      <c r="AR32" s="31" t="str">
        <f t="shared" si="14"/>
        <v/>
      </c>
      <c r="BW32" s="32"/>
      <c r="BX32" s="32"/>
      <c r="BY32" s="32"/>
      <c r="BZ32" s="32"/>
      <c r="CA32" s="123" t="str">
        <f t="shared" ref="CA32:CA50" si="15">IF(CG32=1," * El total de Ingresos debe ser igual a la suma de los Tipos de Estrategia. ","")</f>
        <v/>
      </c>
      <c r="CB32" s="124"/>
      <c r="CC32" s="124"/>
      <c r="CD32" s="124"/>
      <c r="CE32" s="124"/>
      <c r="CF32" s="124"/>
      <c r="CG32" s="112">
        <f t="shared" ref="CG32:CG48" si="16">IF(SUM(AN32:AQ32)=C32,0,1)</f>
        <v>0</v>
      </c>
      <c r="CH32" s="125"/>
      <c r="CI32" s="125"/>
      <c r="CJ32" s="125"/>
      <c r="CK32" s="125"/>
    </row>
    <row r="33" spans="1:89" customFormat="1" x14ac:dyDescent="0.25">
      <c r="A33" s="515"/>
      <c r="B33" s="147" t="s">
        <v>56</v>
      </c>
      <c r="C33" s="148">
        <f t="shared" si="12"/>
        <v>0</v>
      </c>
      <c r="D33" s="138">
        <f t="shared" si="13"/>
        <v>0</v>
      </c>
      <c r="E33" s="139">
        <f t="shared" si="13"/>
        <v>0</v>
      </c>
      <c r="F33" s="140"/>
      <c r="G33" s="141"/>
      <c r="H33" s="140"/>
      <c r="I33" s="142"/>
      <c r="J33" s="140"/>
      <c r="K33" s="142"/>
      <c r="L33" s="140"/>
      <c r="M33" s="141"/>
      <c r="N33" s="143"/>
      <c r="O33" s="142"/>
      <c r="P33" s="143"/>
      <c r="Q33" s="142"/>
      <c r="R33" s="143"/>
      <c r="S33" s="142"/>
      <c r="T33" s="143"/>
      <c r="U33" s="142"/>
      <c r="V33" s="143"/>
      <c r="W33" s="142"/>
      <c r="X33" s="143"/>
      <c r="Y33" s="142"/>
      <c r="Z33" s="143"/>
      <c r="AA33" s="142"/>
      <c r="AB33" s="143"/>
      <c r="AC33" s="142"/>
      <c r="AD33" s="143"/>
      <c r="AE33" s="142"/>
      <c r="AF33" s="143"/>
      <c r="AG33" s="142"/>
      <c r="AH33" s="143"/>
      <c r="AI33" s="142"/>
      <c r="AJ33" s="143"/>
      <c r="AK33" s="142"/>
      <c r="AL33" s="143"/>
      <c r="AM33" s="144"/>
      <c r="AN33" s="145"/>
      <c r="AO33" s="146"/>
      <c r="AP33" s="143"/>
      <c r="AQ33" s="142"/>
      <c r="AR33" s="31" t="str">
        <f t="shared" si="14"/>
        <v/>
      </c>
      <c r="BW33" s="32"/>
      <c r="BX33" s="32"/>
      <c r="BY33" s="32"/>
      <c r="BZ33" s="32"/>
      <c r="CA33" s="123" t="str">
        <f t="shared" si="15"/>
        <v/>
      </c>
      <c r="CB33" s="124"/>
      <c r="CC33" s="124"/>
      <c r="CD33" s="124"/>
      <c r="CE33" s="124"/>
      <c r="CF33" s="124"/>
      <c r="CG33" s="112">
        <f t="shared" si="16"/>
        <v>0</v>
      </c>
      <c r="CH33" s="125"/>
      <c r="CI33" s="125"/>
      <c r="CJ33" s="125"/>
      <c r="CK33" s="125"/>
    </row>
    <row r="34" spans="1:89" customFormat="1" x14ac:dyDescent="0.25">
      <c r="A34" s="515"/>
      <c r="B34" s="147" t="s">
        <v>57</v>
      </c>
      <c r="C34" s="148">
        <f t="shared" si="12"/>
        <v>0</v>
      </c>
      <c r="D34" s="138">
        <f t="shared" si="13"/>
        <v>0</v>
      </c>
      <c r="E34" s="139">
        <f t="shared" si="13"/>
        <v>0</v>
      </c>
      <c r="F34" s="140"/>
      <c r="G34" s="141"/>
      <c r="H34" s="140"/>
      <c r="I34" s="142"/>
      <c r="J34" s="140"/>
      <c r="K34" s="142"/>
      <c r="L34" s="140"/>
      <c r="M34" s="141"/>
      <c r="N34" s="143"/>
      <c r="O34" s="142"/>
      <c r="P34" s="143"/>
      <c r="Q34" s="142"/>
      <c r="R34" s="143"/>
      <c r="S34" s="142"/>
      <c r="T34" s="143"/>
      <c r="U34" s="142"/>
      <c r="V34" s="143"/>
      <c r="W34" s="142"/>
      <c r="X34" s="143"/>
      <c r="Y34" s="142"/>
      <c r="Z34" s="143"/>
      <c r="AA34" s="142"/>
      <c r="AB34" s="143"/>
      <c r="AC34" s="142"/>
      <c r="AD34" s="143"/>
      <c r="AE34" s="142"/>
      <c r="AF34" s="143"/>
      <c r="AG34" s="142"/>
      <c r="AH34" s="143"/>
      <c r="AI34" s="142"/>
      <c r="AJ34" s="143"/>
      <c r="AK34" s="142"/>
      <c r="AL34" s="143"/>
      <c r="AM34" s="144"/>
      <c r="AN34" s="145"/>
      <c r="AO34" s="146"/>
      <c r="AP34" s="143"/>
      <c r="AQ34" s="142"/>
      <c r="AR34" s="31" t="str">
        <f t="shared" si="14"/>
        <v/>
      </c>
      <c r="BW34" s="32"/>
      <c r="BX34" s="32"/>
      <c r="BY34" s="32"/>
      <c r="BZ34" s="32"/>
      <c r="CA34" s="123" t="str">
        <f t="shared" si="15"/>
        <v/>
      </c>
      <c r="CB34" s="124"/>
      <c r="CC34" s="124"/>
      <c r="CD34" s="124"/>
      <c r="CE34" s="124"/>
      <c r="CF34" s="124"/>
      <c r="CG34" s="112">
        <f t="shared" si="16"/>
        <v>0</v>
      </c>
      <c r="CH34" s="125"/>
      <c r="CI34" s="125"/>
      <c r="CJ34" s="125"/>
      <c r="CK34" s="125"/>
    </row>
    <row r="35" spans="1:89" customFormat="1" x14ac:dyDescent="0.25">
      <c r="A35" s="515"/>
      <c r="B35" s="147" t="s">
        <v>58</v>
      </c>
      <c r="C35" s="148">
        <f t="shared" si="12"/>
        <v>0</v>
      </c>
      <c r="D35" s="138">
        <f t="shared" si="13"/>
        <v>0</v>
      </c>
      <c r="E35" s="139">
        <f t="shared" si="13"/>
        <v>0</v>
      </c>
      <c r="F35" s="140"/>
      <c r="G35" s="141"/>
      <c r="H35" s="140"/>
      <c r="I35" s="142"/>
      <c r="J35" s="140"/>
      <c r="K35" s="142"/>
      <c r="L35" s="140"/>
      <c r="M35" s="141"/>
      <c r="N35" s="143"/>
      <c r="O35" s="142"/>
      <c r="P35" s="143"/>
      <c r="Q35" s="142"/>
      <c r="R35" s="143"/>
      <c r="S35" s="142"/>
      <c r="T35" s="143"/>
      <c r="U35" s="142"/>
      <c r="V35" s="143"/>
      <c r="W35" s="142"/>
      <c r="X35" s="143"/>
      <c r="Y35" s="142"/>
      <c r="Z35" s="143"/>
      <c r="AA35" s="142"/>
      <c r="AB35" s="143"/>
      <c r="AC35" s="142"/>
      <c r="AD35" s="143"/>
      <c r="AE35" s="142"/>
      <c r="AF35" s="143"/>
      <c r="AG35" s="142"/>
      <c r="AH35" s="143"/>
      <c r="AI35" s="142"/>
      <c r="AJ35" s="143"/>
      <c r="AK35" s="142"/>
      <c r="AL35" s="143"/>
      <c r="AM35" s="144"/>
      <c r="AN35" s="145"/>
      <c r="AO35" s="146"/>
      <c r="AP35" s="143"/>
      <c r="AQ35" s="142"/>
      <c r="AR35" s="31" t="str">
        <f t="shared" si="14"/>
        <v/>
      </c>
      <c r="BW35" s="32"/>
      <c r="BX35" s="32"/>
      <c r="BY35" s="32"/>
      <c r="BZ35" s="32"/>
      <c r="CA35" s="123" t="str">
        <f t="shared" si="15"/>
        <v/>
      </c>
      <c r="CB35" s="124"/>
      <c r="CC35" s="124"/>
      <c r="CD35" s="124"/>
      <c r="CE35" s="124"/>
      <c r="CF35" s="124"/>
      <c r="CG35" s="112">
        <f t="shared" si="16"/>
        <v>0</v>
      </c>
      <c r="CH35" s="125"/>
      <c r="CI35" s="125"/>
      <c r="CJ35" s="125"/>
      <c r="CK35" s="125"/>
    </row>
    <row r="36" spans="1:89" customFormat="1" x14ac:dyDescent="0.25">
      <c r="A36" s="515"/>
      <c r="B36" s="149" t="s">
        <v>59</v>
      </c>
      <c r="C36" s="150">
        <f t="shared" si="12"/>
        <v>0</v>
      </c>
      <c r="D36" s="138">
        <f t="shared" si="13"/>
        <v>0</v>
      </c>
      <c r="E36" s="139">
        <f t="shared" si="13"/>
        <v>0</v>
      </c>
      <c r="F36" s="140"/>
      <c r="G36" s="141"/>
      <c r="H36" s="140"/>
      <c r="I36" s="142"/>
      <c r="J36" s="140"/>
      <c r="K36" s="142"/>
      <c r="L36" s="140"/>
      <c r="M36" s="141"/>
      <c r="N36" s="143"/>
      <c r="O36" s="142"/>
      <c r="P36" s="143"/>
      <c r="Q36" s="142"/>
      <c r="R36" s="143"/>
      <c r="S36" s="142"/>
      <c r="T36" s="143"/>
      <c r="U36" s="142"/>
      <c r="V36" s="143"/>
      <c r="W36" s="142"/>
      <c r="X36" s="143"/>
      <c r="Y36" s="142"/>
      <c r="Z36" s="143"/>
      <c r="AA36" s="142"/>
      <c r="AB36" s="143"/>
      <c r="AC36" s="142"/>
      <c r="AD36" s="143"/>
      <c r="AE36" s="142"/>
      <c r="AF36" s="143"/>
      <c r="AG36" s="142"/>
      <c r="AH36" s="143"/>
      <c r="AI36" s="142"/>
      <c r="AJ36" s="143"/>
      <c r="AK36" s="142"/>
      <c r="AL36" s="143"/>
      <c r="AM36" s="144"/>
      <c r="AN36" s="145"/>
      <c r="AO36" s="146"/>
      <c r="AP36" s="143"/>
      <c r="AQ36" s="142"/>
      <c r="AR36" s="31" t="str">
        <f t="shared" si="14"/>
        <v/>
      </c>
      <c r="BW36" s="32"/>
      <c r="BX36" s="32"/>
      <c r="BY36" s="32"/>
      <c r="BZ36" s="32"/>
      <c r="CA36" s="123" t="str">
        <f t="shared" si="15"/>
        <v/>
      </c>
      <c r="CB36" s="124"/>
      <c r="CC36" s="124"/>
      <c r="CD36" s="124"/>
      <c r="CE36" s="124"/>
      <c r="CF36" s="124"/>
      <c r="CG36" s="112">
        <f t="shared" si="16"/>
        <v>0</v>
      </c>
      <c r="CH36" s="125"/>
      <c r="CI36" s="125"/>
      <c r="CJ36" s="125"/>
      <c r="CK36" s="125"/>
    </row>
    <row r="37" spans="1:89" customFormat="1" x14ac:dyDescent="0.25">
      <c r="A37" s="515"/>
      <c r="B37" s="151" t="s">
        <v>60</v>
      </c>
      <c r="C37" s="152">
        <f t="shared" si="12"/>
        <v>0</v>
      </c>
      <c r="D37" s="138">
        <f t="shared" si="13"/>
        <v>0</v>
      </c>
      <c r="E37" s="139">
        <f t="shared" si="13"/>
        <v>0</v>
      </c>
      <c r="F37" s="140"/>
      <c r="G37" s="141"/>
      <c r="H37" s="140"/>
      <c r="I37" s="142"/>
      <c r="J37" s="140"/>
      <c r="K37" s="142"/>
      <c r="L37" s="140"/>
      <c r="M37" s="141"/>
      <c r="N37" s="143"/>
      <c r="O37" s="142"/>
      <c r="P37" s="143"/>
      <c r="Q37" s="142"/>
      <c r="R37" s="143"/>
      <c r="S37" s="142"/>
      <c r="T37" s="143"/>
      <c r="U37" s="142"/>
      <c r="V37" s="143"/>
      <c r="W37" s="142"/>
      <c r="X37" s="143"/>
      <c r="Y37" s="142"/>
      <c r="Z37" s="143"/>
      <c r="AA37" s="142"/>
      <c r="AB37" s="143"/>
      <c r="AC37" s="142"/>
      <c r="AD37" s="143"/>
      <c r="AE37" s="142"/>
      <c r="AF37" s="143"/>
      <c r="AG37" s="142"/>
      <c r="AH37" s="143"/>
      <c r="AI37" s="142"/>
      <c r="AJ37" s="143"/>
      <c r="AK37" s="142"/>
      <c r="AL37" s="143"/>
      <c r="AM37" s="144"/>
      <c r="AN37" s="145"/>
      <c r="AO37" s="146"/>
      <c r="AP37" s="143"/>
      <c r="AQ37" s="142"/>
      <c r="AR37" s="31" t="str">
        <f t="shared" si="14"/>
        <v/>
      </c>
      <c r="BW37" s="32"/>
      <c r="BX37" s="32"/>
      <c r="BY37" s="32"/>
      <c r="BZ37" s="32"/>
      <c r="CA37" s="123" t="str">
        <f t="shared" si="15"/>
        <v/>
      </c>
      <c r="CB37" s="124"/>
      <c r="CC37" s="124"/>
      <c r="CD37" s="124"/>
      <c r="CE37" s="124"/>
      <c r="CF37" s="124"/>
      <c r="CG37" s="112">
        <f t="shared" si="16"/>
        <v>0</v>
      </c>
      <c r="CH37" s="125"/>
      <c r="CI37" s="125"/>
      <c r="CJ37" s="125"/>
      <c r="CK37" s="125"/>
    </row>
    <row r="38" spans="1:89" customFormat="1" x14ac:dyDescent="0.25">
      <c r="A38" s="515"/>
      <c r="B38" s="153" t="s">
        <v>61</v>
      </c>
      <c r="C38" s="154">
        <f t="shared" si="12"/>
        <v>0</v>
      </c>
      <c r="D38" s="138">
        <f t="shared" si="13"/>
        <v>0</v>
      </c>
      <c r="E38" s="139">
        <f t="shared" si="13"/>
        <v>0</v>
      </c>
      <c r="F38" s="140"/>
      <c r="G38" s="141"/>
      <c r="H38" s="140"/>
      <c r="I38" s="142"/>
      <c r="J38" s="140"/>
      <c r="K38" s="142"/>
      <c r="L38" s="140"/>
      <c r="M38" s="141"/>
      <c r="N38" s="143"/>
      <c r="O38" s="142"/>
      <c r="P38" s="143"/>
      <c r="Q38" s="142"/>
      <c r="R38" s="143"/>
      <c r="S38" s="142"/>
      <c r="T38" s="143"/>
      <c r="U38" s="142"/>
      <c r="V38" s="143"/>
      <c r="W38" s="142"/>
      <c r="X38" s="143"/>
      <c r="Y38" s="142"/>
      <c r="Z38" s="143"/>
      <c r="AA38" s="142"/>
      <c r="AB38" s="143"/>
      <c r="AC38" s="142"/>
      <c r="AD38" s="143"/>
      <c r="AE38" s="142"/>
      <c r="AF38" s="143"/>
      <c r="AG38" s="142"/>
      <c r="AH38" s="143"/>
      <c r="AI38" s="142"/>
      <c r="AJ38" s="143"/>
      <c r="AK38" s="142"/>
      <c r="AL38" s="143"/>
      <c r="AM38" s="144"/>
      <c r="AN38" s="145"/>
      <c r="AO38" s="146"/>
      <c r="AP38" s="143"/>
      <c r="AQ38" s="142"/>
      <c r="AR38" s="31" t="str">
        <f t="shared" si="14"/>
        <v/>
      </c>
      <c r="BW38" s="32"/>
      <c r="BX38" s="32"/>
      <c r="BY38" s="32"/>
      <c r="BZ38" s="32"/>
      <c r="CA38" s="123" t="str">
        <f t="shared" si="15"/>
        <v/>
      </c>
      <c r="CB38" s="124"/>
      <c r="CC38" s="124"/>
      <c r="CD38" s="124"/>
      <c r="CE38" s="124"/>
      <c r="CF38" s="124"/>
      <c r="CG38" s="112">
        <f t="shared" si="16"/>
        <v>0</v>
      </c>
      <c r="CH38" s="125"/>
      <c r="CI38" s="125"/>
      <c r="CJ38" s="125"/>
      <c r="CK38" s="125"/>
    </row>
    <row r="39" spans="1:89" customFormat="1" x14ac:dyDescent="0.25">
      <c r="A39" s="515"/>
      <c r="B39" s="151" t="s">
        <v>62</v>
      </c>
      <c r="C39" s="152">
        <f t="shared" si="12"/>
        <v>0</v>
      </c>
      <c r="D39" s="138">
        <f t="shared" si="13"/>
        <v>0</v>
      </c>
      <c r="E39" s="139">
        <f t="shared" si="13"/>
        <v>0</v>
      </c>
      <c r="F39" s="140"/>
      <c r="G39" s="141"/>
      <c r="H39" s="140"/>
      <c r="I39" s="142"/>
      <c r="J39" s="140"/>
      <c r="K39" s="142"/>
      <c r="L39" s="140"/>
      <c r="M39" s="141"/>
      <c r="N39" s="143"/>
      <c r="O39" s="142"/>
      <c r="P39" s="143"/>
      <c r="Q39" s="142"/>
      <c r="R39" s="143"/>
      <c r="S39" s="142"/>
      <c r="T39" s="143"/>
      <c r="U39" s="142"/>
      <c r="V39" s="143"/>
      <c r="W39" s="142"/>
      <c r="X39" s="143"/>
      <c r="Y39" s="142"/>
      <c r="Z39" s="143"/>
      <c r="AA39" s="142"/>
      <c r="AB39" s="143"/>
      <c r="AC39" s="142"/>
      <c r="AD39" s="143"/>
      <c r="AE39" s="142"/>
      <c r="AF39" s="143"/>
      <c r="AG39" s="142"/>
      <c r="AH39" s="143"/>
      <c r="AI39" s="142"/>
      <c r="AJ39" s="143"/>
      <c r="AK39" s="142"/>
      <c r="AL39" s="143"/>
      <c r="AM39" s="144"/>
      <c r="AN39" s="145"/>
      <c r="AO39" s="146"/>
      <c r="AP39" s="143"/>
      <c r="AQ39" s="142"/>
      <c r="AR39" s="31" t="str">
        <f t="shared" si="14"/>
        <v/>
      </c>
      <c r="BW39" s="32"/>
      <c r="BX39" s="32"/>
      <c r="BY39" s="32"/>
      <c r="BZ39" s="32"/>
      <c r="CA39" s="123" t="str">
        <f t="shared" si="15"/>
        <v/>
      </c>
      <c r="CB39" s="124"/>
      <c r="CC39" s="124"/>
      <c r="CD39" s="124"/>
      <c r="CE39" s="124"/>
      <c r="CF39" s="124"/>
      <c r="CG39" s="112">
        <f t="shared" si="16"/>
        <v>0</v>
      </c>
      <c r="CH39" s="125"/>
      <c r="CI39" s="125"/>
      <c r="CJ39" s="125"/>
      <c r="CK39" s="125"/>
    </row>
    <row r="40" spans="1:89" customFormat="1" x14ac:dyDescent="0.25">
      <c r="A40" s="515"/>
      <c r="B40" s="151" t="s">
        <v>63</v>
      </c>
      <c r="C40" s="152">
        <f t="shared" si="12"/>
        <v>0</v>
      </c>
      <c r="D40" s="138">
        <f t="shared" si="13"/>
        <v>0</v>
      </c>
      <c r="E40" s="139">
        <f t="shared" si="13"/>
        <v>0</v>
      </c>
      <c r="F40" s="140"/>
      <c r="G40" s="141"/>
      <c r="H40" s="140"/>
      <c r="I40" s="142"/>
      <c r="J40" s="140"/>
      <c r="K40" s="142"/>
      <c r="L40" s="140"/>
      <c r="M40" s="141"/>
      <c r="N40" s="143"/>
      <c r="O40" s="142"/>
      <c r="P40" s="143"/>
      <c r="Q40" s="142"/>
      <c r="R40" s="143"/>
      <c r="S40" s="142"/>
      <c r="T40" s="143"/>
      <c r="U40" s="142"/>
      <c r="V40" s="143"/>
      <c r="W40" s="142"/>
      <c r="X40" s="143"/>
      <c r="Y40" s="142"/>
      <c r="Z40" s="143"/>
      <c r="AA40" s="142"/>
      <c r="AB40" s="143"/>
      <c r="AC40" s="142"/>
      <c r="AD40" s="143"/>
      <c r="AE40" s="142"/>
      <c r="AF40" s="143"/>
      <c r="AG40" s="142"/>
      <c r="AH40" s="143"/>
      <c r="AI40" s="142"/>
      <c r="AJ40" s="143"/>
      <c r="AK40" s="142"/>
      <c r="AL40" s="143"/>
      <c r="AM40" s="144"/>
      <c r="AN40" s="145"/>
      <c r="AO40" s="146"/>
      <c r="AP40" s="143"/>
      <c r="AQ40" s="142"/>
      <c r="AR40" s="31" t="str">
        <f t="shared" si="14"/>
        <v/>
      </c>
      <c r="BW40" s="32"/>
      <c r="BX40" s="32"/>
      <c r="BY40" s="32"/>
      <c r="BZ40" s="32"/>
      <c r="CA40" s="123" t="str">
        <f t="shared" si="15"/>
        <v/>
      </c>
      <c r="CB40" s="124"/>
      <c r="CC40" s="124"/>
      <c r="CD40" s="124"/>
      <c r="CE40" s="124"/>
      <c r="CF40" s="124"/>
      <c r="CG40" s="112">
        <f t="shared" si="16"/>
        <v>0</v>
      </c>
      <c r="CH40" s="125"/>
      <c r="CI40" s="125"/>
      <c r="CJ40" s="125"/>
      <c r="CK40" s="125"/>
    </row>
    <row r="41" spans="1:89" customFormat="1" x14ac:dyDescent="0.25">
      <c r="A41" s="515"/>
      <c r="B41" s="155" t="s">
        <v>64</v>
      </c>
      <c r="C41" s="156">
        <f t="shared" si="12"/>
        <v>0</v>
      </c>
      <c r="D41" s="138">
        <f t="shared" si="13"/>
        <v>0</v>
      </c>
      <c r="E41" s="139">
        <f t="shared" si="13"/>
        <v>0</v>
      </c>
      <c r="F41" s="140"/>
      <c r="G41" s="141"/>
      <c r="H41" s="140"/>
      <c r="I41" s="142"/>
      <c r="J41" s="140"/>
      <c r="K41" s="142"/>
      <c r="L41" s="140"/>
      <c r="M41" s="141"/>
      <c r="N41" s="143"/>
      <c r="O41" s="142"/>
      <c r="P41" s="143"/>
      <c r="Q41" s="142"/>
      <c r="R41" s="143"/>
      <c r="S41" s="142"/>
      <c r="T41" s="143"/>
      <c r="U41" s="142"/>
      <c r="V41" s="143"/>
      <c r="W41" s="142"/>
      <c r="X41" s="143"/>
      <c r="Y41" s="142"/>
      <c r="Z41" s="143"/>
      <c r="AA41" s="142"/>
      <c r="AB41" s="143"/>
      <c r="AC41" s="142"/>
      <c r="AD41" s="143"/>
      <c r="AE41" s="142"/>
      <c r="AF41" s="143"/>
      <c r="AG41" s="142"/>
      <c r="AH41" s="143"/>
      <c r="AI41" s="142"/>
      <c r="AJ41" s="143"/>
      <c r="AK41" s="142"/>
      <c r="AL41" s="143"/>
      <c r="AM41" s="144"/>
      <c r="AN41" s="145"/>
      <c r="AO41" s="146"/>
      <c r="AP41" s="143"/>
      <c r="AQ41" s="142"/>
      <c r="AR41" s="31" t="str">
        <f t="shared" si="14"/>
        <v/>
      </c>
      <c r="BW41" s="32"/>
      <c r="BX41" s="32"/>
      <c r="BY41" s="32"/>
      <c r="BZ41" s="32"/>
      <c r="CA41" s="123" t="str">
        <f t="shared" si="15"/>
        <v/>
      </c>
      <c r="CB41" s="124"/>
      <c r="CC41" s="124"/>
      <c r="CD41" s="124"/>
      <c r="CE41" s="124"/>
      <c r="CF41" s="124"/>
      <c r="CG41" s="112">
        <f t="shared" si="16"/>
        <v>0</v>
      </c>
      <c r="CH41" s="125"/>
      <c r="CI41" s="125"/>
      <c r="CJ41" s="125"/>
      <c r="CK41" s="125"/>
    </row>
    <row r="42" spans="1:89" customFormat="1" x14ac:dyDescent="0.25">
      <c r="A42" s="515"/>
      <c r="B42" s="149" t="s">
        <v>65</v>
      </c>
      <c r="C42" s="157">
        <f t="shared" si="12"/>
        <v>0</v>
      </c>
      <c r="D42" s="158">
        <f t="shared" si="13"/>
        <v>0</v>
      </c>
      <c r="E42" s="159">
        <f t="shared" si="13"/>
        <v>0</v>
      </c>
      <c r="F42" s="140"/>
      <c r="G42" s="141"/>
      <c r="H42" s="140"/>
      <c r="I42" s="141"/>
      <c r="J42" s="140"/>
      <c r="K42" s="142"/>
      <c r="L42" s="140"/>
      <c r="M42" s="141"/>
      <c r="N42" s="143"/>
      <c r="O42" s="141"/>
      <c r="P42" s="146"/>
      <c r="Q42" s="141"/>
      <c r="R42" s="146"/>
      <c r="S42" s="141"/>
      <c r="T42" s="146"/>
      <c r="U42" s="141"/>
      <c r="V42" s="146"/>
      <c r="W42" s="141"/>
      <c r="X42" s="146"/>
      <c r="Y42" s="141"/>
      <c r="Z42" s="146"/>
      <c r="AA42" s="141"/>
      <c r="AB42" s="146"/>
      <c r="AC42" s="141"/>
      <c r="AD42" s="146"/>
      <c r="AE42" s="141"/>
      <c r="AF42" s="146"/>
      <c r="AG42" s="141"/>
      <c r="AH42" s="146"/>
      <c r="AI42" s="141"/>
      <c r="AJ42" s="146"/>
      <c r="AK42" s="141"/>
      <c r="AL42" s="146"/>
      <c r="AM42" s="160"/>
      <c r="AN42" s="145"/>
      <c r="AO42" s="146"/>
      <c r="AP42" s="146"/>
      <c r="AQ42" s="141"/>
      <c r="AR42" s="31" t="str">
        <f t="shared" si="14"/>
        <v/>
      </c>
      <c r="BW42" s="32"/>
      <c r="BX42" s="32"/>
      <c r="BY42" s="32"/>
      <c r="BZ42" s="32"/>
      <c r="CA42" s="123" t="str">
        <f t="shared" si="15"/>
        <v/>
      </c>
      <c r="CB42" s="124"/>
      <c r="CC42" s="124"/>
      <c r="CD42" s="124"/>
      <c r="CE42" s="124"/>
      <c r="CF42" s="124"/>
      <c r="CG42" s="112">
        <f t="shared" si="16"/>
        <v>0</v>
      </c>
      <c r="CH42" s="125"/>
      <c r="CI42" s="125"/>
      <c r="CJ42" s="125"/>
      <c r="CK42" s="125"/>
    </row>
    <row r="43" spans="1:89" customFormat="1" x14ac:dyDescent="0.25">
      <c r="A43" s="515"/>
      <c r="B43" s="161" t="s">
        <v>66</v>
      </c>
      <c r="C43" s="162">
        <f t="shared" si="12"/>
        <v>0</v>
      </c>
      <c r="D43" s="158">
        <f t="shared" si="13"/>
        <v>0</v>
      </c>
      <c r="E43" s="159">
        <f t="shared" si="13"/>
        <v>0</v>
      </c>
      <c r="F43" s="140"/>
      <c r="G43" s="141"/>
      <c r="H43" s="140"/>
      <c r="I43" s="141"/>
      <c r="J43" s="140"/>
      <c r="K43" s="142"/>
      <c r="L43" s="140"/>
      <c r="M43" s="141"/>
      <c r="N43" s="143"/>
      <c r="O43" s="141"/>
      <c r="P43" s="146"/>
      <c r="Q43" s="141"/>
      <c r="R43" s="146"/>
      <c r="S43" s="141"/>
      <c r="T43" s="146"/>
      <c r="U43" s="141"/>
      <c r="V43" s="146"/>
      <c r="W43" s="141"/>
      <c r="X43" s="146"/>
      <c r="Y43" s="141"/>
      <c r="Z43" s="146"/>
      <c r="AA43" s="141"/>
      <c r="AB43" s="146"/>
      <c r="AC43" s="141"/>
      <c r="AD43" s="146"/>
      <c r="AE43" s="141"/>
      <c r="AF43" s="146"/>
      <c r="AG43" s="141"/>
      <c r="AH43" s="146"/>
      <c r="AI43" s="141"/>
      <c r="AJ43" s="146"/>
      <c r="AK43" s="141"/>
      <c r="AL43" s="146"/>
      <c r="AM43" s="160"/>
      <c r="AN43" s="145"/>
      <c r="AO43" s="146"/>
      <c r="AP43" s="146"/>
      <c r="AQ43" s="141"/>
      <c r="AR43" s="31" t="str">
        <f t="shared" si="14"/>
        <v/>
      </c>
      <c r="BW43" s="32"/>
      <c r="BX43" s="32"/>
      <c r="BY43" s="32"/>
      <c r="BZ43" s="32"/>
      <c r="CA43" s="123" t="str">
        <f t="shared" si="15"/>
        <v/>
      </c>
      <c r="CB43" s="124"/>
      <c r="CC43" s="124"/>
      <c r="CD43" s="124"/>
      <c r="CE43" s="124"/>
      <c r="CF43" s="124"/>
      <c r="CG43" s="112">
        <f t="shared" si="16"/>
        <v>0</v>
      </c>
      <c r="CH43" s="125"/>
      <c r="CI43" s="125"/>
      <c r="CJ43" s="125"/>
      <c r="CK43" s="125"/>
    </row>
    <row r="44" spans="1:89" customFormat="1" x14ac:dyDescent="0.25">
      <c r="A44" s="515"/>
      <c r="B44" s="163" t="s">
        <v>67</v>
      </c>
      <c r="C44" s="162">
        <f t="shared" si="12"/>
        <v>0</v>
      </c>
      <c r="D44" s="158">
        <f t="shared" si="13"/>
        <v>0</v>
      </c>
      <c r="E44" s="159">
        <f t="shared" si="13"/>
        <v>0</v>
      </c>
      <c r="F44" s="140"/>
      <c r="G44" s="141"/>
      <c r="H44" s="140"/>
      <c r="I44" s="141"/>
      <c r="J44" s="140"/>
      <c r="K44" s="142"/>
      <c r="L44" s="140"/>
      <c r="M44" s="141"/>
      <c r="N44" s="143"/>
      <c r="O44" s="141"/>
      <c r="P44" s="146"/>
      <c r="Q44" s="141"/>
      <c r="R44" s="146"/>
      <c r="S44" s="141"/>
      <c r="T44" s="146"/>
      <c r="U44" s="141"/>
      <c r="V44" s="146"/>
      <c r="W44" s="141"/>
      <c r="X44" s="146"/>
      <c r="Y44" s="141"/>
      <c r="Z44" s="146"/>
      <c r="AA44" s="141"/>
      <c r="AB44" s="146"/>
      <c r="AC44" s="141"/>
      <c r="AD44" s="146"/>
      <c r="AE44" s="141"/>
      <c r="AF44" s="146"/>
      <c r="AG44" s="141"/>
      <c r="AH44" s="146"/>
      <c r="AI44" s="141"/>
      <c r="AJ44" s="146"/>
      <c r="AK44" s="141"/>
      <c r="AL44" s="146"/>
      <c r="AM44" s="160"/>
      <c r="AN44" s="145"/>
      <c r="AO44" s="146"/>
      <c r="AP44" s="146"/>
      <c r="AQ44" s="141"/>
      <c r="AR44" s="31" t="str">
        <f t="shared" si="14"/>
        <v/>
      </c>
      <c r="BW44" s="32"/>
      <c r="BX44" s="32"/>
      <c r="BY44" s="32"/>
      <c r="BZ44" s="32"/>
      <c r="CA44" s="123" t="str">
        <f t="shared" si="15"/>
        <v/>
      </c>
      <c r="CB44" s="124"/>
      <c r="CC44" s="124"/>
      <c r="CD44" s="124"/>
      <c r="CE44" s="124"/>
      <c r="CF44" s="124"/>
      <c r="CG44" s="112">
        <f t="shared" si="16"/>
        <v>0</v>
      </c>
      <c r="CH44" s="125"/>
      <c r="CI44" s="125"/>
      <c r="CJ44" s="125"/>
      <c r="CK44" s="125"/>
    </row>
    <row r="45" spans="1:89" customFormat="1" x14ac:dyDescent="0.25">
      <c r="A45" s="515"/>
      <c r="B45" s="161" t="s">
        <v>68</v>
      </c>
      <c r="C45" s="162">
        <f t="shared" si="12"/>
        <v>0</v>
      </c>
      <c r="D45" s="158">
        <f t="shared" si="13"/>
        <v>0</v>
      </c>
      <c r="E45" s="159">
        <f t="shared" si="13"/>
        <v>0</v>
      </c>
      <c r="F45" s="140"/>
      <c r="G45" s="141"/>
      <c r="H45" s="140"/>
      <c r="I45" s="141"/>
      <c r="J45" s="140"/>
      <c r="K45" s="142"/>
      <c r="L45" s="140"/>
      <c r="M45" s="141"/>
      <c r="N45" s="143"/>
      <c r="O45" s="141"/>
      <c r="P45" s="146"/>
      <c r="Q45" s="141"/>
      <c r="R45" s="146"/>
      <c r="S45" s="141"/>
      <c r="T45" s="146"/>
      <c r="U45" s="141"/>
      <c r="V45" s="146"/>
      <c r="W45" s="141"/>
      <c r="X45" s="146"/>
      <c r="Y45" s="141"/>
      <c r="Z45" s="146"/>
      <c r="AA45" s="141"/>
      <c r="AB45" s="146"/>
      <c r="AC45" s="141"/>
      <c r="AD45" s="146"/>
      <c r="AE45" s="141"/>
      <c r="AF45" s="146"/>
      <c r="AG45" s="141"/>
      <c r="AH45" s="146"/>
      <c r="AI45" s="141"/>
      <c r="AJ45" s="146"/>
      <c r="AK45" s="141"/>
      <c r="AL45" s="146"/>
      <c r="AM45" s="160"/>
      <c r="AN45" s="145"/>
      <c r="AO45" s="146"/>
      <c r="AP45" s="146"/>
      <c r="AQ45" s="141"/>
      <c r="AR45" s="31" t="str">
        <f t="shared" si="14"/>
        <v/>
      </c>
      <c r="BW45" s="32"/>
      <c r="BX45" s="32"/>
      <c r="BY45" s="32"/>
      <c r="BZ45" s="32"/>
      <c r="CA45" s="123" t="str">
        <f t="shared" si="15"/>
        <v/>
      </c>
      <c r="CB45" s="124"/>
      <c r="CC45" s="124"/>
      <c r="CD45" s="124"/>
      <c r="CE45" s="124"/>
      <c r="CF45" s="124"/>
      <c r="CG45" s="112">
        <f t="shared" si="16"/>
        <v>0</v>
      </c>
      <c r="CH45" s="125"/>
      <c r="CI45" s="125"/>
      <c r="CJ45" s="125"/>
      <c r="CK45" s="125"/>
    </row>
    <row r="46" spans="1:89" customFormat="1" x14ac:dyDescent="0.25">
      <c r="A46" s="515"/>
      <c r="B46" s="161" t="s">
        <v>69</v>
      </c>
      <c r="C46" s="162">
        <f t="shared" si="12"/>
        <v>0</v>
      </c>
      <c r="D46" s="158">
        <f t="shared" si="13"/>
        <v>0</v>
      </c>
      <c r="E46" s="159">
        <f t="shared" si="13"/>
        <v>0</v>
      </c>
      <c r="F46" s="140"/>
      <c r="G46" s="141"/>
      <c r="H46" s="140"/>
      <c r="I46" s="141"/>
      <c r="J46" s="140"/>
      <c r="K46" s="142"/>
      <c r="L46" s="140"/>
      <c r="M46" s="141"/>
      <c r="N46" s="143"/>
      <c r="O46" s="141"/>
      <c r="P46" s="146"/>
      <c r="Q46" s="141"/>
      <c r="R46" s="146"/>
      <c r="S46" s="141"/>
      <c r="T46" s="146"/>
      <c r="U46" s="141"/>
      <c r="V46" s="146"/>
      <c r="W46" s="141"/>
      <c r="X46" s="146"/>
      <c r="Y46" s="141"/>
      <c r="Z46" s="146"/>
      <c r="AA46" s="141"/>
      <c r="AB46" s="146"/>
      <c r="AC46" s="141"/>
      <c r="AD46" s="146"/>
      <c r="AE46" s="141"/>
      <c r="AF46" s="146"/>
      <c r="AG46" s="141"/>
      <c r="AH46" s="146"/>
      <c r="AI46" s="141"/>
      <c r="AJ46" s="146"/>
      <c r="AK46" s="141"/>
      <c r="AL46" s="146"/>
      <c r="AM46" s="160"/>
      <c r="AN46" s="145"/>
      <c r="AO46" s="146"/>
      <c r="AP46" s="146"/>
      <c r="AQ46" s="141"/>
      <c r="AR46" s="31" t="str">
        <f t="shared" si="14"/>
        <v/>
      </c>
      <c r="BW46" s="32"/>
      <c r="BX46" s="32"/>
      <c r="BY46" s="32"/>
      <c r="BZ46" s="32"/>
      <c r="CA46" s="123" t="str">
        <f t="shared" si="15"/>
        <v/>
      </c>
      <c r="CB46" s="124"/>
      <c r="CC46" s="124"/>
      <c r="CD46" s="124"/>
      <c r="CE46" s="124"/>
      <c r="CF46" s="124"/>
      <c r="CG46" s="112">
        <f t="shared" si="16"/>
        <v>0</v>
      </c>
      <c r="CH46" s="125"/>
      <c r="CI46" s="125"/>
      <c r="CJ46" s="125"/>
      <c r="CK46" s="125"/>
    </row>
    <row r="47" spans="1:89" customFormat="1" x14ac:dyDescent="0.25">
      <c r="A47" s="515"/>
      <c r="B47" s="161" t="s">
        <v>70</v>
      </c>
      <c r="C47" s="164">
        <f t="shared" si="12"/>
        <v>0</v>
      </c>
      <c r="D47" s="165">
        <f t="shared" si="13"/>
        <v>0</v>
      </c>
      <c r="E47" s="166">
        <f t="shared" si="13"/>
        <v>0</v>
      </c>
      <c r="F47" s="167"/>
      <c r="G47" s="168"/>
      <c r="H47" s="167"/>
      <c r="I47" s="168"/>
      <c r="J47" s="167"/>
      <c r="K47" s="169"/>
      <c r="L47" s="167"/>
      <c r="M47" s="168"/>
      <c r="N47" s="170"/>
      <c r="O47" s="168"/>
      <c r="P47" s="171"/>
      <c r="Q47" s="168"/>
      <c r="R47" s="171"/>
      <c r="S47" s="168"/>
      <c r="T47" s="171"/>
      <c r="U47" s="168"/>
      <c r="V47" s="171"/>
      <c r="W47" s="168"/>
      <c r="X47" s="171"/>
      <c r="Y47" s="168"/>
      <c r="Z47" s="171"/>
      <c r="AA47" s="168"/>
      <c r="AB47" s="171"/>
      <c r="AC47" s="168"/>
      <c r="AD47" s="171"/>
      <c r="AE47" s="168"/>
      <c r="AF47" s="171"/>
      <c r="AG47" s="168"/>
      <c r="AH47" s="171"/>
      <c r="AI47" s="168"/>
      <c r="AJ47" s="171"/>
      <c r="AK47" s="168"/>
      <c r="AL47" s="171"/>
      <c r="AM47" s="172"/>
      <c r="AN47" s="173"/>
      <c r="AO47" s="171"/>
      <c r="AP47" s="171"/>
      <c r="AQ47" s="168"/>
      <c r="AR47" s="31" t="str">
        <f t="shared" si="14"/>
        <v/>
      </c>
      <c r="BW47" s="32"/>
      <c r="BX47" s="32"/>
      <c r="BY47" s="32"/>
      <c r="BZ47" s="32"/>
      <c r="CA47" s="123" t="str">
        <f>IF(CG47=1," * El total de Ingresos debe ser igual a la suma de los Tipos de Estrategia. ","")</f>
        <v/>
      </c>
      <c r="CB47" s="124"/>
      <c r="CC47" s="124"/>
      <c r="CD47" s="124"/>
      <c r="CE47" s="124"/>
      <c r="CF47" s="124"/>
      <c r="CG47" s="112">
        <f t="shared" si="16"/>
        <v>0</v>
      </c>
      <c r="CH47" s="125"/>
      <c r="CI47" s="125"/>
      <c r="CJ47" s="125"/>
      <c r="CK47" s="125"/>
    </row>
    <row r="48" spans="1:89" customFormat="1" x14ac:dyDescent="0.25">
      <c r="A48" s="747"/>
      <c r="B48" s="174" t="s">
        <v>71</v>
      </c>
      <c r="C48" s="175">
        <f t="shared" si="12"/>
        <v>0</v>
      </c>
      <c r="D48" s="176">
        <f t="shared" si="13"/>
        <v>0</v>
      </c>
      <c r="E48" s="177">
        <f t="shared" si="13"/>
        <v>0</v>
      </c>
      <c r="F48" s="178"/>
      <c r="G48" s="179"/>
      <c r="H48" s="178"/>
      <c r="I48" s="179"/>
      <c r="J48" s="178"/>
      <c r="K48" s="180"/>
      <c r="L48" s="178"/>
      <c r="M48" s="179"/>
      <c r="N48" s="181"/>
      <c r="O48" s="179"/>
      <c r="P48" s="182"/>
      <c r="Q48" s="179"/>
      <c r="R48" s="182"/>
      <c r="S48" s="179"/>
      <c r="T48" s="182"/>
      <c r="U48" s="179"/>
      <c r="V48" s="182"/>
      <c r="W48" s="179"/>
      <c r="X48" s="182"/>
      <c r="Y48" s="179"/>
      <c r="Z48" s="182"/>
      <c r="AA48" s="179"/>
      <c r="AB48" s="182"/>
      <c r="AC48" s="179"/>
      <c r="AD48" s="182"/>
      <c r="AE48" s="179"/>
      <c r="AF48" s="182"/>
      <c r="AG48" s="179"/>
      <c r="AH48" s="182"/>
      <c r="AI48" s="179"/>
      <c r="AJ48" s="182"/>
      <c r="AK48" s="179"/>
      <c r="AL48" s="182"/>
      <c r="AM48" s="183"/>
      <c r="AN48" s="184"/>
      <c r="AO48" s="182"/>
      <c r="AP48" s="182"/>
      <c r="AQ48" s="179"/>
      <c r="AR48" s="31" t="str">
        <f t="shared" si="14"/>
        <v/>
      </c>
      <c r="BW48" s="32"/>
      <c r="BX48" s="32"/>
      <c r="BY48" s="32"/>
      <c r="BZ48" s="32"/>
      <c r="CA48" s="123" t="str">
        <f t="shared" si="15"/>
        <v/>
      </c>
      <c r="CB48" s="124"/>
      <c r="CC48" s="124"/>
      <c r="CD48" s="124"/>
      <c r="CE48" s="124"/>
      <c r="CF48" s="124"/>
      <c r="CG48" s="112">
        <f t="shared" si="16"/>
        <v>0</v>
      </c>
      <c r="CH48" s="125"/>
      <c r="CI48" s="125"/>
      <c r="CJ48" s="125"/>
      <c r="CK48" s="125"/>
    </row>
    <row r="49" spans="1:130" x14ac:dyDescent="0.25">
      <c r="A49" s="1500" t="s">
        <v>72</v>
      </c>
      <c r="B49" s="186"/>
      <c r="C49" s="187">
        <f t="shared" si="12"/>
        <v>0</v>
      </c>
      <c r="D49" s="158">
        <f t="shared" si="13"/>
        <v>0</v>
      </c>
      <c r="E49" s="159">
        <f t="shared" si="13"/>
        <v>0</v>
      </c>
      <c r="F49" s="130"/>
      <c r="G49" s="131"/>
      <c r="H49" s="130"/>
      <c r="I49" s="132"/>
      <c r="J49" s="130"/>
      <c r="K49" s="132"/>
      <c r="L49" s="130"/>
      <c r="M49" s="131"/>
      <c r="N49" s="133"/>
      <c r="O49" s="132"/>
      <c r="P49" s="133"/>
      <c r="Q49" s="132"/>
      <c r="R49" s="133"/>
      <c r="S49" s="132"/>
      <c r="T49" s="133"/>
      <c r="U49" s="132"/>
      <c r="V49" s="133"/>
      <c r="W49" s="132"/>
      <c r="X49" s="133"/>
      <c r="Y49" s="132"/>
      <c r="Z49" s="133"/>
      <c r="AA49" s="132"/>
      <c r="AB49" s="133"/>
      <c r="AC49" s="132"/>
      <c r="AD49" s="133"/>
      <c r="AE49" s="132"/>
      <c r="AF49" s="133"/>
      <c r="AG49" s="132"/>
      <c r="AH49" s="133"/>
      <c r="AI49" s="132"/>
      <c r="AJ49" s="133"/>
      <c r="AK49" s="132"/>
      <c r="AL49" s="133"/>
      <c r="AM49" s="134"/>
      <c r="AN49" s="135"/>
      <c r="AO49" s="136"/>
      <c r="AP49" s="133"/>
      <c r="AQ49" s="132"/>
      <c r="AR49" s="31" t="str">
        <f t="shared" si="14"/>
        <v/>
      </c>
      <c r="BW49" s="32"/>
      <c r="BX49" s="32"/>
      <c r="BY49" s="32"/>
      <c r="BZ49" s="32"/>
      <c r="CA49" s="123" t="str">
        <f t="shared" si="15"/>
        <v/>
      </c>
      <c r="CB49" s="124"/>
      <c r="CC49" s="124"/>
      <c r="CD49" s="124"/>
      <c r="CE49" s="124"/>
      <c r="CF49" s="124"/>
      <c r="CG49" s="112">
        <f>IF(SUM(AN49:AQ49)=C49,0,1)</f>
        <v>0</v>
      </c>
      <c r="CH49" s="125"/>
      <c r="CI49" s="125"/>
      <c r="CJ49" s="125"/>
      <c r="CK49" s="125"/>
    </row>
    <row r="50" spans="1:130" x14ac:dyDescent="0.25">
      <c r="A50" s="188" t="s">
        <v>73</v>
      </c>
      <c r="B50" s="189"/>
      <c r="C50" s="190">
        <f t="shared" si="12"/>
        <v>0</v>
      </c>
      <c r="D50" s="176">
        <f t="shared" si="13"/>
        <v>0</v>
      </c>
      <c r="E50" s="177">
        <f t="shared" si="13"/>
        <v>0</v>
      </c>
      <c r="F50" s="178"/>
      <c r="G50" s="179"/>
      <c r="H50" s="178"/>
      <c r="I50" s="180"/>
      <c r="J50" s="178"/>
      <c r="K50" s="180"/>
      <c r="L50" s="178"/>
      <c r="M50" s="179"/>
      <c r="N50" s="181"/>
      <c r="O50" s="180"/>
      <c r="P50" s="181"/>
      <c r="Q50" s="180"/>
      <c r="R50" s="181"/>
      <c r="S50" s="180"/>
      <c r="T50" s="181"/>
      <c r="U50" s="180"/>
      <c r="V50" s="181"/>
      <c r="W50" s="180"/>
      <c r="X50" s="181"/>
      <c r="Y50" s="180"/>
      <c r="Z50" s="181"/>
      <c r="AA50" s="180"/>
      <c r="AB50" s="181"/>
      <c r="AC50" s="180"/>
      <c r="AD50" s="181"/>
      <c r="AE50" s="180"/>
      <c r="AF50" s="181"/>
      <c r="AG50" s="180"/>
      <c r="AH50" s="181"/>
      <c r="AI50" s="180"/>
      <c r="AJ50" s="181"/>
      <c r="AK50" s="180"/>
      <c r="AL50" s="181"/>
      <c r="AM50" s="191"/>
      <c r="AN50" s="184"/>
      <c r="AO50" s="182"/>
      <c r="AP50" s="181"/>
      <c r="AQ50" s="180"/>
      <c r="AR50" s="31" t="str">
        <f t="shared" si="14"/>
        <v/>
      </c>
      <c r="BW50" s="32"/>
      <c r="BX50" s="32"/>
      <c r="BY50" s="32"/>
      <c r="BZ50" s="32"/>
      <c r="CA50" s="123" t="str">
        <f t="shared" si="15"/>
        <v/>
      </c>
      <c r="CB50" s="124"/>
      <c r="CC50" s="124"/>
      <c r="CD50" s="124"/>
      <c r="CE50" s="124"/>
      <c r="CF50" s="124"/>
      <c r="CG50" s="112">
        <f>IF(SUM(AN50:AQ50)=C50,0,1)</f>
        <v>0</v>
      </c>
      <c r="CH50" s="125"/>
      <c r="CI50" s="125"/>
      <c r="CJ50" s="125"/>
      <c r="CK50" s="125"/>
    </row>
    <row r="51" spans="1:130" ht="18" customHeight="1" x14ac:dyDescent="0.25">
      <c r="A51" s="192" t="s">
        <v>74</v>
      </c>
      <c r="B51" s="193"/>
      <c r="C51" s="194"/>
      <c r="D51" s="193"/>
      <c r="E51" s="193"/>
      <c r="F51" s="193"/>
      <c r="G51" s="193"/>
      <c r="H51" s="193"/>
      <c r="CA51" s="195"/>
      <c r="CB51" s="196"/>
      <c r="CC51" s="196"/>
      <c r="CD51" s="196"/>
      <c r="CE51" s="196"/>
      <c r="CF51" s="196"/>
      <c r="CG51" s="195"/>
      <c r="CH51" s="196"/>
      <c r="CI51" s="196"/>
      <c r="CJ51" s="196"/>
      <c r="CK51" s="196"/>
    </row>
    <row r="52" spans="1:130" x14ac:dyDescent="0.25">
      <c r="A52" s="1429" t="s">
        <v>75</v>
      </c>
      <c r="B52" s="1430" t="s">
        <v>76</v>
      </c>
      <c r="C52" s="1432" t="s">
        <v>77</v>
      </c>
      <c r="D52" s="1432"/>
      <c r="E52" s="1432"/>
      <c r="F52" s="1370"/>
      <c r="G52" s="1285" t="s">
        <v>78</v>
      </c>
      <c r="H52" s="1286"/>
    </row>
    <row r="53" spans="1:130" ht="21" x14ac:dyDescent="0.25">
      <c r="A53" s="725"/>
      <c r="B53" s="734"/>
      <c r="C53" s="1287" t="s">
        <v>50</v>
      </c>
      <c r="D53" s="1270" t="s">
        <v>29</v>
      </c>
      <c r="E53" s="1270" t="s">
        <v>30</v>
      </c>
      <c r="F53" s="1401" t="s">
        <v>31</v>
      </c>
      <c r="G53" s="1348" t="s">
        <v>79</v>
      </c>
      <c r="H53" s="1350" t="s">
        <v>80</v>
      </c>
    </row>
    <row r="54" spans="1:130" x14ac:dyDescent="0.25">
      <c r="A54" s="201" t="s">
        <v>81</v>
      </c>
      <c r="B54" s="202">
        <f>SUM(C54:F54)</f>
        <v>0</v>
      </c>
      <c r="C54" s="203"/>
      <c r="D54" s="204"/>
      <c r="E54" s="204"/>
      <c r="F54" s="205"/>
      <c r="G54" s="206"/>
      <c r="H54" s="207"/>
    </row>
    <row r="55" spans="1:130" x14ac:dyDescent="0.25">
      <c r="A55" s="163" t="s">
        <v>82</v>
      </c>
      <c r="B55" s="202">
        <f>SUM(C55:F55)</f>
        <v>0</v>
      </c>
      <c r="C55" s="208"/>
      <c r="D55" s="209"/>
      <c r="E55" s="209"/>
      <c r="F55" s="210"/>
      <c r="G55" s="211"/>
      <c r="H55" s="212"/>
    </row>
    <row r="56" spans="1:130" x14ac:dyDescent="0.25">
      <c r="A56" s="163" t="s">
        <v>83</v>
      </c>
      <c r="B56" s="202">
        <f>SUM(C56:F56)</f>
        <v>0</v>
      </c>
      <c r="C56" s="208"/>
      <c r="D56" s="209"/>
      <c r="E56" s="209"/>
      <c r="F56" s="210"/>
      <c r="G56" s="211"/>
      <c r="H56" s="212"/>
    </row>
    <row r="57" spans="1:130" x14ac:dyDescent="0.25">
      <c r="A57" s="163" t="s">
        <v>84</v>
      </c>
      <c r="B57" s="202">
        <f>SUM(C57:F57)</f>
        <v>0</v>
      </c>
      <c r="C57" s="208"/>
      <c r="D57" s="209"/>
      <c r="E57" s="209"/>
      <c r="F57" s="210"/>
      <c r="G57" s="211"/>
      <c r="H57" s="212"/>
    </row>
    <row r="58" spans="1:130" x14ac:dyDescent="0.25">
      <c r="A58" s="163" t="s">
        <v>85</v>
      </c>
      <c r="B58" s="202">
        <f>SUM(C58:F58)</f>
        <v>0</v>
      </c>
      <c r="C58" s="213"/>
      <c r="D58" s="214"/>
      <c r="E58" s="214"/>
      <c r="F58" s="215"/>
      <c r="G58" s="216"/>
      <c r="H58" s="217"/>
    </row>
    <row r="59" spans="1:130" x14ac:dyDescent="0.25">
      <c r="A59" s="1360" t="s">
        <v>5</v>
      </c>
      <c r="B59" s="1402">
        <f t="shared" ref="B59:H59" si="17">SUM(B54:B58)</f>
        <v>0</v>
      </c>
      <c r="C59" s="220">
        <f t="shared" si="17"/>
        <v>0</v>
      </c>
      <c r="D59" s="221">
        <f t="shared" si="17"/>
        <v>0</v>
      </c>
      <c r="E59" s="221">
        <f t="shared" si="17"/>
        <v>0</v>
      </c>
      <c r="F59" s="222">
        <f t="shared" si="17"/>
        <v>0</v>
      </c>
      <c r="G59" s="223">
        <f t="shared" si="17"/>
        <v>0</v>
      </c>
      <c r="H59" s="224">
        <f t="shared" si="17"/>
        <v>0</v>
      </c>
    </row>
    <row r="60" spans="1:130" ht="18" customHeight="1" x14ac:dyDescent="0.25">
      <c r="A60" s="192" t="s">
        <v>86</v>
      </c>
      <c r="B60" s="12"/>
      <c r="C60" s="12"/>
      <c r="D60" s="11"/>
      <c r="E60" s="11"/>
      <c r="F60" s="11"/>
      <c r="G60" s="11"/>
      <c r="H60" s="11"/>
      <c r="I60" s="11"/>
      <c r="J60" s="11"/>
      <c r="K60" s="11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130" x14ac:dyDescent="0.25">
      <c r="A61" s="1429" t="s">
        <v>75</v>
      </c>
      <c r="B61" s="493" t="s">
        <v>76</v>
      </c>
      <c r="C61" s="1403" t="s">
        <v>87</v>
      </c>
      <c r="D61" s="1403"/>
      <c r="E61" s="1403"/>
      <c r="F61" s="1403"/>
      <c r="G61" s="1403"/>
      <c r="H61" s="1403"/>
      <c r="I61" s="1403"/>
      <c r="J61" s="1403"/>
      <c r="K61" s="1403"/>
      <c r="L61" s="1403"/>
      <c r="M61" s="1403"/>
      <c r="N61" s="1403"/>
      <c r="O61" s="1403"/>
      <c r="P61" s="1403"/>
      <c r="Q61" s="1403"/>
      <c r="R61" s="1403"/>
      <c r="S61" s="1404"/>
      <c r="T61" s="1371" t="s">
        <v>7</v>
      </c>
      <c r="U61" s="1432"/>
      <c r="V61" s="1432"/>
      <c r="W61" s="1370"/>
      <c r="X61" s="1464" t="s">
        <v>88</v>
      </c>
      <c r="Y61" s="1464"/>
      <c r="Z61" s="1286"/>
    </row>
    <row r="62" spans="1:130" ht="21" x14ac:dyDescent="0.25">
      <c r="A62" s="725"/>
      <c r="B62" s="641"/>
      <c r="C62" s="1346" t="s">
        <v>11</v>
      </c>
      <c r="D62" s="1346" t="s">
        <v>12</v>
      </c>
      <c r="E62" s="1346" t="s">
        <v>13</v>
      </c>
      <c r="F62" s="1346" t="s">
        <v>14</v>
      </c>
      <c r="G62" s="1346" t="s">
        <v>15</v>
      </c>
      <c r="H62" s="1346" t="s">
        <v>16</v>
      </c>
      <c r="I62" s="1346" t="s">
        <v>17</v>
      </c>
      <c r="J62" s="1346" t="s">
        <v>18</v>
      </c>
      <c r="K62" s="1346" t="s">
        <v>19</v>
      </c>
      <c r="L62" s="1346" t="s">
        <v>20</v>
      </c>
      <c r="M62" s="1346" t="s">
        <v>21</v>
      </c>
      <c r="N62" s="1346" t="s">
        <v>22</v>
      </c>
      <c r="O62" s="1346" t="s">
        <v>23</v>
      </c>
      <c r="P62" s="1346" t="s">
        <v>24</v>
      </c>
      <c r="Q62" s="1346" t="s">
        <v>25</v>
      </c>
      <c r="R62" s="1346" t="s">
        <v>26</v>
      </c>
      <c r="S62" s="1347" t="s">
        <v>27</v>
      </c>
      <c r="T62" s="1269" t="s">
        <v>50</v>
      </c>
      <c r="U62" s="1374" t="s">
        <v>29</v>
      </c>
      <c r="V62" s="1270" t="s">
        <v>89</v>
      </c>
      <c r="W62" s="1401" t="s">
        <v>31</v>
      </c>
      <c r="X62" s="1348" t="s">
        <v>90</v>
      </c>
      <c r="Y62" s="1270" t="s">
        <v>91</v>
      </c>
      <c r="Z62" s="1271" t="s">
        <v>80</v>
      </c>
    </row>
    <row r="63" spans="1:130" x14ac:dyDescent="0.25">
      <c r="A63" s="163" t="s">
        <v>82</v>
      </c>
      <c r="B63" s="229">
        <f>SUM(C63:S63)</f>
        <v>0</v>
      </c>
      <c r="C63" s="230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2"/>
      <c r="T63" s="43"/>
      <c r="U63" s="44"/>
      <c r="V63" s="44"/>
      <c r="W63" s="233"/>
      <c r="X63" s="43"/>
      <c r="Y63" s="44"/>
      <c r="Z63" s="41"/>
      <c r="AA63" s="31" t="str">
        <f>CA63&amp;CB63&amp;CC63&amp;CD63</f>
        <v/>
      </c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234"/>
      <c r="CB63" s="234"/>
      <c r="CC63" s="33" t="str">
        <f>IF(T63+U63+V63+W63&lt;&gt;$B63,"* El número de "&amp;T$61&amp;""&amp;" no debe ser distinto del Total. ","")</f>
        <v/>
      </c>
      <c r="CD63" s="33" t="str">
        <f>IF(X63+Y63+Z63&gt;$B63,"* El número de "&amp;X$61&amp;""&amp;" no puede superar el Total. ","")</f>
        <v/>
      </c>
      <c r="CE63" s="32"/>
      <c r="CF63" s="32"/>
      <c r="CG63" s="34">
        <f>IF(T63+U63+V63+W63&lt;&gt;$B63,1,0)</f>
        <v>0</v>
      </c>
      <c r="CH63" s="34">
        <f>IF(X63+Y63+Z63&gt;$B63,1,0)</f>
        <v>0</v>
      </c>
      <c r="CI63" s="35"/>
      <c r="CJ63" s="35"/>
      <c r="CK63" s="35"/>
      <c r="CL63" s="35"/>
      <c r="CM63" s="35"/>
      <c r="CN63"/>
      <c r="CO63"/>
      <c r="CP63"/>
      <c r="CQ63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5">
      <c r="A64" s="163" t="s">
        <v>83</v>
      </c>
      <c r="B64" s="235">
        <f>SUM(C64:S64)</f>
        <v>0</v>
      </c>
      <c r="C64" s="230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2"/>
      <c r="T64" s="54"/>
      <c r="U64" s="55"/>
      <c r="V64" s="55"/>
      <c r="W64" s="236"/>
      <c r="X64" s="54"/>
      <c r="Y64" s="55"/>
      <c r="Z64" s="52"/>
      <c r="AA64" s="31" t="str">
        <f t="shared" ref="AA64:AA66" si="18">CA64&amp;CB64&amp;CC64&amp;CD64</f>
        <v/>
      </c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234"/>
      <c r="CB64" s="234"/>
      <c r="CC64" s="33" t="str">
        <f t="shared" ref="CC64:CC66" si="19">IF(T64+U64+V64+W64&lt;&gt;$B64,"* El número de "&amp;T$61&amp;""&amp;" no debe ser distinto del Total. ","")</f>
        <v/>
      </c>
      <c r="CD64" s="33" t="str">
        <f t="shared" ref="CD64:CD66" si="20">IF(X64+Y64+Z64&gt;$B64,"* El número de "&amp;X$61&amp;""&amp;" no puede superar el Total. ","")</f>
        <v/>
      </c>
      <c r="CE64" s="32"/>
      <c r="CF64" s="32"/>
      <c r="CG64" s="34">
        <f t="shared" ref="CG64:CG66" si="21">IF(T64+U64+V64+W64&lt;&gt;$B64,1,0)</f>
        <v>0</v>
      </c>
      <c r="CH64" s="34">
        <f t="shared" ref="CH64:CH66" si="22">IF(X64+Y64+Z64&gt;$B64,1,0)</f>
        <v>0</v>
      </c>
      <c r="CI64" s="35"/>
      <c r="CJ64" s="35"/>
      <c r="CK64" s="35"/>
      <c r="CL64" s="35"/>
      <c r="CM64" s="35"/>
    </row>
    <row r="65" spans="1:91" customFormat="1" x14ac:dyDescent="0.25">
      <c r="A65" s="163" t="s">
        <v>84</v>
      </c>
      <c r="B65" s="235">
        <f>SUM(C65:S65)</f>
        <v>0</v>
      </c>
      <c r="C65" s="230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2"/>
      <c r="T65" s="54"/>
      <c r="U65" s="55"/>
      <c r="V65" s="55"/>
      <c r="W65" s="236"/>
      <c r="X65" s="54"/>
      <c r="Y65" s="55"/>
      <c r="Z65" s="52"/>
      <c r="AA65" s="31" t="str">
        <f t="shared" si="18"/>
        <v/>
      </c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234"/>
      <c r="CB65" s="234"/>
      <c r="CC65" s="33" t="str">
        <f t="shared" si="19"/>
        <v/>
      </c>
      <c r="CD65" s="33" t="str">
        <f t="shared" si="20"/>
        <v/>
      </c>
      <c r="CE65" s="32"/>
      <c r="CF65" s="32"/>
      <c r="CG65" s="34">
        <f t="shared" si="21"/>
        <v>0</v>
      </c>
      <c r="CH65" s="34">
        <f t="shared" si="22"/>
        <v>0</v>
      </c>
      <c r="CI65" s="35"/>
      <c r="CJ65" s="35"/>
      <c r="CK65" s="35"/>
      <c r="CL65" s="35"/>
      <c r="CM65" s="35"/>
    </row>
    <row r="66" spans="1:91" customFormat="1" x14ac:dyDescent="0.25">
      <c r="A66" s="163" t="s">
        <v>85</v>
      </c>
      <c r="B66" s="237">
        <f>SUM(C66:S66)</f>
        <v>0</v>
      </c>
      <c r="C66" s="230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2"/>
      <c r="T66" s="75"/>
      <c r="U66" s="238"/>
      <c r="V66" s="238"/>
      <c r="W66" s="239"/>
      <c r="X66" s="75"/>
      <c r="Y66" s="238"/>
      <c r="Z66" s="240"/>
      <c r="AA66" s="31" t="str">
        <f t="shared" si="18"/>
        <v/>
      </c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234"/>
      <c r="CB66" s="234"/>
      <c r="CC66" s="33" t="str">
        <f t="shared" si="19"/>
        <v/>
      </c>
      <c r="CD66" s="33" t="str">
        <f t="shared" si="20"/>
        <v/>
      </c>
      <c r="CE66" s="32"/>
      <c r="CF66" s="32"/>
      <c r="CG66" s="34">
        <f t="shared" si="21"/>
        <v>0</v>
      </c>
      <c r="CH66" s="34">
        <f t="shared" si="22"/>
        <v>0</v>
      </c>
      <c r="CI66" s="35"/>
      <c r="CJ66" s="35"/>
      <c r="CK66" s="35"/>
      <c r="CL66" s="35"/>
      <c r="CM66" s="35"/>
    </row>
    <row r="67" spans="1:91" customFormat="1" x14ac:dyDescent="0.25">
      <c r="A67" s="1360" t="s">
        <v>5</v>
      </c>
      <c r="B67" s="1406">
        <f t="shared" ref="B67:Z67" si="23">SUM(B63:B66)</f>
        <v>0</v>
      </c>
      <c r="C67" s="1353">
        <f t="shared" si="23"/>
        <v>0</v>
      </c>
      <c r="D67" s="1353">
        <f t="shared" si="23"/>
        <v>0</v>
      </c>
      <c r="E67" s="1353">
        <f t="shared" si="23"/>
        <v>0</v>
      </c>
      <c r="F67" s="1353">
        <f t="shared" si="23"/>
        <v>0</v>
      </c>
      <c r="G67" s="1353">
        <f t="shared" si="23"/>
        <v>0</v>
      </c>
      <c r="H67" s="1353">
        <f t="shared" si="23"/>
        <v>0</v>
      </c>
      <c r="I67" s="1353">
        <f t="shared" si="23"/>
        <v>0</v>
      </c>
      <c r="J67" s="1353">
        <f t="shared" si="23"/>
        <v>0</v>
      </c>
      <c r="K67" s="1353">
        <f t="shared" si="23"/>
        <v>0</v>
      </c>
      <c r="L67" s="1353">
        <f t="shared" si="23"/>
        <v>0</v>
      </c>
      <c r="M67" s="1353">
        <f t="shared" si="23"/>
        <v>0</v>
      </c>
      <c r="N67" s="1353">
        <f t="shared" si="23"/>
        <v>0</v>
      </c>
      <c r="O67" s="1353">
        <f t="shared" si="23"/>
        <v>0</v>
      </c>
      <c r="P67" s="1353">
        <f t="shared" si="23"/>
        <v>0</v>
      </c>
      <c r="Q67" s="1353">
        <f t="shared" si="23"/>
        <v>0</v>
      </c>
      <c r="R67" s="1353">
        <f t="shared" si="23"/>
        <v>0</v>
      </c>
      <c r="S67" s="1354">
        <f t="shared" si="23"/>
        <v>0</v>
      </c>
      <c r="T67" s="1407">
        <f t="shared" si="23"/>
        <v>0</v>
      </c>
      <c r="U67" s="1353">
        <f t="shared" si="23"/>
        <v>0</v>
      </c>
      <c r="V67" s="1353">
        <f t="shared" si="23"/>
        <v>0</v>
      </c>
      <c r="W67" s="1354">
        <f t="shared" si="23"/>
        <v>0</v>
      </c>
      <c r="X67" s="1408">
        <f t="shared" si="23"/>
        <v>0</v>
      </c>
      <c r="Y67" s="1409">
        <f t="shared" si="23"/>
        <v>0</v>
      </c>
      <c r="Z67" s="1410">
        <f t="shared" si="23"/>
        <v>0</v>
      </c>
      <c r="CA67" s="248"/>
      <c r="CB67" s="248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</row>
    <row r="68" spans="1:91" customFormat="1" x14ac:dyDescent="0.25">
      <c r="A68" s="192" t="s">
        <v>92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CA68" s="248"/>
      <c r="CB68" s="248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</row>
    <row r="69" spans="1:91" customFormat="1" x14ac:dyDescent="0.25">
      <c r="A69" s="1429" t="s">
        <v>75</v>
      </c>
      <c r="B69" s="1430" t="s">
        <v>76</v>
      </c>
      <c r="C69" s="1403" t="s">
        <v>87</v>
      </c>
      <c r="D69" s="1403"/>
      <c r="E69" s="1403"/>
      <c r="F69" s="1403"/>
      <c r="G69" s="1403"/>
      <c r="H69" s="1403"/>
      <c r="I69" s="1403"/>
      <c r="J69" s="1403"/>
      <c r="K69" s="1403"/>
      <c r="L69" s="1403"/>
      <c r="M69" s="1403"/>
      <c r="N69" s="1403"/>
      <c r="O69" s="1403"/>
      <c r="P69" s="1403"/>
      <c r="Q69" s="1403"/>
      <c r="R69" s="1403"/>
      <c r="S69" s="1404"/>
      <c r="T69" s="1371" t="s">
        <v>7</v>
      </c>
      <c r="U69" s="1432"/>
      <c r="V69" s="1432"/>
      <c r="W69" s="1370"/>
      <c r="X69" s="1464" t="s">
        <v>88</v>
      </c>
      <c r="Y69" s="1464"/>
      <c r="Z69" s="1286"/>
      <c r="CA69" s="248"/>
      <c r="CB69" s="248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</row>
    <row r="70" spans="1:91" customFormat="1" ht="21" x14ac:dyDescent="0.25">
      <c r="A70" s="725"/>
      <c r="B70" s="734"/>
      <c r="C70" s="1346" t="s">
        <v>11</v>
      </c>
      <c r="D70" s="1346" t="s">
        <v>12</v>
      </c>
      <c r="E70" s="1346" t="s">
        <v>13</v>
      </c>
      <c r="F70" s="1346" t="s">
        <v>14</v>
      </c>
      <c r="G70" s="1346" t="s">
        <v>15</v>
      </c>
      <c r="H70" s="1346" t="s">
        <v>16</v>
      </c>
      <c r="I70" s="1346" t="s">
        <v>17</v>
      </c>
      <c r="J70" s="1346" t="s">
        <v>18</v>
      </c>
      <c r="K70" s="1346" t="s">
        <v>19</v>
      </c>
      <c r="L70" s="1346" t="s">
        <v>20</v>
      </c>
      <c r="M70" s="1346" t="s">
        <v>21</v>
      </c>
      <c r="N70" s="1346" t="s">
        <v>22</v>
      </c>
      <c r="O70" s="1346" t="s">
        <v>23</v>
      </c>
      <c r="P70" s="1346" t="s">
        <v>24</v>
      </c>
      <c r="Q70" s="1346" t="s">
        <v>25</v>
      </c>
      <c r="R70" s="1346" t="s">
        <v>26</v>
      </c>
      <c r="S70" s="1347" t="s">
        <v>27</v>
      </c>
      <c r="T70" s="1269" t="s">
        <v>50</v>
      </c>
      <c r="U70" s="1374" t="s">
        <v>29</v>
      </c>
      <c r="V70" s="1270" t="s">
        <v>89</v>
      </c>
      <c r="W70" s="1401" t="s">
        <v>31</v>
      </c>
      <c r="X70" s="1348" t="s">
        <v>90</v>
      </c>
      <c r="Y70" s="1270" t="s">
        <v>91</v>
      </c>
      <c r="Z70" s="1271" t="s">
        <v>80</v>
      </c>
      <c r="CA70" s="248"/>
      <c r="CB70" s="248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</row>
    <row r="71" spans="1:91" customFormat="1" x14ac:dyDescent="0.25">
      <c r="A71" s="163" t="s">
        <v>82</v>
      </c>
      <c r="B71" s="229">
        <f>SUM(C71:S71)</f>
        <v>0</v>
      </c>
      <c r="C71" s="230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2"/>
      <c r="T71" s="43"/>
      <c r="U71" s="249"/>
      <c r="V71" s="44"/>
      <c r="W71" s="42"/>
      <c r="X71" s="43"/>
      <c r="Y71" s="44"/>
      <c r="Z71" s="41"/>
      <c r="AA71" s="31" t="str">
        <f>CA71&amp;CB71&amp;CC71&amp;CD71</f>
        <v/>
      </c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234"/>
      <c r="CB71" s="234"/>
      <c r="CC71" s="33" t="str">
        <f t="shared" ref="CC71:CC74" si="24">IF(T71+U71+V71+W71&lt;&gt;$B71,"* El número de "&amp;T$61&amp;""&amp;" no debe ser distinto del Total. ","")</f>
        <v/>
      </c>
      <c r="CD71" s="33" t="str">
        <f>IF(X71+Y71+Z71&gt;$B71,"* El número de "&amp;X$61&amp;""&amp;" no puede superar el Total. ","")</f>
        <v/>
      </c>
      <c r="CE71" s="32"/>
      <c r="CF71" s="32"/>
      <c r="CG71" s="34">
        <f t="shared" ref="CG71:CG74" si="25">IF(T71+U71+V71+W71&lt;&gt;$B71,1,0)</f>
        <v>0</v>
      </c>
      <c r="CH71" s="34">
        <f t="shared" ref="CH71:CH74" si="26">IF(X71+Y71+Z71&gt;$B71,1,0)</f>
        <v>0</v>
      </c>
      <c r="CI71" s="35"/>
      <c r="CJ71" s="35"/>
      <c r="CK71" s="35"/>
      <c r="CL71" s="35"/>
      <c r="CM71" s="35"/>
    </row>
    <row r="72" spans="1:91" customFormat="1" x14ac:dyDescent="0.25">
      <c r="A72" s="163" t="s">
        <v>83</v>
      </c>
      <c r="B72" s="235">
        <f>SUM(C72:S72)</f>
        <v>0</v>
      </c>
      <c r="C72" s="230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2"/>
      <c r="T72" s="54"/>
      <c r="U72" s="250"/>
      <c r="V72" s="55"/>
      <c r="W72" s="53"/>
      <c r="X72" s="54"/>
      <c r="Y72" s="55"/>
      <c r="Z72" s="52"/>
      <c r="AA72" s="31" t="str">
        <f t="shared" ref="AA72:AA74" si="27">CA72&amp;CB72&amp;CC72&amp;CD72</f>
        <v/>
      </c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234"/>
      <c r="CB72" s="234"/>
      <c r="CC72" s="33" t="str">
        <f t="shared" si="24"/>
        <v/>
      </c>
      <c r="CD72" s="33" t="str">
        <f t="shared" ref="CD72:CD74" si="28">IF(X72+Y72+Z72&gt;$B72,"* El número de "&amp;X$61&amp;""&amp;" no puede superar el Total. ","")</f>
        <v/>
      </c>
      <c r="CE72" s="32"/>
      <c r="CF72" s="32"/>
      <c r="CG72" s="34">
        <f t="shared" si="25"/>
        <v>0</v>
      </c>
      <c r="CH72" s="34">
        <f t="shared" si="26"/>
        <v>0</v>
      </c>
      <c r="CI72" s="35"/>
      <c r="CJ72" s="35"/>
      <c r="CK72" s="35"/>
      <c r="CL72" s="35"/>
      <c r="CM72" s="35"/>
    </row>
    <row r="73" spans="1:91" customFormat="1" x14ac:dyDescent="0.25">
      <c r="A73" s="163" t="s">
        <v>84</v>
      </c>
      <c r="B73" s="235">
        <f>SUM(C73:S73)</f>
        <v>0</v>
      </c>
      <c r="C73" s="230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2"/>
      <c r="T73" s="54"/>
      <c r="U73" s="250"/>
      <c r="V73" s="55"/>
      <c r="W73" s="53"/>
      <c r="X73" s="54"/>
      <c r="Y73" s="55"/>
      <c r="Z73" s="52"/>
      <c r="AA73" s="31" t="str">
        <f t="shared" si="27"/>
        <v/>
      </c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234"/>
      <c r="CB73" s="234"/>
      <c r="CC73" s="33" t="str">
        <f t="shared" si="24"/>
        <v/>
      </c>
      <c r="CD73" s="33" t="str">
        <f t="shared" si="28"/>
        <v/>
      </c>
      <c r="CE73" s="32"/>
      <c r="CF73" s="32"/>
      <c r="CG73" s="34">
        <f t="shared" si="25"/>
        <v>0</v>
      </c>
      <c r="CH73" s="34">
        <f t="shared" si="26"/>
        <v>0</v>
      </c>
      <c r="CI73" s="35"/>
      <c r="CJ73" s="35"/>
      <c r="CK73" s="35"/>
      <c r="CL73" s="35"/>
      <c r="CM73" s="35"/>
    </row>
    <row r="74" spans="1:91" customFormat="1" x14ac:dyDescent="0.25">
      <c r="A74" s="163" t="s">
        <v>85</v>
      </c>
      <c r="B74" s="237">
        <f>SUM(C74:S74)</f>
        <v>0</v>
      </c>
      <c r="C74" s="230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2"/>
      <c r="T74" s="75"/>
      <c r="U74" s="251"/>
      <c r="V74" s="238"/>
      <c r="W74" s="252"/>
      <c r="X74" s="75"/>
      <c r="Y74" s="238"/>
      <c r="Z74" s="240"/>
      <c r="AA74" s="31" t="str">
        <f t="shared" si="27"/>
        <v/>
      </c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234"/>
      <c r="CB74" s="234"/>
      <c r="CC74" s="33" t="str">
        <f t="shared" si="24"/>
        <v/>
      </c>
      <c r="CD74" s="33" t="str">
        <f t="shared" si="28"/>
        <v/>
      </c>
      <c r="CE74" s="32"/>
      <c r="CF74" s="32"/>
      <c r="CG74" s="34">
        <f t="shared" si="25"/>
        <v>0</v>
      </c>
      <c r="CH74" s="34">
        <f t="shared" si="26"/>
        <v>0</v>
      </c>
      <c r="CI74" s="35"/>
      <c r="CJ74" s="35"/>
      <c r="CK74" s="35"/>
      <c r="CL74" s="35"/>
      <c r="CM74" s="35"/>
    </row>
    <row r="75" spans="1:91" customFormat="1" x14ac:dyDescent="0.25">
      <c r="A75" s="1360" t="s">
        <v>5</v>
      </c>
      <c r="B75" s="1406">
        <f t="shared" ref="B75:Z75" si="29">SUM(B71:B74)</f>
        <v>0</v>
      </c>
      <c r="C75" s="1353">
        <f t="shared" si="29"/>
        <v>0</v>
      </c>
      <c r="D75" s="1353">
        <f t="shared" si="29"/>
        <v>0</v>
      </c>
      <c r="E75" s="1353">
        <f t="shared" si="29"/>
        <v>0</v>
      </c>
      <c r="F75" s="1353">
        <f t="shared" si="29"/>
        <v>0</v>
      </c>
      <c r="G75" s="1353">
        <f t="shared" si="29"/>
        <v>0</v>
      </c>
      <c r="H75" s="1353">
        <f t="shared" si="29"/>
        <v>0</v>
      </c>
      <c r="I75" s="1353">
        <f t="shared" si="29"/>
        <v>0</v>
      </c>
      <c r="J75" s="1353">
        <f t="shared" si="29"/>
        <v>0</v>
      </c>
      <c r="K75" s="1353">
        <f t="shared" si="29"/>
        <v>0</v>
      </c>
      <c r="L75" s="1353">
        <f t="shared" si="29"/>
        <v>0</v>
      </c>
      <c r="M75" s="1353">
        <f t="shared" si="29"/>
        <v>0</v>
      </c>
      <c r="N75" s="1353">
        <f t="shared" si="29"/>
        <v>0</v>
      </c>
      <c r="O75" s="1353">
        <f t="shared" si="29"/>
        <v>0</v>
      </c>
      <c r="P75" s="1353">
        <f t="shared" si="29"/>
        <v>0</v>
      </c>
      <c r="Q75" s="1353">
        <f t="shared" si="29"/>
        <v>0</v>
      </c>
      <c r="R75" s="1353">
        <f t="shared" si="29"/>
        <v>0</v>
      </c>
      <c r="S75" s="1354">
        <f t="shared" si="29"/>
        <v>0</v>
      </c>
      <c r="T75" s="1411">
        <f t="shared" si="29"/>
        <v>0</v>
      </c>
      <c r="U75" s="1412">
        <f t="shared" si="29"/>
        <v>0</v>
      </c>
      <c r="V75" s="1412">
        <f t="shared" si="29"/>
        <v>0</v>
      </c>
      <c r="W75" s="1413">
        <f t="shared" si="29"/>
        <v>0</v>
      </c>
      <c r="X75" s="1414">
        <f t="shared" si="29"/>
        <v>0</v>
      </c>
      <c r="Y75" s="1412">
        <f t="shared" si="29"/>
        <v>0</v>
      </c>
      <c r="Z75" s="1406">
        <f t="shared" si="29"/>
        <v>0</v>
      </c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</row>
    <row r="76" spans="1:91" customFormat="1" x14ac:dyDescent="0.25">
      <c r="A76" s="257" t="s">
        <v>93</v>
      </c>
      <c r="B76" s="258"/>
      <c r="C76" s="12"/>
      <c r="D76" s="259"/>
      <c r="E76" s="1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</row>
    <row r="77" spans="1:91" customFormat="1" ht="31.5" x14ac:dyDescent="0.25">
      <c r="A77" s="1361" t="s">
        <v>94</v>
      </c>
      <c r="B77" s="1287" t="s">
        <v>50</v>
      </c>
      <c r="C77" s="1415" t="s">
        <v>95</v>
      </c>
      <c r="D77" s="1416" t="s">
        <v>96</v>
      </c>
      <c r="E77" s="1417" t="s">
        <v>97</v>
      </c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</row>
    <row r="78" spans="1:91" customFormat="1" x14ac:dyDescent="0.25">
      <c r="A78" s="264" t="s">
        <v>98</v>
      </c>
      <c r="B78" s="39"/>
      <c r="C78" s="249"/>
      <c r="D78" s="44"/>
      <c r="E78" s="41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</row>
    <row r="79" spans="1:91" customFormat="1" x14ac:dyDescent="0.25">
      <c r="A79" s="264" t="s">
        <v>99</v>
      </c>
      <c r="B79" s="51"/>
      <c r="C79" s="250"/>
      <c r="D79" s="55"/>
      <c r="E79" s="5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</row>
    <row r="80" spans="1:91" customFormat="1" x14ac:dyDescent="0.25">
      <c r="A80" s="264" t="s">
        <v>100</v>
      </c>
      <c r="B80" s="51"/>
      <c r="C80" s="250"/>
      <c r="D80" s="55"/>
      <c r="E80" s="5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</row>
    <row r="81" spans="1:5" customFormat="1" ht="21" x14ac:dyDescent="0.25">
      <c r="A81" s="265" t="s">
        <v>101</v>
      </c>
      <c r="B81" s="51"/>
      <c r="C81" s="250"/>
      <c r="D81" s="55"/>
      <c r="E81" s="52"/>
    </row>
    <row r="82" spans="1:5" customFormat="1" x14ac:dyDescent="0.25">
      <c r="A82" s="264" t="s">
        <v>102</v>
      </c>
      <c r="B82" s="88"/>
      <c r="C82" s="266"/>
      <c r="D82" s="93"/>
      <c r="E82" s="90"/>
    </row>
    <row r="83" spans="1:5" customFormat="1" x14ac:dyDescent="0.25">
      <c r="A83" s="264" t="s">
        <v>103</v>
      </c>
      <c r="B83" s="88"/>
      <c r="C83" s="250"/>
      <c r="D83" s="93"/>
      <c r="E83" s="90"/>
    </row>
    <row r="84" spans="1:5" customFormat="1" x14ac:dyDescent="0.25">
      <c r="A84" s="264" t="s">
        <v>104</v>
      </c>
      <c r="B84" s="88"/>
      <c r="C84" s="250"/>
      <c r="D84" s="93"/>
      <c r="E84" s="90"/>
    </row>
    <row r="85" spans="1:5" customFormat="1" x14ac:dyDescent="0.25">
      <c r="A85" s="264" t="s">
        <v>105</v>
      </c>
      <c r="B85" s="88"/>
      <c r="C85" s="250"/>
      <c r="D85" s="93"/>
      <c r="E85" s="90"/>
    </row>
    <row r="86" spans="1:5" customFormat="1" x14ac:dyDescent="0.25">
      <c r="A86" s="264" t="s">
        <v>106</v>
      </c>
      <c r="B86" s="88"/>
      <c r="C86" s="250"/>
      <c r="D86" s="93"/>
      <c r="E86" s="90"/>
    </row>
    <row r="87" spans="1:5" customFormat="1" x14ac:dyDescent="0.25">
      <c r="A87" s="267" t="s">
        <v>107</v>
      </c>
      <c r="B87" s="88"/>
      <c r="C87" s="250"/>
      <c r="D87" s="93"/>
      <c r="E87" s="90"/>
    </row>
    <row r="88" spans="1:5" customFormat="1" x14ac:dyDescent="0.25">
      <c r="A88" s="264" t="s">
        <v>108</v>
      </c>
      <c r="B88" s="88"/>
      <c r="C88" s="250"/>
      <c r="D88" s="93"/>
      <c r="E88" s="90"/>
    </row>
    <row r="89" spans="1:5" customFormat="1" x14ac:dyDescent="0.25">
      <c r="A89" s="264" t="s">
        <v>109</v>
      </c>
      <c r="B89" s="88"/>
      <c r="C89" s="250"/>
      <c r="D89" s="93"/>
      <c r="E89" s="90"/>
    </row>
    <row r="90" spans="1:5" customFormat="1" x14ac:dyDescent="0.25">
      <c r="A90" s="265" t="s">
        <v>110</v>
      </c>
      <c r="B90" s="88"/>
      <c r="C90" s="250"/>
      <c r="D90" s="93"/>
      <c r="E90" s="90"/>
    </row>
    <row r="91" spans="1:5" customFormat="1" x14ac:dyDescent="0.25">
      <c r="A91" s="268" t="s">
        <v>111</v>
      </c>
      <c r="B91" s="88"/>
      <c r="C91" s="250"/>
      <c r="D91" s="93"/>
      <c r="E91" s="90"/>
    </row>
    <row r="92" spans="1:5" customFormat="1" x14ac:dyDescent="0.25">
      <c r="A92" s="269" t="s">
        <v>112</v>
      </c>
      <c r="B92" s="88"/>
      <c r="C92" s="250"/>
      <c r="D92" s="93"/>
      <c r="E92" s="90"/>
    </row>
    <row r="93" spans="1:5" customFormat="1" x14ac:dyDescent="0.25">
      <c r="A93" s="264" t="s">
        <v>113</v>
      </c>
      <c r="B93" s="88"/>
      <c r="C93" s="250"/>
      <c r="D93" s="93"/>
      <c r="E93" s="90"/>
    </row>
    <row r="94" spans="1:5" customFormat="1" x14ac:dyDescent="0.25">
      <c r="A94" s="264" t="s">
        <v>114</v>
      </c>
      <c r="B94" s="88"/>
      <c r="C94" s="250"/>
      <c r="D94" s="93"/>
      <c r="E94" s="90"/>
    </row>
    <row r="95" spans="1:5" customFormat="1" x14ac:dyDescent="0.25">
      <c r="A95" s="1361" t="s">
        <v>5</v>
      </c>
      <c r="B95" s="1412">
        <f>SUM(B78:B94)</f>
        <v>0</v>
      </c>
      <c r="C95" s="1414">
        <f>SUM(C78:C94)</f>
        <v>0</v>
      </c>
      <c r="D95" s="1418">
        <f>SUM(D78:D94)</f>
        <v>0</v>
      </c>
      <c r="E95" s="1419">
        <f>SUM(E78:E94)</f>
        <v>0</v>
      </c>
    </row>
    <row r="96" spans="1:5" customFormat="1" x14ac:dyDescent="0.25">
      <c r="A96" s="272" t="s">
        <v>115</v>
      </c>
      <c r="B96" s="12"/>
      <c r="C96" s="12"/>
      <c r="D96" s="12"/>
      <c r="E96" s="12"/>
    </row>
    <row r="97" spans="1:8" customFormat="1" ht="31.5" x14ac:dyDescent="0.25">
      <c r="A97" s="1420" t="s">
        <v>75</v>
      </c>
      <c r="B97" s="1270" t="s">
        <v>50</v>
      </c>
      <c r="C97" s="1415" t="s">
        <v>95</v>
      </c>
      <c r="D97" s="1416" t="s">
        <v>96</v>
      </c>
      <c r="E97" s="1417" t="s">
        <v>97</v>
      </c>
    </row>
    <row r="98" spans="1:8" customFormat="1" x14ac:dyDescent="0.25">
      <c r="A98" s="163" t="s">
        <v>82</v>
      </c>
      <c r="B98" s="55"/>
      <c r="C98" s="250"/>
      <c r="D98" s="55"/>
      <c r="E98" s="52"/>
    </row>
    <row r="99" spans="1:8" customFormat="1" x14ac:dyDescent="0.25">
      <c r="A99" s="163" t="s">
        <v>83</v>
      </c>
      <c r="B99" s="55"/>
      <c r="C99" s="250"/>
      <c r="D99" s="55"/>
      <c r="E99" s="52"/>
    </row>
    <row r="100" spans="1:8" customFormat="1" x14ac:dyDescent="0.25">
      <c r="A100" s="163" t="s">
        <v>84</v>
      </c>
      <c r="B100" s="55"/>
      <c r="C100" s="250"/>
      <c r="D100" s="55"/>
      <c r="E100" s="52"/>
    </row>
    <row r="101" spans="1:8" customFormat="1" x14ac:dyDescent="0.25">
      <c r="A101" s="163" t="s">
        <v>85</v>
      </c>
      <c r="B101" s="55"/>
      <c r="C101" s="250"/>
      <c r="D101" s="55"/>
      <c r="E101" s="52"/>
    </row>
    <row r="102" spans="1:8" customFormat="1" x14ac:dyDescent="0.25">
      <c r="A102" s="274" t="s">
        <v>116</v>
      </c>
      <c r="B102" s="238"/>
      <c r="C102" s="251"/>
      <c r="D102" s="238"/>
      <c r="E102" s="240"/>
    </row>
    <row r="103" spans="1:8" customFormat="1" x14ac:dyDescent="0.25">
      <c r="A103" s="1421" t="s">
        <v>5</v>
      </c>
      <c r="B103" s="1414">
        <f>SUM(B98:B102)</f>
        <v>0</v>
      </c>
      <c r="C103" s="1414">
        <f>SUM(C98:C102)</f>
        <v>0</v>
      </c>
      <c r="D103" s="1418">
        <f>SUM(D98:D102)</f>
        <v>0</v>
      </c>
      <c r="E103" s="1419">
        <f>SUM(E98:E102)</f>
        <v>0</v>
      </c>
    </row>
    <row r="104" spans="1:8" customFormat="1" x14ac:dyDescent="0.25">
      <c r="A104" s="272" t="s">
        <v>117</v>
      </c>
      <c r="B104" s="12"/>
      <c r="C104" s="12"/>
      <c r="D104" s="12"/>
      <c r="E104" s="12"/>
    </row>
    <row r="105" spans="1:8" customFormat="1" ht="31.5" x14ac:dyDescent="0.25">
      <c r="A105" s="1420" t="s">
        <v>75</v>
      </c>
      <c r="B105" s="1270" t="s">
        <v>50</v>
      </c>
      <c r="C105" s="1415" t="s">
        <v>95</v>
      </c>
      <c r="D105" s="1416" t="s">
        <v>96</v>
      </c>
      <c r="E105" s="1417" t="s">
        <v>97</v>
      </c>
    </row>
    <row r="106" spans="1:8" customFormat="1" x14ac:dyDescent="0.25">
      <c r="A106" s="163" t="s">
        <v>82</v>
      </c>
      <c r="B106" s="55"/>
      <c r="C106" s="250"/>
      <c r="D106" s="55"/>
      <c r="E106" s="52"/>
    </row>
    <row r="107" spans="1:8" customFormat="1" x14ac:dyDescent="0.25">
      <c r="A107" s="163" t="s">
        <v>83</v>
      </c>
      <c r="B107" s="55"/>
      <c r="C107" s="250"/>
      <c r="D107" s="55"/>
      <c r="E107" s="52"/>
    </row>
    <row r="108" spans="1:8" customFormat="1" x14ac:dyDescent="0.25">
      <c r="A108" s="163" t="s">
        <v>84</v>
      </c>
      <c r="B108" s="55"/>
      <c r="C108" s="250"/>
      <c r="D108" s="55"/>
      <c r="E108" s="52"/>
    </row>
    <row r="109" spans="1:8" customFormat="1" x14ac:dyDescent="0.25">
      <c r="A109" s="163" t="s">
        <v>85</v>
      </c>
      <c r="B109" s="55"/>
      <c r="C109" s="250"/>
      <c r="D109" s="55"/>
      <c r="E109" s="52"/>
    </row>
    <row r="110" spans="1:8" customFormat="1" x14ac:dyDescent="0.25">
      <c r="A110" s="274" t="s">
        <v>116</v>
      </c>
      <c r="B110" s="238"/>
      <c r="C110" s="251"/>
      <c r="D110" s="238"/>
      <c r="E110" s="240"/>
    </row>
    <row r="111" spans="1:8" customFormat="1" x14ac:dyDescent="0.25">
      <c r="A111" s="1421" t="s">
        <v>5</v>
      </c>
      <c r="B111" s="1414">
        <f>SUM(B106:B110)</f>
        <v>0</v>
      </c>
      <c r="C111" s="1414">
        <f>SUM(C106:C110)</f>
        <v>0</v>
      </c>
      <c r="D111" s="1418">
        <f>SUM(D106:D110)</f>
        <v>0</v>
      </c>
      <c r="E111" s="1419">
        <f>SUM(E106:E110)</f>
        <v>0</v>
      </c>
    </row>
    <row r="112" spans="1:8" customFormat="1" x14ac:dyDescent="0.25">
      <c r="A112" s="257" t="s">
        <v>118</v>
      </c>
      <c r="B112" s="276"/>
      <c r="C112" s="276"/>
      <c r="D112" s="277"/>
      <c r="E112" s="12"/>
      <c r="F112" s="12"/>
      <c r="G112" s="12"/>
      <c r="H112" s="12"/>
    </row>
    <row r="113" spans="1:128" x14ac:dyDescent="0.25">
      <c r="A113" s="1465" t="s">
        <v>119</v>
      </c>
      <c r="B113" s="1439" t="s">
        <v>5</v>
      </c>
      <c r="C113" s="1313" t="s">
        <v>120</v>
      </c>
      <c r="D113" s="1432"/>
      <c r="E113" s="1432"/>
      <c r="F113" s="1370"/>
      <c r="G113" s="1285" t="s">
        <v>121</v>
      </c>
      <c r="H113" s="1286"/>
    </row>
    <row r="114" spans="1:128" ht="21" x14ac:dyDescent="0.25">
      <c r="A114" s="750"/>
      <c r="B114" s="714"/>
      <c r="C114" s="1287" t="s">
        <v>50</v>
      </c>
      <c r="D114" s="1374" t="s">
        <v>29</v>
      </c>
      <c r="E114" s="1270" t="s">
        <v>30</v>
      </c>
      <c r="F114" s="1401" t="s">
        <v>31</v>
      </c>
      <c r="G114" s="1288" t="s">
        <v>90</v>
      </c>
      <c r="H114" s="1288" t="s">
        <v>91</v>
      </c>
    </row>
    <row r="115" spans="1:128" x14ac:dyDescent="0.25">
      <c r="A115" s="1501" t="s">
        <v>122</v>
      </c>
      <c r="B115" s="1502">
        <f>SUM(C115:F115)</f>
        <v>0</v>
      </c>
      <c r="C115" s="1473"/>
      <c r="D115" s="1488"/>
      <c r="E115" s="1474"/>
      <c r="F115" s="1475"/>
      <c r="G115" s="1478"/>
      <c r="H115" s="1477"/>
    </row>
    <row r="116" spans="1:128" x14ac:dyDescent="0.25">
      <c r="A116" s="751" t="s">
        <v>123</v>
      </c>
      <c r="B116" s="752">
        <f>SUM(C116:F116)</f>
        <v>0</v>
      </c>
      <c r="C116" s="1490"/>
      <c r="D116" s="659"/>
      <c r="E116" s="76"/>
      <c r="F116" s="74"/>
      <c r="G116" s="638"/>
      <c r="H116" s="73"/>
    </row>
    <row r="117" spans="1:128" x14ac:dyDescent="0.25">
      <c r="A117" s="14" t="s">
        <v>124</v>
      </c>
      <c r="B117" s="276"/>
      <c r="C117" s="276"/>
      <c r="D117" s="7"/>
      <c r="E117" s="1503"/>
      <c r="F117" s="1504"/>
      <c r="G117" s="1505"/>
      <c r="H117" s="1506"/>
      <c r="I117" s="293"/>
      <c r="J117" s="293"/>
      <c r="K117" s="293"/>
    </row>
    <row r="118" spans="1:128" x14ac:dyDescent="0.25">
      <c r="A118" s="1429" t="s">
        <v>125</v>
      </c>
      <c r="B118" s="1430" t="s">
        <v>5</v>
      </c>
      <c r="C118" s="1431" t="s">
        <v>126</v>
      </c>
      <c r="D118" s="1267"/>
      <c r="E118" s="1267"/>
      <c r="F118" s="1267" t="s">
        <v>127</v>
      </c>
      <c r="G118" s="1268" t="s">
        <v>128</v>
      </c>
      <c r="H118" s="1371" t="s">
        <v>120</v>
      </c>
      <c r="I118" s="1432"/>
      <c r="J118" s="1432"/>
      <c r="K118" s="1312"/>
    </row>
    <row r="119" spans="1:128" ht="42" x14ac:dyDescent="0.25">
      <c r="A119" s="725"/>
      <c r="B119" s="734"/>
      <c r="C119" s="1507" t="s">
        <v>129</v>
      </c>
      <c r="D119" s="295" t="s">
        <v>130</v>
      </c>
      <c r="E119" s="473" t="s">
        <v>131</v>
      </c>
      <c r="F119" s="1267"/>
      <c r="G119" s="1268"/>
      <c r="H119" s="1269" t="s">
        <v>50</v>
      </c>
      <c r="I119" s="1270" t="s">
        <v>29</v>
      </c>
      <c r="J119" s="1270" t="s">
        <v>30</v>
      </c>
      <c r="K119" s="1271" t="s">
        <v>31</v>
      </c>
    </row>
    <row r="120" spans="1:128" x14ac:dyDescent="0.25">
      <c r="A120" s="1471" t="s">
        <v>52</v>
      </c>
      <c r="B120" s="1472">
        <f>SUM(C120:G120)</f>
        <v>0</v>
      </c>
      <c r="C120" s="1473"/>
      <c r="D120" s="1474"/>
      <c r="E120" s="1474"/>
      <c r="F120" s="1474"/>
      <c r="G120" s="1475"/>
      <c r="H120" s="1476"/>
      <c r="I120" s="1474"/>
      <c r="J120" s="1474"/>
      <c r="K120" s="1477"/>
      <c r="L120" s="31" t="str">
        <f>CA120&amp;CB120&amp;CC120</f>
        <v/>
      </c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234"/>
      <c r="CB120" s="300" t="str">
        <f>IF(H120+I120+J120+K120&lt;&gt;$B120,"* El número de "&amp;H$118&amp;""&amp;" no debe ser distinto del Total. ","")</f>
        <v/>
      </c>
      <c r="CC120" s="32"/>
      <c r="CD120" s="32"/>
      <c r="CE120" s="32"/>
      <c r="CF120" s="32"/>
      <c r="CG120" s="34">
        <f>IF(H120+I120+J120+K120&lt;&gt;$B120,1,0)</f>
        <v>0</v>
      </c>
      <c r="CH120" s="35"/>
      <c r="CI120" s="35"/>
      <c r="CJ120" s="35"/>
      <c r="CK120"/>
      <c r="CL120"/>
      <c r="CM120"/>
      <c r="CN120"/>
      <c r="CO120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</row>
    <row r="121" spans="1:128" x14ac:dyDescent="0.25">
      <c r="A121" s="265" t="s">
        <v>72</v>
      </c>
      <c r="B121" s="301">
        <f>SUM(C121:G121)</f>
        <v>0</v>
      </c>
      <c r="C121" s="51"/>
      <c r="D121" s="55"/>
      <c r="E121" s="55"/>
      <c r="F121" s="55"/>
      <c r="G121" s="53"/>
      <c r="H121" s="54"/>
      <c r="I121" s="55"/>
      <c r="J121" s="55"/>
      <c r="K121" s="52"/>
      <c r="L121" s="31" t="str">
        <f>CA121&amp;CB121&amp;CC121</f>
        <v/>
      </c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234"/>
      <c r="CB121" s="300" t="str">
        <f t="shared" ref="CB121:CB122" si="30">IF(H121+I121+J121+K121&lt;&gt;$B121,"* El número de "&amp;H$118&amp;""&amp;" no debe ser distinto del Total. ","")</f>
        <v/>
      </c>
      <c r="CC121" s="32"/>
      <c r="CD121" s="32"/>
      <c r="CE121" s="32"/>
      <c r="CF121" s="32"/>
      <c r="CG121" s="34">
        <f t="shared" ref="CG121:CG122" si="31">IF(H121+I121+J121+K121&lt;&gt;$B121,1,0)</f>
        <v>0</v>
      </c>
      <c r="CH121" s="35"/>
      <c r="CI121" s="35"/>
      <c r="CJ121" s="35"/>
      <c r="DJ121" s="2"/>
    </row>
    <row r="122" spans="1:128" x14ac:dyDescent="0.25">
      <c r="A122" s="302" t="s">
        <v>73</v>
      </c>
      <c r="B122" s="303">
        <f>SUM(C122:G122)</f>
        <v>0</v>
      </c>
      <c r="C122" s="304"/>
      <c r="D122" s="238"/>
      <c r="E122" s="238"/>
      <c r="F122" s="238"/>
      <c r="G122" s="252"/>
      <c r="H122" s="75"/>
      <c r="I122" s="238"/>
      <c r="J122" s="238"/>
      <c r="K122" s="240"/>
      <c r="L122" s="31" t="str">
        <f>CA122&amp;CB122&amp;CC122</f>
        <v/>
      </c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234"/>
      <c r="CB122" s="300" t="str">
        <f t="shared" si="30"/>
        <v/>
      </c>
      <c r="CC122" s="32"/>
      <c r="CD122" s="32"/>
      <c r="CE122" s="32"/>
      <c r="CF122" s="32"/>
      <c r="CG122" s="34">
        <f t="shared" si="31"/>
        <v>0</v>
      </c>
      <c r="CH122" s="35"/>
      <c r="CI122" s="35"/>
      <c r="CJ122" s="35"/>
      <c r="DJ122" s="2"/>
    </row>
    <row r="123" spans="1:128" x14ac:dyDescent="0.25">
      <c r="A123" s="272" t="s">
        <v>132</v>
      </c>
      <c r="B123" s="276"/>
      <c r="C123" s="276"/>
      <c r="D123" s="277"/>
      <c r="E123" s="277"/>
      <c r="F123" s="277"/>
      <c r="G123" s="277"/>
      <c r="H123" s="277"/>
      <c r="I123" s="277"/>
      <c r="J123" s="277"/>
      <c r="K123" s="277"/>
      <c r="L123" s="277"/>
    </row>
    <row r="124" spans="1:128" ht="15" customHeight="1" x14ac:dyDescent="0.25">
      <c r="A124" s="1429" t="s">
        <v>133</v>
      </c>
      <c r="B124" s="1430" t="s">
        <v>134</v>
      </c>
      <c r="C124" s="1281" t="s">
        <v>135</v>
      </c>
      <c r="D124" s="1282"/>
      <c r="E124" s="1281" t="s">
        <v>136</v>
      </c>
      <c r="F124" s="1282"/>
      <c r="G124" s="1434" t="s">
        <v>137</v>
      </c>
      <c r="H124" s="1282"/>
      <c r="I124" s="1281" t="s">
        <v>138</v>
      </c>
      <c r="J124" s="1284"/>
      <c r="K124" s="1285" t="s">
        <v>139</v>
      </c>
      <c r="L124" s="1286"/>
    </row>
    <row r="125" spans="1:128" ht="21" x14ac:dyDescent="0.25">
      <c r="A125" s="725"/>
      <c r="B125" s="734"/>
      <c r="C125" s="1287" t="s">
        <v>140</v>
      </c>
      <c r="D125" s="1288" t="s">
        <v>141</v>
      </c>
      <c r="E125" s="1287" t="s">
        <v>140</v>
      </c>
      <c r="F125" s="1288" t="s">
        <v>141</v>
      </c>
      <c r="G125" s="1287" t="s">
        <v>140</v>
      </c>
      <c r="H125" s="472" t="s">
        <v>141</v>
      </c>
      <c r="I125" s="1287" t="s">
        <v>140</v>
      </c>
      <c r="J125" s="1289" t="s">
        <v>141</v>
      </c>
      <c r="K125" s="1269" t="s">
        <v>90</v>
      </c>
      <c r="L125" s="1271" t="s">
        <v>91</v>
      </c>
    </row>
    <row r="126" spans="1:128" x14ac:dyDescent="0.25">
      <c r="A126" s="1435" t="s">
        <v>142</v>
      </c>
      <c r="B126" s="1471" t="s">
        <v>143</v>
      </c>
      <c r="C126" s="1473"/>
      <c r="D126" s="1478"/>
      <c r="E126" s="1473"/>
      <c r="F126" s="1478"/>
      <c r="G126" s="1473"/>
      <c r="H126" s="1478"/>
      <c r="I126" s="1473"/>
      <c r="J126" s="1479"/>
      <c r="K126" s="54"/>
      <c r="L126" s="1477"/>
    </row>
    <row r="127" spans="1:128" x14ac:dyDescent="0.25">
      <c r="A127" s="537"/>
      <c r="B127" s="265" t="s">
        <v>144</v>
      </c>
      <c r="C127" s="51"/>
      <c r="D127" s="56"/>
      <c r="E127" s="51"/>
      <c r="F127" s="56"/>
      <c r="G127" s="51"/>
      <c r="H127" s="56"/>
      <c r="I127" s="51"/>
      <c r="J127" s="236"/>
      <c r="K127" s="54"/>
      <c r="L127" s="52"/>
    </row>
    <row r="128" spans="1:128" x14ac:dyDescent="0.25">
      <c r="A128" s="537"/>
      <c r="B128" s="265" t="s">
        <v>145</v>
      </c>
      <c r="C128" s="51"/>
      <c r="D128" s="56"/>
      <c r="E128" s="51"/>
      <c r="F128" s="56"/>
      <c r="G128" s="51"/>
      <c r="H128" s="56"/>
      <c r="I128" s="51"/>
      <c r="J128" s="236"/>
      <c r="K128" s="54"/>
      <c r="L128" s="52"/>
    </row>
    <row r="129" spans="1:41" customFormat="1" x14ac:dyDescent="0.25">
      <c r="A129" s="762"/>
      <c r="B129" s="265" t="s">
        <v>146</v>
      </c>
      <c r="C129" s="304"/>
      <c r="D129" s="77"/>
      <c r="E129" s="304"/>
      <c r="F129" s="77"/>
      <c r="G129" s="304"/>
      <c r="H129" s="77"/>
      <c r="I129" s="304"/>
      <c r="J129" s="239"/>
      <c r="K129" s="75"/>
      <c r="L129" s="240"/>
    </row>
    <row r="130" spans="1:41" customFormat="1" x14ac:dyDescent="0.25">
      <c r="A130" s="1293" t="s">
        <v>147</v>
      </c>
      <c r="B130" s="1471" t="s">
        <v>143</v>
      </c>
      <c r="C130" s="1473"/>
      <c r="D130" s="1478"/>
      <c r="E130" s="1473"/>
      <c r="F130" s="1478"/>
      <c r="G130" s="1473"/>
      <c r="H130" s="1478"/>
      <c r="I130" s="1473"/>
      <c r="J130" s="1479"/>
      <c r="K130" s="1476"/>
      <c r="L130" s="1477"/>
    </row>
    <row r="131" spans="1:41" customFormat="1" x14ac:dyDescent="0.25">
      <c r="A131" s="1294"/>
      <c r="B131" s="265" t="s">
        <v>148</v>
      </c>
      <c r="C131" s="51"/>
      <c r="D131" s="56"/>
      <c r="E131" s="51"/>
      <c r="F131" s="56"/>
      <c r="G131" s="51"/>
      <c r="H131" s="56"/>
      <c r="I131" s="51"/>
      <c r="J131" s="236"/>
      <c r="K131" s="54"/>
      <c r="L131" s="52"/>
    </row>
    <row r="132" spans="1:41" customFormat="1" x14ac:dyDescent="0.25">
      <c r="A132" s="1294"/>
      <c r="B132" s="265" t="s">
        <v>146</v>
      </c>
      <c r="C132" s="51"/>
      <c r="D132" s="56"/>
      <c r="E132" s="51"/>
      <c r="F132" s="56"/>
      <c r="G132" s="51"/>
      <c r="H132" s="56"/>
      <c r="I132" s="51"/>
      <c r="J132" s="236"/>
      <c r="K132" s="54"/>
      <c r="L132" s="52"/>
    </row>
    <row r="133" spans="1:41" customFormat="1" x14ac:dyDescent="0.25">
      <c r="A133" s="1294"/>
      <c r="B133" s="471" t="s">
        <v>149</v>
      </c>
      <c r="C133" s="88"/>
      <c r="D133" s="89"/>
      <c r="E133" s="88"/>
      <c r="F133" s="89"/>
      <c r="G133" s="88"/>
      <c r="H133" s="89"/>
      <c r="I133" s="88"/>
      <c r="J133" s="308"/>
      <c r="K133" s="63"/>
      <c r="L133" s="90"/>
    </row>
    <row r="134" spans="1:41" customFormat="1" x14ac:dyDescent="0.25">
      <c r="A134" s="1294"/>
      <c r="B134" s="302" t="s">
        <v>150</v>
      </c>
      <c r="C134" s="304"/>
      <c r="D134" s="77"/>
      <c r="E134" s="304"/>
      <c r="F134" s="77"/>
      <c r="G134" s="304"/>
      <c r="H134" s="77"/>
      <c r="I134" s="304"/>
      <c r="J134" s="239"/>
      <c r="K134" s="75"/>
      <c r="L134" s="240"/>
    </row>
    <row r="135" spans="1:41" customFormat="1" ht="15" customHeight="1" x14ac:dyDescent="0.25">
      <c r="A135" s="1435" t="s">
        <v>151</v>
      </c>
      <c r="B135" s="1471" t="s">
        <v>152</v>
      </c>
      <c r="C135" s="1473"/>
      <c r="D135" s="1478"/>
      <c r="E135" s="1473"/>
      <c r="F135" s="1478"/>
      <c r="G135" s="1473"/>
      <c r="H135" s="1478"/>
      <c r="I135" s="1473"/>
      <c r="J135" s="1479"/>
      <c r="K135" s="1476"/>
      <c r="L135" s="1477"/>
    </row>
    <row r="136" spans="1:41" customFormat="1" x14ac:dyDescent="0.25">
      <c r="A136" s="537"/>
      <c r="B136" s="265" t="s">
        <v>148</v>
      </c>
      <c r="C136" s="51"/>
      <c r="D136" s="56"/>
      <c r="E136" s="51"/>
      <c r="F136" s="56"/>
      <c r="G136" s="51"/>
      <c r="H136" s="56"/>
      <c r="I136" s="51"/>
      <c r="J136" s="236"/>
      <c r="K136" s="54"/>
      <c r="L136" s="52"/>
    </row>
    <row r="137" spans="1:41" customFormat="1" x14ac:dyDescent="0.25">
      <c r="A137" s="537"/>
      <c r="B137" s="265" t="s">
        <v>146</v>
      </c>
      <c r="C137" s="51"/>
      <c r="D137" s="56"/>
      <c r="E137" s="51"/>
      <c r="F137" s="56"/>
      <c r="G137" s="51"/>
      <c r="H137" s="56"/>
      <c r="I137" s="51"/>
      <c r="J137" s="236"/>
      <c r="K137" s="54"/>
      <c r="L137" s="52"/>
    </row>
    <row r="138" spans="1:41" customFormat="1" x14ac:dyDescent="0.25">
      <c r="A138" s="537"/>
      <c r="B138" s="265" t="s">
        <v>153</v>
      </c>
      <c r="C138" s="51"/>
      <c r="D138" s="56"/>
      <c r="E138" s="51"/>
      <c r="F138" s="56"/>
      <c r="G138" s="51"/>
      <c r="H138" s="56"/>
      <c r="I138" s="51"/>
      <c r="J138" s="236"/>
      <c r="K138" s="54"/>
      <c r="L138" s="52"/>
    </row>
    <row r="139" spans="1:41" customFormat="1" x14ac:dyDescent="0.25">
      <c r="A139" s="537"/>
      <c r="B139" s="471" t="s">
        <v>149</v>
      </c>
      <c r="C139" s="51"/>
      <c r="D139" s="56"/>
      <c r="E139" s="51"/>
      <c r="F139" s="56"/>
      <c r="G139" s="51"/>
      <c r="H139" s="56"/>
      <c r="I139" s="51"/>
      <c r="J139" s="236"/>
      <c r="K139" s="54"/>
      <c r="L139" s="52"/>
    </row>
    <row r="140" spans="1:41" customFormat="1" x14ac:dyDescent="0.25">
      <c r="A140" s="762"/>
      <c r="B140" s="302" t="s">
        <v>150</v>
      </c>
      <c r="C140" s="62"/>
      <c r="D140" s="100"/>
      <c r="E140" s="62"/>
      <c r="F140" s="100"/>
      <c r="G140" s="62"/>
      <c r="H140" s="100"/>
      <c r="I140" s="62"/>
      <c r="J140" s="309"/>
      <c r="K140" s="103"/>
      <c r="L140" s="101"/>
    </row>
    <row r="141" spans="1:41" customFormat="1" x14ac:dyDescent="0.25">
      <c r="A141" s="1295" t="s">
        <v>154</v>
      </c>
      <c r="B141" s="1295" t="s">
        <v>145</v>
      </c>
      <c r="C141" s="1296"/>
      <c r="D141" s="1297"/>
      <c r="E141" s="1296"/>
      <c r="F141" s="1297"/>
      <c r="G141" s="1296"/>
      <c r="H141" s="1297"/>
      <c r="I141" s="1296"/>
      <c r="J141" s="1298"/>
      <c r="K141" s="1299"/>
      <c r="L141" s="1300"/>
    </row>
    <row r="142" spans="1:41" customFormat="1" x14ac:dyDescent="0.25">
      <c r="A142" s="11" t="s">
        <v>155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</row>
    <row r="143" spans="1:41" customFormat="1" x14ac:dyDescent="0.25">
      <c r="A143" s="192" t="s">
        <v>156</v>
      </c>
      <c r="B143" s="11"/>
      <c r="C143" s="12"/>
      <c r="D143" s="259"/>
      <c r="E143" s="1508"/>
      <c r="F143" s="259"/>
      <c r="G143" s="1508"/>
      <c r="H143" s="1508"/>
      <c r="I143" s="259"/>
      <c r="J143" s="1509"/>
      <c r="K143" s="1509"/>
      <c r="L143" s="1509"/>
      <c r="M143" s="1509"/>
      <c r="N143" s="1509"/>
      <c r="O143" s="1509"/>
      <c r="P143" s="1509"/>
      <c r="Q143" s="1509"/>
      <c r="R143" s="1508"/>
      <c r="S143" s="259"/>
      <c r="T143" s="1509"/>
      <c r="U143" s="1509"/>
      <c r="V143" s="1508"/>
      <c r="W143" s="1510"/>
      <c r="X143" s="259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</row>
    <row r="144" spans="1:41" customFormat="1" ht="15" customHeight="1" x14ac:dyDescent="0.25">
      <c r="A144" s="1439" t="s">
        <v>157</v>
      </c>
      <c r="B144" s="1305" t="s">
        <v>5</v>
      </c>
      <c r="C144" s="492"/>
      <c r="D144" s="493"/>
      <c r="E144" s="1306" t="s">
        <v>6</v>
      </c>
      <c r="F144" s="543"/>
      <c r="G144" s="543"/>
      <c r="H144" s="543"/>
      <c r="I144" s="543"/>
      <c r="J144" s="543"/>
      <c r="K144" s="543"/>
      <c r="L144" s="543"/>
      <c r="M144" s="543"/>
      <c r="N144" s="543"/>
      <c r="O144" s="543"/>
      <c r="P144" s="543"/>
      <c r="Q144" s="543"/>
      <c r="R144" s="543"/>
      <c r="S144" s="543"/>
      <c r="T144" s="543"/>
      <c r="U144" s="543"/>
      <c r="V144" s="543"/>
      <c r="W144" s="543"/>
      <c r="X144" s="543"/>
      <c r="Y144" s="543"/>
      <c r="Z144" s="543"/>
      <c r="AA144" s="543"/>
      <c r="AB144" s="543"/>
      <c r="AC144" s="543"/>
      <c r="AD144" s="543"/>
      <c r="AE144" s="543"/>
      <c r="AF144" s="543"/>
      <c r="AG144" s="543"/>
      <c r="AH144" s="543"/>
      <c r="AI144" s="543"/>
      <c r="AJ144" s="543"/>
      <c r="AK144" s="543"/>
      <c r="AL144" s="543"/>
      <c r="AM144" s="1307" t="s">
        <v>158</v>
      </c>
      <c r="AN144" s="1440"/>
      <c r="AO144" s="1309"/>
    </row>
    <row r="145" spans="1:117" x14ac:dyDescent="0.25">
      <c r="A145" s="541"/>
      <c r="B145" s="712"/>
      <c r="C145" s="620"/>
      <c r="D145" s="641"/>
      <c r="E145" s="1310" t="s">
        <v>11</v>
      </c>
      <c r="F145" s="1310"/>
      <c r="G145" s="1310" t="s">
        <v>12</v>
      </c>
      <c r="H145" s="1310"/>
      <c r="I145" s="1310" t="s">
        <v>13</v>
      </c>
      <c r="J145" s="1310"/>
      <c r="K145" s="1311" t="s">
        <v>14</v>
      </c>
      <c r="L145" s="1311"/>
      <c r="M145" s="1310" t="s">
        <v>15</v>
      </c>
      <c r="N145" s="1281"/>
      <c r="O145" s="1310" t="s">
        <v>16</v>
      </c>
      <c r="P145" s="1310"/>
      <c r="Q145" s="1310" t="s">
        <v>17</v>
      </c>
      <c r="R145" s="1310"/>
      <c r="S145" s="1310" t="s">
        <v>18</v>
      </c>
      <c r="T145" s="1310"/>
      <c r="U145" s="1310" t="s">
        <v>19</v>
      </c>
      <c r="V145" s="1310"/>
      <c r="W145" s="1310" t="s">
        <v>20</v>
      </c>
      <c r="X145" s="1310"/>
      <c r="Y145" s="1310" t="s">
        <v>21</v>
      </c>
      <c r="Z145" s="1310"/>
      <c r="AA145" s="1310" t="s">
        <v>22</v>
      </c>
      <c r="AB145" s="1310"/>
      <c r="AC145" s="1310" t="s">
        <v>23</v>
      </c>
      <c r="AD145" s="1281"/>
      <c r="AE145" s="1310" t="s">
        <v>24</v>
      </c>
      <c r="AF145" s="1310"/>
      <c r="AG145" s="1310" t="s">
        <v>25</v>
      </c>
      <c r="AH145" s="1310"/>
      <c r="AI145" s="1310" t="s">
        <v>26</v>
      </c>
      <c r="AJ145" s="1310"/>
      <c r="AK145" s="1312" t="s">
        <v>27</v>
      </c>
      <c r="AL145" s="1313"/>
      <c r="AM145" s="1441" t="s">
        <v>159</v>
      </c>
      <c r="AN145" s="1483" t="s">
        <v>160</v>
      </c>
      <c r="AO145" s="1484"/>
    </row>
    <row r="146" spans="1:117" ht="31.5" x14ac:dyDescent="0.25">
      <c r="A146" s="714"/>
      <c r="B146" s="1316" t="s">
        <v>32</v>
      </c>
      <c r="C146" s="1317" t="s">
        <v>33</v>
      </c>
      <c r="D146" s="1318" t="s">
        <v>34</v>
      </c>
      <c r="E146" s="1442" t="s">
        <v>33</v>
      </c>
      <c r="F146" s="1443" t="s">
        <v>34</v>
      </c>
      <c r="G146" s="1442" t="s">
        <v>33</v>
      </c>
      <c r="H146" s="1443" t="s">
        <v>34</v>
      </c>
      <c r="I146" s="1442" t="s">
        <v>33</v>
      </c>
      <c r="J146" s="1443" t="s">
        <v>34</v>
      </c>
      <c r="K146" s="1442" t="s">
        <v>33</v>
      </c>
      <c r="L146" s="1443" t="s">
        <v>34</v>
      </c>
      <c r="M146" s="1442" t="s">
        <v>33</v>
      </c>
      <c r="N146" s="1444" t="s">
        <v>34</v>
      </c>
      <c r="O146" s="1442" t="s">
        <v>33</v>
      </c>
      <c r="P146" s="1443" t="s">
        <v>34</v>
      </c>
      <c r="Q146" s="1442" t="s">
        <v>33</v>
      </c>
      <c r="R146" s="1443" t="s">
        <v>34</v>
      </c>
      <c r="S146" s="1442" t="s">
        <v>33</v>
      </c>
      <c r="T146" s="1443" t="s">
        <v>34</v>
      </c>
      <c r="U146" s="1442" t="s">
        <v>33</v>
      </c>
      <c r="V146" s="1443" t="s">
        <v>34</v>
      </c>
      <c r="W146" s="1442" t="s">
        <v>33</v>
      </c>
      <c r="X146" s="1443" t="s">
        <v>34</v>
      </c>
      <c r="Y146" s="1442" t="s">
        <v>33</v>
      </c>
      <c r="Z146" s="1443" t="s">
        <v>34</v>
      </c>
      <c r="AA146" s="1442" t="s">
        <v>33</v>
      </c>
      <c r="AB146" s="1443" t="s">
        <v>34</v>
      </c>
      <c r="AC146" s="1442" t="s">
        <v>33</v>
      </c>
      <c r="AD146" s="1444" t="s">
        <v>34</v>
      </c>
      <c r="AE146" s="1442" t="s">
        <v>33</v>
      </c>
      <c r="AF146" s="1443" t="s">
        <v>34</v>
      </c>
      <c r="AG146" s="1442" t="s">
        <v>33</v>
      </c>
      <c r="AH146" s="1443" t="s">
        <v>34</v>
      </c>
      <c r="AI146" s="1442" t="s">
        <v>33</v>
      </c>
      <c r="AJ146" s="1443" t="s">
        <v>34</v>
      </c>
      <c r="AK146" s="320" t="s">
        <v>33</v>
      </c>
      <c r="AL146" s="1444" t="s">
        <v>34</v>
      </c>
      <c r="AM146" s="554"/>
      <c r="AN146" s="321" t="s">
        <v>161</v>
      </c>
      <c r="AO146" s="322" t="s">
        <v>162</v>
      </c>
    </row>
    <row r="147" spans="1:117" x14ac:dyDescent="0.25">
      <c r="A147" s="1485" t="s">
        <v>163</v>
      </c>
      <c r="B147" s="324">
        <f t="shared" ref="B147:B175" si="32">SUM(C147:D147)</f>
        <v>265</v>
      </c>
      <c r="C147" s="325">
        <f t="shared" ref="C147:D175" si="33">E147+G147+I147+K147+M147+O147+Q147+S147+U147+W147+Y147+AA147+AC147+AE147+AG147+AI147+AK147</f>
        <v>130</v>
      </c>
      <c r="D147" s="1486">
        <f t="shared" si="33"/>
        <v>135</v>
      </c>
      <c r="E147" s="1473">
        <v>33</v>
      </c>
      <c r="F147" s="1477">
        <v>29</v>
      </c>
      <c r="G147" s="1473">
        <v>3</v>
      </c>
      <c r="H147" s="1477">
        <v>4</v>
      </c>
      <c r="I147" s="1473">
        <v>3</v>
      </c>
      <c r="J147" s="1477">
        <v>2</v>
      </c>
      <c r="K147" s="1473">
        <v>3</v>
      </c>
      <c r="L147" s="1474">
        <v>4</v>
      </c>
      <c r="M147" s="1474">
        <v>0</v>
      </c>
      <c r="N147" s="1487">
        <v>0</v>
      </c>
      <c r="O147" s="1473">
        <v>1</v>
      </c>
      <c r="P147" s="1477">
        <v>0</v>
      </c>
      <c r="Q147" s="1473">
        <v>2</v>
      </c>
      <c r="R147" s="1477">
        <v>1</v>
      </c>
      <c r="S147" s="1473">
        <v>2</v>
      </c>
      <c r="T147" s="1477">
        <v>1</v>
      </c>
      <c r="U147" s="1473">
        <v>4</v>
      </c>
      <c r="V147" s="1477">
        <v>1</v>
      </c>
      <c r="W147" s="1473">
        <v>2</v>
      </c>
      <c r="X147" s="1477">
        <v>2</v>
      </c>
      <c r="Y147" s="1473">
        <v>7</v>
      </c>
      <c r="Z147" s="1477">
        <v>7</v>
      </c>
      <c r="AA147" s="1473">
        <v>6</v>
      </c>
      <c r="AB147" s="1477">
        <v>7</v>
      </c>
      <c r="AC147" s="1473">
        <v>6</v>
      </c>
      <c r="AD147" s="1487">
        <v>12</v>
      </c>
      <c r="AE147" s="1473">
        <v>15</v>
      </c>
      <c r="AF147" s="1477">
        <v>13</v>
      </c>
      <c r="AG147" s="1473">
        <v>14</v>
      </c>
      <c r="AH147" s="1477">
        <v>16</v>
      </c>
      <c r="AI147" s="1473">
        <v>12</v>
      </c>
      <c r="AJ147" s="1477">
        <v>15</v>
      </c>
      <c r="AK147" s="1488">
        <v>17</v>
      </c>
      <c r="AL147" s="1487">
        <v>21</v>
      </c>
      <c r="AM147" s="1476">
        <v>93</v>
      </c>
      <c r="AN147" s="1474">
        <v>50</v>
      </c>
      <c r="AO147" s="1477">
        <v>122</v>
      </c>
      <c r="AP147" s="31" t="str">
        <f t="shared" ref="AP147:AP175" si="34">$CA147&amp;CB147</f>
        <v/>
      </c>
      <c r="BU147" s="32"/>
      <c r="BV147" s="32"/>
      <c r="BW147" s="32"/>
      <c r="BX147" s="32"/>
      <c r="BY147" s="32"/>
      <c r="BZ147" s="32"/>
      <c r="CA147" s="300"/>
      <c r="CB147" s="234" t="str">
        <f>IF(AM147+AN147+AO147&lt;&gt;$B147,"* El número de "&amp;AM$144&amp;""&amp;" no debe ser distinto del Total. ","")</f>
        <v/>
      </c>
      <c r="CC147" s="32"/>
      <c r="CD147" s="32"/>
      <c r="CE147" s="32"/>
      <c r="CF147" s="32"/>
      <c r="CG147" s="34">
        <f>IF(AM147+AN147+AO147&lt;&gt;$B147,1,0)</f>
        <v>0</v>
      </c>
      <c r="CH147" s="35"/>
      <c r="CI147" s="35"/>
      <c r="CJ147"/>
      <c r="CK147"/>
      <c r="CL147"/>
      <c r="CM147"/>
      <c r="DJ147" s="2"/>
      <c r="DK147" s="2"/>
      <c r="DL147" s="2"/>
      <c r="DM147" s="2"/>
    </row>
    <row r="148" spans="1:117" x14ac:dyDescent="0.25">
      <c r="A148" s="327" t="s">
        <v>164</v>
      </c>
      <c r="B148" s="324">
        <f t="shared" si="32"/>
        <v>3</v>
      </c>
      <c r="C148" s="325">
        <f t="shared" si="33"/>
        <v>0</v>
      </c>
      <c r="D148" s="325">
        <f t="shared" si="33"/>
        <v>3</v>
      </c>
      <c r="E148" s="51">
        <v>0</v>
      </c>
      <c r="F148" s="52">
        <v>0</v>
      </c>
      <c r="G148" s="51">
        <v>0</v>
      </c>
      <c r="H148" s="52">
        <v>0</v>
      </c>
      <c r="I148" s="51">
        <v>0</v>
      </c>
      <c r="J148" s="52">
        <v>0</v>
      </c>
      <c r="K148" s="51">
        <v>0</v>
      </c>
      <c r="L148" s="55">
        <v>0</v>
      </c>
      <c r="M148" s="55">
        <v>0</v>
      </c>
      <c r="N148" s="328">
        <v>0</v>
      </c>
      <c r="O148" s="51">
        <v>0</v>
      </c>
      <c r="P148" s="52">
        <v>0</v>
      </c>
      <c r="Q148" s="51">
        <v>0</v>
      </c>
      <c r="R148" s="52">
        <v>0</v>
      </c>
      <c r="S148" s="51">
        <v>0</v>
      </c>
      <c r="T148" s="52">
        <v>0</v>
      </c>
      <c r="U148" s="51">
        <v>0</v>
      </c>
      <c r="V148" s="52">
        <v>0</v>
      </c>
      <c r="W148" s="51">
        <v>0</v>
      </c>
      <c r="X148" s="52">
        <v>1</v>
      </c>
      <c r="Y148" s="51">
        <v>0</v>
      </c>
      <c r="Z148" s="52">
        <v>0</v>
      </c>
      <c r="AA148" s="51">
        <v>0</v>
      </c>
      <c r="AB148" s="52">
        <v>0</v>
      </c>
      <c r="AC148" s="51">
        <v>0</v>
      </c>
      <c r="AD148" s="328">
        <v>0</v>
      </c>
      <c r="AE148" s="51">
        <v>0</v>
      </c>
      <c r="AF148" s="52">
        <v>0</v>
      </c>
      <c r="AG148" s="51">
        <v>0</v>
      </c>
      <c r="AH148" s="52">
        <v>1</v>
      </c>
      <c r="AI148" s="51">
        <v>0</v>
      </c>
      <c r="AJ148" s="52">
        <v>1</v>
      </c>
      <c r="AK148" s="250">
        <v>0</v>
      </c>
      <c r="AL148" s="328">
        <v>0</v>
      </c>
      <c r="AM148" s="54">
        <v>3</v>
      </c>
      <c r="AN148" s="55">
        <v>0</v>
      </c>
      <c r="AO148" s="52">
        <v>0</v>
      </c>
      <c r="AP148" s="31" t="str">
        <f t="shared" si="34"/>
        <v/>
      </c>
      <c r="BU148" s="32"/>
      <c r="BV148" s="32"/>
      <c r="BW148" s="32"/>
      <c r="BX148" s="32"/>
      <c r="BY148" s="32"/>
      <c r="BZ148" s="32"/>
      <c r="CA148" s="300"/>
      <c r="CB148" s="234" t="str">
        <f t="shared" ref="CB148:CB181" si="35">IF(AM148+AN148+AO148&lt;&gt;$B148,"* El número de "&amp;AM$144&amp;""&amp;" no debe ser distinto del Total. ","")</f>
        <v/>
      </c>
      <c r="CC148" s="32"/>
      <c r="CD148" s="32"/>
      <c r="CE148" s="32"/>
      <c r="CF148" s="32"/>
      <c r="CG148" s="34">
        <f t="shared" ref="CG148:CG181" si="36">IF(AM148+AN148+AO148&lt;&gt;$B148,1,0)</f>
        <v>0</v>
      </c>
      <c r="CH148" s="35"/>
      <c r="CI148" s="35"/>
      <c r="DI148"/>
    </row>
    <row r="149" spans="1:117" x14ac:dyDescent="0.25">
      <c r="A149" s="161" t="s">
        <v>60</v>
      </c>
      <c r="B149" s="324">
        <f t="shared" si="32"/>
        <v>39</v>
      </c>
      <c r="C149" s="325">
        <f t="shared" si="33"/>
        <v>21</v>
      </c>
      <c r="D149" s="325">
        <f t="shared" si="33"/>
        <v>18</v>
      </c>
      <c r="E149" s="51">
        <v>0</v>
      </c>
      <c r="F149" s="52">
        <v>0</v>
      </c>
      <c r="G149" s="51">
        <v>0</v>
      </c>
      <c r="H149" s="52">
        <v>0</v>
      </c>
      <c r="I149" s="51">
        <v>0</v>
      </c>
      <c r="J149" s="52">
        <v>0</v>
      </c>
      <c r="K149" s="51">
        <v>0</v>
      </c>
      <c r="L149" s="55">
        <v>0</v>
      </c>
      <c r="M149" s="55">
        <v>0</v>
      </c>
      <c r="N149" s="328">
        <v>0</v>
      </c>
      <c r="O149" s="51">
        <v>0</v>
      </c>
      <c r="P149" s="52">
        <v>0</v>
      </c>
      <c r="Q149" s="51">
        <v>1</v>
      </c>
      <c r="R149" s="52">
        <v>0</v>
      </c>
      <c r="S149" s="51">
        <v>1</v>
      </c>
      <c r="T149" s="52">
        <v>0</v>
      </c>
      <c r="U149" s="51">
        <v>1</v>
      </c>
      <c r="V149" s="52">
        <v>0</v>
      </c>
      <c r="W149" s="51">
        <v>0</v>
      </c>
      <c r="X149" s="52">
        <v>0</v>
      </c>
      <c r="Y149" s="51">
        <v>2</v>
      </c>
      <c r="Z149" s="52">
        <v>2</v>
      </c>
      <c r="AA149" s="51">
        <v>1</v>
      </c>
      <c r="AB149" s="52">
        <v>1</v>
      </c>
      <c r="AC149" s="51">
        <v>1</v>
      </c>
      <c r="AD149" s="328">
        <v>1</v>
      </c>
      <c r="AE149" s="51">
        <v>2</v>
      </c>
      <c r="AF149" s="52">
        <v>2</v>
      </c>
      <c r="AG149" s="51">
        <v>5</v>
      </c>
      <c r="AH149" s="52">
        <v>4</v>
      </c>
      <c r="AI149" s="51">
        <v>4</v>
      </c>
      <c r="AJ149" s="52">
        <v>4</v>
      </c>
      <c r="AK149" s="250">
        <v>3</v>
      </c>
      <c r="AL149" s="328">
        <v>4</v>
      </c>
      <c r="AM149" s="54">
        <v>8</v>
      </c>
      <c r="AN149" s="55">
        <v>10</v>
      </c>
      <c r="AO149" s="52">
        <v>21</v>
      </c>
      <c r="AP149" s="31" t="str">
        <f t="shared" si="34"/>
        <v/>
      </c>
      <c r="BU149" s="32"/>
      <c r="BV149" s="32"/>
      <c r="BW149" s="32"/>
      <c r="BX149" s="32"/>
      <c r="BY149" s="32"/>
      <c r="BZ149" s="32"/>
      <c r="CA149" s="300"/>
      <c r="CB149" s="234" t="str">
        <f t="shared" si="35"/>
        <v/>
      </c>
      <c r="CC149" s="32"/>
      <c r="CD149" s="32"/>
      <c r="CE149" s="32"/>
      <c r="CF149" s="32"/>
      <c r="CG149" s="34">
        <f t="shared" si="36"/>
        <v>0</v>
      </c>
      <c r="CH149" s="35"/>
      <c r="CI149" s="35"/>
      <c r="DI149"/>
    </row>
    <row r="150" spans="1:117" x14ac:dyDescent="0.25">
      <c r="A150" s="161" t="s">
        <v>61</v>
      </c>
      <c r="B150" s="324">
        <f t="shared" si="32"/>
        <v>1</v>
      </c>
      <c r="C150" s="325">
        <f t="shared" si="33"/>
        <v>0</v>
      </c>
      <c r="D150" s="325">
        <f t="shared" si="33"/>
        <v>1</v>
      </c>
      <c r="E150" s="51">
        <v>0</v>
      </c>
      <c r="F150" s="52">
        <v>0</v>
      </c>
      <c r="G150" s="51">
        <v>0</v>
      </c>
      <c r="H150" s="52">
        <v>0</v>
      </c>
      <c r="I150" s="51">
        <v>0</v>
      </c>
      <c r="J150" s="52">
        <v>0</v>
      </c>
      <c r="K150" s="51">
        <v>0</v>
      </c>
      <c r="L150" s="55">
        <v>0</v>
      </c>
      <c r="M150" s="55">
        <v>0</v>
      </c>
      <c r="N150" s="328">
        <v>0</v>
      </c>
      <c r="O150" s="51">
        <v>0</v>
      </c>
      <c r="P150" s="52">
        <v>0</v>
      </c>
      <c r="Q150" s="51">
        <v>0</v>
      </c>
      <c r="R150" s="52">
        <v>0</v>
      </c>
      <c r="S150" s="51">
        <v>0</v>
      </c>
      <c r="T150" s="52">
        <v>0</v>
      </c>
      <c r="U150" s="51">
        <v>0</v>
      </c>
      <c r="V150" s="52">
        <v>0</v>
      </c>
      <c r="W150" s="51">
        <v>0</v>
      </c>
      <c r="X150" s="52">
        <v>0</v>
      </c>
      <c r="Y150" s="51">
        <v>0</v>
      </c>
      <c r="Z150" s="52">
        <v>0</v>
      </c>
      <c r="AA150" s="51">
        <v>0</v>
      </c>
      <c r="AB150" s="52">
        <v>0</v>
      </c>
      <c r="AC150" s="51">
        <v>0</v>
      </c>
      <c r="AD150" s="328">
        <v>1</v>
      </c>
      <c r="AE150" s="51">
        <v>0</v>
      </c>
      <c r="AF150" s="52">
        <v>0</v>
      </c>
      <c r="AG150" s="51">
        <v>0</v>
      </c>
      <c r="AH150" s="52">
        <v>0</v>
      </c>
      <c r="AI150" s="51">
        <v>0</v>
      </c>
      <c r="AJ150" s="52">
        <v>0</v>
      </c>
      <c r="AK150" s="250">
        <v>0</v>
      </c>
      <c r="AL150" s="328">
        <v>0</v>
      </c>
      <c r="AM150" s="54">
        <v>0</v>
      </c>
      <c r="AN150" s="55">
        <v>1</v>
      </c>
      <c r="AO150" s="52">
        <v>0</v>
      </c>
      <c r="AP150" s="31" t="str">
        <f t="shared" si="34"/>
        <v/>
      </c>
      <c r="BU150" s="32"/>
      <c r="BV150" s="32"/>
      <c r="BW150" s="32"/>
      <c r="BX150" s="32"/>
      <c r="BY150" s="32"/>
      <c r="BZ150" s="32"/>
      <c r="CA150" s="300"/>
      <c r="CB150" s="234" t="str">
        <f t="shared" si="35"/>
        <v/>
      </c>
      <c r="CC150" s="32"/>
      <c r="CD150" s="32"/>
      <c r="CE150" s="32"/>
      <c r="CF150" s="32"/>
      <c r="CG150" s="34">
        <f t="shared" si="36"/>
        <v>0</v>
      </c>
      <c r="CH150" s="35"/>
      <c r="CI150" s="35"/>
      <c r="DI150"/>
    </row>
    <row r="151" spans="1:117" x14ac:dyDescent="0.25">
      <c r="A151" s="161" t="s">
        <v>62</v>
      </c>
      <c r="B151" s="324">
        <f t="shared" si="32"/>
        <v>0</v>
      </c>
      <c r="C151" s="325">
        <f t="shared" si="33"/>
        <v>0</v>
      </c>
      <c r="D151" s="325">
        <f t="shared" si="33"/>
        <v>0</v>
      </c>
      <c r="E151" s="51">
        <v>0</v>
      </c>
      <c r="F151" s="52">
        <v>0</v>
      </c>
      <c r="G151" s="51">
        <v>0</v>
      </c>
      <c r="H151" s="52">
        <v>0</v>
      </c>
      <c r="I151" s="51">
        <v>0</v>
      </c>
      <c r="J151" s="52">
        <v>0</v>
      </c>
      <c r="K151" s="51">
        <v>0</v>
      </c>
      <c r="L151" s="55">
        <v>0</v>
      </c>
      <c r="M151" s="55">
        <v>0</v>
      </c>
      <c r="N151" s="328">
        <v>0</v>
      </c>
      <c r="O151" s="51">
        <v>0</v>
      </c>
      <c r="P151" s="52">
        <v>0</v>
      </c>
      <c r="Q151" s="51">
        <v>0</v>
      </c>
      <c r="R151" s="52">
        <v>0</v>
      </c>
      <c r="S151" s="51">
        <v>0</v>
      </c>
      <c r="T151" s="52">
        <v>0</v>
      </c>
      <c r="U151" s="51">
        <v>0</v>
      </c>
      <c r="V151" s="52">
        <v>0</v>
      </c>
      <c r="W151" s="51">
        <v>0</v>
      </c>
      <c r="X151" s="52">
        <v>0</v>
      </c>
      <c r="Y151" s="51">
        <v>0</v>
      </c>
      <c r="Z151" s="52">
        <v>0</v>
      </c>
      <c r="AA151" s="51">
        <v>0</v>
      </c>
      <c r="AB151" s="52">
        <v>0</v>
      </c>
      <c r="AC151" s="51">
        <v>0</v>
      </c>
      <c r="AD151" s="328">
        <v>0</v>
      </c>
      <c r="AE151" s="51">
        <v>0</v>
      </c>
      <c r="AF151" s="52">
        <v>0</v>
      </c>
      <c r="AG151" s="51">
        <v>0</v>
      </c>
      <c r="AH151" s="52">
        <v>0</v>
      </c>
      <c r="AI151" s="51">
        <v>0</v>
      </c>
      <c r="AJ151" s="52">
        <v>0</v>
      </c>
      <c r="AK151" s="250">
        <v>0</v>
      </c>
      <c r="AL151" s="328">
        <v>0</v>
      </c>
      <c r="AM151" s="54">
        <v>0</v>
      </c>
      <c r="AN151" s="55">
        <v>0</v>
      </c>
      <c r="AO151" s="52">
        <v>0</v>
      </c>
      <c r="AP151" s="31" t="str">
        <f t="shared" si="34"/>
        <v/>
      </c>
      <c r="BU151" s="32"/>
      <c r="BV151" s="32"/>
      <c r="BW151" s="32"/>
      <c r="BX151" s="32"/>
      <c r="BY151" s="32"/>
      <c r="BZ151" s="32"/>
      <c r="CA151" s="300"/>
      <c r="CB151" s="234" t="str">
        <f t="shared" si="35"/>
        <v/>
      </c>
      <c r="CC151" s="32"/>
      <c r="CD151" s="32"/>
      <c r="CE151" s="32"/>
      <c r="CF151" s="32"/>
      <c r="CG151" s="34">
        <f t="shared" si="36"/>
        <v>0</v>
      </c>
      <c r="CH151" s="35"/>
      <c r="CI151" s="35"/>
      <c r="DI151"/>
    </row>
    <row r="152" spans="1:117" x14ac:dyDescent="0.25">
      <c r="A152" s="161" t="s">
        <v>165</v>
      </c>
      <c r="B152" s="324">
        <f t="shared" si="32"/>
        <v>0</v>
      </c>
      <c r="C152" s="325">
        <f t="shared" si="33"/>
        <v>0</v>
      </c>
      <c r="D152" s="325">
        <f t="shared" si="33"/>
        <v>0</v>
      </c>
      <c r="E152" s="51">
        <v>0</v>
      </c>
      <c r="F152" s="52">
        <v>0</v>
      </c>
      <c r="G152" s="51">
        <v>0</v>
      </c>
      <c r="H152" s="52">
        <v>0</v>
      </c>
      <c r="I152" s="51">
        <v>0</v>
      </c>
      <c r="J152" s="52">
        <v>0</v>
      </c>
      <c r="K152" s="51">
        <v>0</v>
      </c>
      <c r="L152" s="55">
        <v>0</v>
      </c>
      <c r="M152" s="55">
        <v>0</v>
      </c>
      <c r="N152" s="328">
        <v>0</v>
      </c>
      <c r="O152" s="51">
        <v>0</v>
      </c>
      <c r="P152" s="52">
        <v>0</v>
      </c>
      <c r="Q152" s="51">
        <v>0</v>
      </c>
      <c r="R152" s="52">
        <v>0</v>
      </c>
      <c r="S152" s="51">
        <v>0</v>
      </c>
      <c r="T152" s="52">
        <v>0</v>
      </c>
      <c r="U152" s="51">
        <v>0</v>
      </c>
      <c r="V152" s="52">
        <v>0</v>
      </c>
      <c r="W152" s="51">
        <v>0</v>
      </c>
      <c r="X152" s="52">
        <v>0</v>
      </c>
      <c r="Y152" s="51">
        <v>0</v>
      </c>
      <c r="Z152" s="52">
        <v>0</v>
      </c>
      <c r="AA152" s="51">
        <v>0</v>
      </c>
      <c r="AB152" s="52">
        <v>0</v>
      </c>
      <c r="AC152" s="51">
        <v>0</v>
      </c>
      <c r="AD152" s="328">
        <v>0</v>
      </c>
      <c r="AE152" s="51">
        <v>0</v>
      </c>
      <c r="AF152" s="52">
        <v>0</v>
      </c>
      <c r="AG152" s="51">
        <v>0</v>
      </c>
      <c r="AH152" s="52">
        <v>0</v>
      </c>
      <c r="AI152" s="51">
        <v>0</v>
      </c>
      <c r="AJ152" s="52">
        <v>0</v>
      </c>
      <c r="AK152" s="250">
        <v>0</v>
      </c>
      <c r="AL152" s="328">
        <v>0</v>
      </c>
      <c r="AM152" s="54">
        <v>0</v>
      </c>
      <c r="AN152" s="55">
        <v>0</v>
      </c>
      <c r="AO152" s="52">
        <v>0</v>
      </c>
      <c r="AP152" s="31" t="str">
        <f t="shared" si="34"/>
        <v/>
      </c>
      <c r="BU152" s="32"/>
      <c r="BV152" s="32"/>
      <c r="BW152" s="32"/>
      <c r="BX152" s="32"/>
      <c r="BY152" s="32"/>
      <c r="BZ152" s="32"/>
      <c r="CA152" s="300"/>
      <c r="CB152" s="234" t="str">
        <f t="shared" si="35"/>
        <v/>
      </c>
      <c r="CC152" s="32"/>
      <c r="CD152" s="32"/>
      <c r="CE152" s="32"/>
      <c r="CF152" s="32"/>
      <c r="CG152" s="34">
        <f t="shared" si="36"/>
        <v>0</v>
      </c>
      <c r="CH152" s="35"/>
      <c r="CI152" s="35"/>
      <c r="DI152"/>
    </row>
    <row r="153" spans="1:117" x14ac:dyDescent="0.25">
      <c r="A153" s="161" t="s">
        <v>166</v>
      </c>
      <c r="B153" s="324">
        <f t="shared" si="32"/>
        <v>1</v>
      </c>
      <c r="C153" s="325">
        <f t="shared" si="33"/>
        <v>0</v>
      </c>
      <c r="D153" s="325">
        <f t="shared" si="33"/>
        <v>1</v>
      </c>
      <c r="E153" s="51">
        <v>0</v>
      </c>
      <c r="F153" s="52">
        <v>0</v>
      </c>
      <c r="G153" s="51">
        <v>0</v>
      </c>
      <c r="H153" s="52">
        <v>0</v>
      </c>
      <c r="I153" s="51">
        <v>0</v>
      </c>
      <c r="J153" s="52">
        <v>0</v>
      </c>
      <c r="K153" s="51">
        <v>0</v>
      </c>
      <c r="L153" s="55">
        <v>0</v>
      </c>
      <c r="M153" s="55">
        <v>0</v>
      </c>
      <c r="N153" s="328">
        <v>0</v>
      </c>
      <c r="O153" s="51">
        <v>0</v>
      </c>
      <c r="P153" s="52">
        <v>0</v>
      </c>
      <c r="Q153" s="51">
        <v>0</v>
      </c>
      <c r="R153" s="52">
        <v>0</v>
      </c>
      <c r="S153" s="51">
        <v>0</v>
      </c>
      <c r="T153" s="52">
        <v>0</v>
      </c>
      <c r="U153" s="51">
        <v>0</v>
      </c>
      <c r="V153" s="52">
        <v>0</v>
      </c>
      <c r="W153" s="51">
        <v>0</v>
      </c>
      <c r="X153" s="52">
        <v>0</v>
      </c>
      <c r="Y153" s="51">
        <v>0</v>
      </c>
      <c r="Z153" s="52">
        <v>0</v>
      </c>
      <c r="AA153" s="51">
        <v>0</v>
      </c>
      <c r="AB153" s="52">
        <v>1</v>
      </c>
      <c r="AC153" s="51">
        <v>0</v>
      </c>
      <c r="AD153" s="328">
        <v>0</v>
      </c>
      <c r="AE153" s="51">
        <v>0</v>
      </c>
      <c r="AF153" s="52">
        <v>0</v>
      </c>
      <c r="AG153" s="51">
        <v>0</v>
      </c>
      <c r="AH153" s="52">
        <v>0</v>
      </c>
      <c r="AI153" s="51">
        <v>0</v>
      </c>
      <c r="AJ153" s="52">
        <v>0</v>
      </c>
      <c r="AK153" s="250">
        <v>0</v>
      </c>
      <c r="AL153" s="328">
        <v>0</v>
      </c>
      <c r="AM153" s="54">
        <v>1</v>
      </c>
      <c r="AN153" s="55">
        <v>0</v>
      </c>
      <c r="AO153" s="52">
        <v>0</v>
      </c>
      <c r="AP153" s="31" t="str">
        <f t="shared" si="34"/>
        <v/>
      </c>
      <c r="BU153" s="32"/>
      <c r="BV153" s="32"/>
      <c r="BW153" s="32"/>
      <c r="BX153" s="32"/>
      <c r="BY153" s="32"/>
      <c r="BZ153" s="32"/>
      <c r="CA153" s="300"/>
      <c r="CB153" s="234" t="str">
        <f t="shared" si="35"/>
        <v/>
      </c>
      <c r="CC153" s="32"/>
      <c r="CD153" s="32"/>
      <c r="CE153" s="32"/>
      <c r="CF153" s="32"/>
      <c r="CG153" s="34">
        <f t="shared" si="36"/>
        <v>0</v>
      </c>
      <c r="CH153" s="35"/>
      <c r="CI153" s="35"/>
      <c r="DI153"/>
    </row>
    <row r="154" spans="1:117" x14ac:dyDescent="0.25">
      <c r="A154" s="161" t="s">
        <v>66</v>
      </c>
      <c r="B154" s="324">
        <f t="shared" si="32"/>
        <v>0</v>
      </c>
      <c r="C154" s="325">
        <f t="shared" si="33"/>
        <v>0</v>
      </c>
      <c r="D154" s="325">
        <f t="shared" si="33"/>
        <v>0</v>
      </c>
      <c r="E154" s="51">
        <v>0</v>
      </c>
      <c r="F154" s="52">
        <v>0</v>
      </c>
      <c r="G154" s="51">
        <v>0</v>
      </c>
      <c r="H154" s="52">
        <v>0</v>
      </c>
      <c r="I154" s="51">
        <v>0</v>
      </c>
      <c r="J154" s="52">
        <v>0</v>
      </c>
      <c r="K154" s="51">
        <v>0</v>
      </c>
      <c r="L154" s="55">
        <v>0</v>
      </c>
      <c r="M154" s="55">
        <v>0</v>
      </c>
      <c r="N154" s="328">
        <v>0</v>
      </c>
      <c r="O154" s="51">
        <v>0</v>
      </c>
      <c r="P154" s="52">
        <v>0</v>
      </c>
      <c r="Q154" s="51">
        <v>0</v>
      </c>
      <c r="R154" s="52">
        <v>0</v>
      </c>
      <c r="S154" s="51">
        <v>0</v>
      </c>
      <c r="T154" s="52">
        <v>0</v>
      </c>
      <c r="U154" s="51">
        <v>0</v>
      </c>
      <c r="V154" s="52">
        <v>0</v>
      </c>
      <c r="W154" s="51">
        <v>0</v>
      </c>
      <c r="X154" s="52">
        <v>0</v>
      </c>
      <c r="Y154" s="51">
        <v>0</v>
      </c>
      <c r="Z154" s="52">
        <v>0</v>
      </c>
      <c r="AA154" s="51">
        <v>0</v>
      </c>
      <c r="AB154" s="52">
        <v>0</v>
      </c>
      <c r="AC154" s="51">
        <v>0</v>
      </c>
      <c r="AD154" s="328">
        <v>0</v>
      </c>
      <c r="AE154" s="51">
        <v>0</v>
      </c>
      <c r="AF154" s="52">
        <v>0</v>
      </c>
      <c r="AG154" s="51">
        <v>0</v>
      </c>
      <c r="AH154" s="52">
        <v>0</v>
      </c>
      <c r="AI154" s="51">
        <v>0</v>
      </c>
      <c r="AJ154" s="52">
        <v>0</v>
      </c>
      <c r="AK154" s="250">
        <v>0</v>
      </c>
      <c r="AL154" s="328">
        <v>0</v>
      </c>
      <c r="AM154" s="54">
        <v>0</v>
      </c>
      <c r="AN154" s="55">
        <v>0</v>
      </c>
      <c r="AO154" s="52">
        <v>0</v>
      </c>
      <c r="AP154" s="31" t="str">
        <f t="shared" si="34"/>
        <v/>
      </c>
      <c r="BU154" s="32"/>
      <c r="BV154" s="32"/>
      <c r="BW154" s="32"/>
      <c r="BX154" s="32"/>
      <c r="BY154" s="32"/>
      <c r="BZ154" s="32"/>
      <c r="CA154" s="300"/>
      <c r="CB154" s="234" t="str">
        <f t="shared" si="35"/>
        <v/>
      </c>
      <c r="CC154" s="32"/>
      <c r="CD154" s="32"/>
      <c r="CE154" s="32"/>
      <c r="CF154" s="32"/>
      <c r="CG154" s="34">
        <f t="shared" si="36"/>
        <v>0</v>
      </c>
      <c r="CH154" s="35"/>
      <c r="CI154" s="35"/>
      <c r="DI154"/>
    </row>
    <row r="155" spans="1:117" x14ac:dyDescent="0.25">
      <c r="A155" s="161" t="s">
        <v>167</v>
      </c>
      <c r="B155" s="324">
        <f t="shared" si="32"/>
        <v>2</v>
      </c>
      <c r="C155" s="325">
        <f t="shared" si="33"/>
        <v>1</v>
      </c>
      <c r="D155" s="325">
        <f t="shared" si="33"/>
        <v>1</v>
      </c>
      <c r="E155" s="51">
        <v>0</v>
      </c>
      <c r="F155" s="52">
        <v>0</v>
      </c>
      <c r="G155" s="51">
        <v>0</v>
      </c>
      <c r="H155" s="52">
        <v>0</v>
      </c>
      <c r="I155" s="51">
        <v>0</v>
      </c>
      <c r="J155" s="52">
        <v>0</v>
      </c>
      <c r="K155" s="51">
        <v>0</v>
      </c>
      <c r="L155" s="55">
        <v>0</v>
      </c>
      <c r="M155" s="55">
        <v>0</v>
      </c>
      <c r="N155" s="328">
        <v>0</v>
      </c>
      <c r="O155" s="51">
        <v>0</v>
      </c>
      <c r="P155" s="52">
        <v>0</v>
      </c>
      <c r="Q155" s="51">
        <v>0</v>
      </c>
      <c r="R155" s="52">
        <v>0</v>
      </c>
      <c r="S155" s="51">
        <v>0</v>
      </c>
      <c r="T155" s="52">
        <v>0</v>
      </c>
      <c r="U155" s="51">
        <v>1</v>
      </c>
      <c r="V155" s="52">
        <v>0</v>
      </c>
      <c r="W155" s="51">
        <v>0</v>
      </c>
      <c r="X155" s="52">
        <v>0</v>
      </c>
      <c r="Y155" s="51">
        <v>0</v>
      </c>
      <c r="Z155" s="52">
        <v>1</v>
      </c>
      <c r="AA155" s="51">
        <v>0</v>
      </c>
      <c r="AB155" s="52">
        <v>0</v>
      </c>
      <c r="AC155" s="51">
        <v>0</v>
      </c>
      <c r="AD155" s="328">
        <v>0</v>
      </c>
      <c r="AE155" s="51">
        <v>0</v>
      </c>
      <c r="AF155" s="52">
        <v>0</v>
      </c>
      <c r="AG155" s="51">
        <v>0</v>
      </c>
      <c r="AH155" s="52">
        <v>0</v>
      </c>
      <c r="AI155" s="51">
        <v>0</v>
      </c>
      <c r="AJ155" s="52">
        <v>0</v>
      </c>
      <c r="AK155" s="250">
        <v>0</v>
      </c>
      <c r="AL155" s="328">
        <v>0</v>
      </c>
      <c r="AM155" s="54">
        <v>2</v>
      </c>
      <c r="AN155" s="55">
        <v>0</v>
      </c>
      <c r="AO155" s="52">
        <v>0</v>
      </c>
      <c r="AP155" s="31" t="str">
        <f t="shared" si="34"/>
        <v/>
      </c>
      <c r="BU155" s="32"/>
      <c r="BV155" s="32"/>
      <c r="BW155" s="32"/>
      <c r="BX155" s="32"/>
      <c r="BY155" s="32"/>
      <c r="BZ155" s="32"/>
      <c r="CA155" s="300"/>
      <c r="CB155" s="234" t="str">
        <f t="shared" si="35"/>
        <v/>
      </c>
      <c r="CC155" s="32"/>
      <c r="CD155" s="32"/>
      <c r="CE155" s="32"/>
      <c r="CF155" s="32"/>
      <c r="CG155" s="34">
        <f t="shared" si="36"/>
        <v>0</v>
      </c>
      <c r="CH155" s="35"/>
      <c r="CI155" s="35"/>
      <c r="DI155"/>
    </row>
    <row r="156" spans="1:117" x14ac:dyDescent="0.25">
      <c r="A156" s="161" t="s">
        <v>168</v>
      </c>
      <c r="B156" s="324">
        <f t="shared" si="32"/>
        <v>2</v>
      </c>
      <c r="C156" s="325">
        <f t="shared" si="33"/>
        <v>2</v>
      </c>
      <c r="D156" s="325">
        <f t="shared" si="33"/>
        <v>0</v>
      </c>
      <c r="E156" s="51">
        <v>2</v>
      </c>
      <c r="F156" s="52">
        <v>0</v>
      </c>
      <c r="G156" s="51">
        <v>0</v>
      </c>
      <c r="H156" s="52">
        <v>0</v>
      </c>
      <c r="I156" s="51">
        <v>0</v>
      </c>
      <c r="J156" s="52">
        <v>0</v>
      </c>
      <c r="K156" s="51">
        <v>0</v>
      </c>
      <c r="L156" s="55">
        <v>0</v>
      </c>
      <c r="M156" s="55">
        <v>0</v>
      </c>
      <c r="N156" s="328">
        <v>0</v>
      </c>
      <c r="O156" s="51">
        <v>0</v>
      </c>
      <c r="P156" s="52">
        <v>0</v>
      </c>
      <c r="Q156" s="51">
        <v>0</v>
      </c>
      <c r="R156" s="52">
        <v>0</v>
      </c>
      <c r="S156" s="51">
        <v>0</v>
      </c>
      <c r="T156" s="52">
        <v>0</v>
      </c>
      <c r="U156" s="51">
        <v>0</v>
      </c>
      <c r="V156" s="52">
        <v>0</v>
      </c>
      <c r="W156" s="51">
        <v>0</v>
      </c>
      <c r="X156" s="52">
        <v>0</v>
      </c>
      <c r="Y156" s="51">
        <v>0</v>
      </c>
      <c r="Z156" s="52">
        <v>0</v>
      </c>
      <c r="AA156" s="51">
        <v>0</v>
      </c>
      <c r="AB156" s="52">
        <v>0</v>
      </c>
      <c r="AC156" s="51">
        <v>0</v>
      </c>
      <c r="AD156" s="328">
        <v>0</v>
      </c>
      <c r="AE156" s="51">
        <v>0</v>
      </c>
      <c r="AF156" s="52">
        <v>0</v>
      </c>
      <c r="AG156" s="51">
        <v>0</v>
      </c>
      <c r="AH156" s="52">
        <v>0</v>
      </c>
      <c r="AI156" s="51">
        <v>0</v>
      </c>
      <c r="AJ156" s="52">
        <v>0</v>
      </c>
      <c r="AK156" s="250">
        <v>0</v>
      </c>
      <c r="AL156" s="328">
        <v>0</v>
      </c>
      <c r="AM156" s="54">
        <v>1</v>
      </c>
      <c r="AN156" s="55">
        <v>0</v>
      </c>
      <c r="AO156" s="52">
        <v>1</v>
      </c>
      <c r="AP156" s="31" t="str">
        <f t="shared" si="34"/>
        <v/>
      </c>
      <c r="BU156" s="32"/>
      <c r="BV156" s="32"/>
      <c r="BW156" s="32"/>
      <c r="BX156" s="32"/>
      <c r="BY156" s="32"/>
      <c r="BZ156" s="32"/>
      <c r="CA156" s="300"/>
      <c r="CB156" s="234" t="str">
        <f t="shared" si="35"/>
        <v/>
      </c>
      <c r="CC156" s="32"/>
      <c r="CD156" s="32"/>
      <c r="CE156" s="32"/>
      <c r="CF156" s="32"/>
      <c r="CG156" s="34">
        <f t="shared" si="36"/>
        <v>0</v>
      </c>
      <c r="CH156" s="35"/>
      <c r="CI156" s="35"/>
      <c r="DI156"/>
    </row>
    <row r="157" spans="1:117" x14ac:dyDescent="0.25">
      <c r="A157" s="161" t="s">
        <v>169</v>
      </c>
      <c r="B157" s="324">
        <f t="shared" si="32"/>
        <v>0</v>
      </c>
      <c r="C157" s="325">
        <f t="shared" si="33"/>
        <v>0</v>
      </c>
      <c r="D157" s="325">
        <f t="shared" si="33"/>
        <v>0</v>
      </c>
      <c r="E157" s="51">
        <v>0</v>
      </c>
      <c r="F157" s="52">
        <v>0</v>
      </c>
      <c r="G157" s="51">
        <v>0</v>
      </c>
      <c r="H157" s="52">
        <v>0</v>
      </c>
      <c r="I157" s="51">
        <v>0</v>
      </c>
      <c r="J157" s="52">
        <v>0</v>
      </c>
      <c r="K157" s="51">
        <v>0</v>
      </c>
      <c r="L157" s="55">
        <v>0</v>
      </c>
      <c r="M157" s="55">
        <v>0</v>
      </c>
      <c r="N157" s="328">
        <v>0</v>
      </c>
      <c r="O157" s="51">
        <v>0</v>
      </c>
      <c r="P157" s="52">
        <v>0</v>
      </c>
      <c r="Q157" s="51">
        <v>0</v>
      </c>
      <c r="R157" s="52">
        <v>0</v>
      </c>
      <c r="S157" s="51">
        <v>0</v>
      </c>
      <c r="T157" s="52">
        <v>0</v>
      </c>
      <c r="U157" s="51">
        <v>0</v>
      </c>
      <c r="V157" s="52">
        <v>0</v>
      </c>
      <c r="W157" s="51">
        <v>0</v>
      </c>
      <c r="X157" s="52">
        <v>0</v>
      </c>
      <c r="Y157" s="51">
        <v>0</v>
      </c>
      <c r="Z157" s="52">
        <v>0</v>
      </c>
      <c r="AA157" s="51">
        <v>0</v>
      </c>
      <c r="AB157" s="52">
        <v>0</v>
      </c>
      <c r="AC157" s="51">
        <v>0</v>
      </c>
      <c r="AD157" s="328">
        <v>0</v>
      </c>
      <c r="AE157" s="51">
        <v>0</v>
      </c>
      <c r="AF157" s="52">
        <v>0</v>
      </c>
      <c r="AG157" s="51">
        <v>0</v>
      </c>
      <c r="AH157" s="52">
        <v>0</v>
      </c>
      <c r="AI157" s="51">
        <v>0</v>
      </c>
      <c r="AJ157" s="52">
        <v>0</v>
      </c>
      <c r="AK157" s="250">
        <v>0</v>
      </c>
      <c r="AL157" s="328">
        <v>0</v>
      </c>
      <c r="AM157" s="54">
        <v>0</v>
      </c>
      <c r="AN157" s="55">
        <v>0</v>
      </c>
      <c r="AO157" s="52">
        <v>0</v>
      </c>
      <c r="AP157" s="31" t="str">
        <f t="shared" si="34"/>
        <v/>
      </c>
      <c r="BU157" s="32"/>
      <c r="BV157" s="32"/>
      <c r="BW157" s="32"/>
      <c r="BX157" s="32"/>
      <c r="BY157" s="32"/>
      <c r="BZ157" s="32"/>
      <c r="CA157" s="300"/>
      <c r="CB157" s="234" t="str">
        <f t="shared" si="35"/>
        <v/>
      </c>
      <c r="CC157" s="32"/>
      <c r="CD157" s="32"/>
      <c r="CE157" s="32"/>
      <c r="CF157" s="32"/>
      <c r="CG157" s="34">
        <f t="shared" si="36"/>
        <v>0</v>
      </c>
      <c r="CH157" s="35"/>
      <c r="CI157" s="35"/>
      <c r="DI157"/>
    </row>
    <row r="158" spans="1:117" x14ac:dyDescent="0.25">
      <c r="A158" s="161" t="s">
        <v>170</v>
      </c>
      <c r="B158" s="324">
        <f t="shared" si="32"/>
        <v>38</v>
      </c>
      <c r="C158" s="325">
        <f t="shared" si="33"/>
        <v>19</v>
      </c>
      <c r="D158" s="325">
        <f t="shared" si="33"/>
        <v>19</v>
      </c>
      <c r="E158" s="51">
        <v>19</v>
      </c>
      <c r="F158" s="52">
        <v>19</v>
      </c>
      <c r="G158" s="51">
        <v>0</v>
      </c>
      <c r="H158" s="52">
        <v>0</v>
      </c>
      <c r="I158" s="51">
        <v>0</v>
      </c>
      <c r="J158" s="52">
        <v>0</v>
      </c>
      <c r="K158" s="51">
        <v>0</v>
      </c>
      <c r="L158" s="55">
        <v>0</v>
      </c>
      <c r="M158" s="55">
        <v>0</v>
      </c>
      <c r="N158" s="328">
        <v>0</v>
      </c>
      <c r="O158" s="51">
        <v>0</v>
      </c>
      <c r="P158" s="52">
        <v>0</v>
      </c>
      <c r="Q158" s="51">
        <v>0</v>
      </c>
      <c r="R158" s="52">
        <v>0</v>
      </c>
      <c r="S158" s="51">
        <v>0</v>
      </c>
      <c r="T158" s="52">
        <v>0</v>
      </c>
      <c r="U158" s="51">
        <v>0</v>
      </c>
      <c r="V158" s="52">
        <v>0</v>
      </c>
      <c r="W158" s="51">
        <v>0</v>
      </c>
      <c r="X158" s="52">
        <v>0</v>
      </c>
      <c r="Y158" s="51">
        <v>0</v>
      </c>
      <c r="Z158" s="52">
        <v>0</v>
      </c>
      <c r="AA158" s="51">
        <v>0</v>
      </c>
      <c r="AB158" s="52">
        <v>0</v>
      </c>
      <c r="AC158" s="51">
        <v>0</v>
      </c>
      <c r="AD158" s="328">
        <v>0</v>
      </c>
      <c r="AE158" s="51">
        <v>0</v>
      </c>
      <c r="AF158" s="52">
        <v>0</v>
      </c>
      <c r="AG158" s="51">
        <v>0</v>
      </c>
      <c r="AH158" s="52">
        <v>0</v>
      </c>
      <c r="AI158" s="51">
        <v>0</v>
      </c>
      <c r="AJ158" s="52">
        <v>0</v>
      </c>
      <c r="AK158" s="250">
        <v>0</v>
      </c>
      <c r="AL158" s="328">
        <v>0</v>
      </c>
      <c r="AM158" s="54">
        <v>2</v>
      </c>
      <c r="AN158" s="55">
        <v>0</v>
      </c>
      <c r="AO158" s="52">
        <v>36</v>
      </c>
      <c r="AP158" s="31" t="str">
        <f t="shared" si="34"/>
        <v/>
      </c>
      <c r="BU158" s="32"/>
      <c r="BV158" s="32"/>
      <c r="BW158" s="32"/>
      <c r="BX158" s="32"/>
      <c r="BY158" s="32"/>
      <c r="BZ158" s="32"/>
      <c r="CA158" s="300"/>
      <c r="CB158" s="234" t="str">
        <f t="shared" si="35"/>
        <v/>
      </c>
      <c r="CC158" s="32"/>
      <c r="CD158" s="32"/>
      <c r="CE158" s="32"/>
      <c r="CF158" s="32"/>
      <c r="CG158" s="34">
        <f t="shared" si="36"/>
        <v>0</v>
      </c>
      <c r="CH158" s="35"/>
      <c r="CI158" s="35"/>
      <c r="DI158"/>
    </row>
    <row r="159" spans="1:117" x14ac:dyDescent="0.25">
      <c r="A159" s="161" t="s">
        <v>171</v>
      </c>
      <c r="B159" s="324">
        <f t="shared" si="32"/>
        <v>0</v>
      </c>
      <c r="C159" s="325">
        <f t="shared" si="33"/>
        <v>0</v>
      </c>
      <c r="D159" s="325">
        <f t="shared" si="33"/>
        <v>0</v>
      </c>
      <c r="E159" s="51">
        <v>0</v>
      </c>
      <c r="F159" s="52">
        <v>0</v>
      </c>
      <c r="G159" s="51">
        <v>0</v>
      </c>
      <c r="H159" s="52">
        <v>0</v>
      </c>
      <c r="I159" s="51">
        <v>0</v>
      </c>
      <c r="J159" s="52">
        <v>0</v>
      </c>
      <c r="K159" s="51">
        <v>0</v>
      </c>
      <c r="L159" s="55">
        <v>0</v>
      </c>
      <c r="M159" s="55">
        <v>0</v>
      </c>
      <c r="N159" s="328">
        <v>0</v>
      </c>
      <c r="O159" s="51">
        <v>0</v>
      </c>
      <c r="P159" s="52">
        <v>0</v>
      </c>
      <c r="Q159" s="51">
        <v>0</v>
      </c>
      <c r="R159" s="52">
        <v>0</v>
      </c>
      <c r="S159" s="51">
        <v>0</v>
      </c>
      <c r="T159" s="52">
        <v>0</v>
      </c>
      <c r="U159" s="51">
        <v>0</v>
      </c>
      <c r="V159" s="52">
        <v>0</v>
      </c>
      <c r="W159" s="51">
        <v>0</v>
      </c>
      <c r="X159" s="52">
        <v>0</v>
      </c>
      <c r="Y159" s="51">
        <v>0</v>
      </c>
      <c r="Z159" s="52">
        <v>0</v>
      </c>
      <c r="AA159" s="51">
        <v>0</v>
      </c>
      <c r="AB159" s="52">
        <v>0</v>
      </c>
      <c r="AC159" s="51">
        <v>0</v>
      </c>
      <c r="AD159" s="328">
        <v>0</v>
      </c>
      <c r="AE159" s="51">
        <v>0</v>
      </c>
      <c r="AF159" s="52">
        <v>0</v>
      </c>
      <c r="AG159" s="51">
        <v>0</v>
      </c>
      <c r="AH159" s="52">
        <v>0</v>
      </c>
      <c r="AI159" s="51">
        <v>0</v>
      </c>
      <c r="AJ159" s="52">
        <v>0</v>
      </c>
      <c r="AK159" s="250">
        <v>0</v>
      </c>
      <c r="AL159" s="328">
        <v>0</v>
      </c>
      <c r="AM159" s="54">
        <v>0</v>
      </c>
      <c r="AN159" s="55">
        <v>0</v>
      </c>
      <c r="AO159" s="52">
        <v>0</v>
      </c>
      <c r="AP159" s="31" t="str">
        <f t="shared" si="34"/>
        <v/>
      </c>
      <c r="BU159" s="32"/>
      <c r="BV159" s="32"/>
      <c r="BW159" s="32"/>
      <c r="BX159" s="32"/>
      <c r="BY159" s="32"/>
      <c r="BZ159" s="32"/>
      <c r="CA159" s="300"/>
      <c r="CB159" s="234" t="str">
        <f t="shared" si="35"/>
        <v/>
      </c>
      <c r="CC159" s="32"/>
      <c r="CD159" s="32"/>
      <c r="CE159" s="32"/>
      <c r="CF159" s="32"/>
      <c r="CG159" s="34">
        <f t="shared" si="36"/>
        <v>0</v>
      </c>
      <c r="CH159" s="35"/>
      <c r="CI159" s="35"/>
      <c r="DI159"/>
    </row>
    <row r="160" spans="1:117" x14ac:dyDescent="0.25">
      <c r="A160" s="161" t="s">
        <v>70</v>
      </c>
      <c r="B160" s="324">
        <f t="shared" si="32"/>
        <v>0</v>
      </c>
      <c r="C160" s="325">
        <f t="shared" si="33"/>
        <v>0</v>
      </c>
      <c r="D160" s="325">
        <f t="shared" si="33"/>
        <v>0</v>
      </c>
      <c r="E160" s="51">
        <v>0</v>
      </c>
      <c r="F160" s="52">
        <v>0</v>
      </c>
      <c r="G160" s="51">
        <v>0</v>
      </c>
      <c r="H160" s="52">
        <v>0</v>
      </c>
      <c r="I160" s="51">
        <v>0</v>
      </c>
      <c r="J160" s="52">
        <v>0</v>
      </c>
      <c r="K160" s="51">
        <v>0</v>
      </c>
      <c r="L160" s="55">
        <v>0</v>
      </c>
      <c r="M160" s="55">
        <v>0</v>
      </c>
      <c r="N160" s="328">
        <v>0</v>
      </c>
      <c r="O160" s="51">
        <v>0</v>
      </c>
      <c r="P160" s="52">
        <v>0</v>
      </c>
      <c r="Q160" s="51">
        <v>0</v>
      </c>
      <c r="R160" s="52">
        <v>0</v>
      </c>
      <c r="S160" s="51">
        <v>0</v>
      </c>
      <c r="T160" s="52">
        <v>0</v>
      </c>
      <c r="U160" s="51">
        <v>0</v>
      </c>
      <c r="V160" s="52">
        <v>0</v>
      </c>
      <c r="W160" s="51">
        <v>0</v>
      </c>
      <c r="X160" s="52">
        <v>0</v>
      </c>
      <c r="Y160" s="51">
        <v>0</v>
      </c>
      <c r="Z160" s="52">
        <v>0</v>
      </c>
      <c r="AA160" s="51">
        <v>0</v>
      </c>
      <c r="AB160" s="52">
        <v>0</v>
      </c>
      <c r="AC160" s="51">
        <v>0</v>
      </c>
      <c r="AD160" s="328">
        <v>0</v>
      </c>
      <c r="AE160" s="51">
        <v>0</v>
      </c>
      <c r="AF160" s="52">
        <v>0</v>
      </c>
      <c r="AG160" s="51">
        <v>0</v>
      </c>
      <c r="AH160" s="52">
        <v>0</v>
      </c>
      <c r="AI160" s="51">
        <v>0</v>
      </c>
      <c r="AJ160" s="52">
        <v>0</v>
      </c>
      <c r="AK160" s="250">
        <v>0</v>
      </c>
      <c r="AL160" s="328">
        <v>0</v>
      </c>
      <c r="AM160" s="54">
        <v>0</v>
      </c>
      <c r="AN160" s="55">
        <v>0</v>
      </c>
      <c r="AO160" s="52">
        <v>0</v>
      </c>
      <c r="AP160" s="31" t="str">
        <f t="shared" si="34"/>
        <v/>
      </c>
      <c r="BU160" s="32"/>
      <c r="BV160" s="32"/>
      <c r="BW160" s="32"/>
      <c r="BX160" s="32"/>
      <c r="BY160" s="32"/>
      <c r="BZ160" s="32"/>
      <c r="CA160" s="300"/>
      <c r="CB160" s="234" t="str">
        <f t="shared" si="35"/>
        <v/>
      </c>
      <c r="CC160" s="32"/>
      <c r="CD160" s="32"/>
      <c r="CE160" s="32"/>
      <c r="CF160" s="32"/>
      <c r="CG160" s="34">
        <f t="shared" si="36"/>
        <v>0</v>
      </c>
      <c r="CH160" s="35"/>
      <c r="CI160" s="35"/>
      <c r="DI160"/>
    </row>
    <row r="161" spans="1:113" x14ac:dyDescent="0.25">
      <c r="A161" s="161" t="s">
        <v>172</v>
      </c>
      <c r="B161" s="324">
        <f t="shared" si="32"/>
        <v>58</v>
      </c>
      <c r="C161" s="325">
        <f t="shared" si="33"/>
        <v>31</v>
      </c>
      <c r="D161" s="325">
        <f t="shared" si="33"/>
        <v>27</v>
      </c>
      <c r="E161" s="51">
        <v>8</v>
      </c>
      <c r="F161" s="52">
        <v>6</v>
      </c>
      <c r="G161" s="51">
        <v>2</v>
      </c>
      <c r="H161" s="52">
        <v>3</v>
      </c>
      <c r="I161" s="51">
        <v>1</v>
      </c>
      <c r="J161" s="52">
        <v>0</v>
      </c>
      <c r="K161" s="51">
        <v>1</v>
      </c>
      <c r="L161" s="55">
        <v>1</v>
      </c>
      <c r="M161" s="55">
        <v>0</v>
      </c>
      <c r="N161" s="328">
        <v>0</v>
      </c>
      <c r="O161" s="51">
        <v>0</v>
      </c>
      <c r="P161" s="52">
        <v>0</v>
      </c>
      <c r="Q161" s="51">
        <v>1</v>
      </c>
      <c r="R161" s="52">
        <v>1</v>
      </c>
      <c r="S161" s="51">
        <v>1</v>
      </c>
      <c r="T161" s="52">
        <v>0</v>
      </c>
      <c r="U161" s="51">
        <v>1</v>
      </c>
      <c r="V161" s="52">
        <v>0</v>
      </c>
      <c r="W161" s="51">
        <v>1</v>
      </c>
      <c r="X161" s="52">
        <v>0</v>
      </c>
      <c r="Y161" s="51">
        <v>1</v>
      </c>
      <c r="Z161" s="52">
        <v>0</v>
      </c>
      <c r="AA161" s="51">
        <v>0</v>
      </c>
      <c r="AB161" s="52">
        <v>2</v>
      </c>
      <c r="AC161" s="51">
        <v>2</v>
      </c>
      <c r="AD161" s="328">
        <v>4</v>
      </c>
      <c r="AE161" s="51">
        <v>4</v>
      </c>
      <c r="AF161" s="52">
        <v>4</v>
      </c>
      <c r="AG161" s="51">
        <v>3</v>
      </c>
      <c r="AH161" s="52">
        <v>2</v>
      </c>
      <c r="AI161" s="51">
        <v>3</v>
      </c>
      <c r="AJ161" s="52">
        <v>2</v>
      </c>
      <c r="AK161" s="250">
        <v>2</v>
      </c>
      <c r="AL161" s="328">
        <v>2</v>
      </c>
      <c r="AM161" s="54">
        <v>10</v>
      </c>
      <c r="AN161" s="55">
        <v>17</v>
      </c>
      <c r="AO161" s="52">
        <v>31</v>
      </c>
      <c r="AP161" s="31" t="str">
        <f t="shared" si="34"/>
        <v/>
      </c>
      <c r="BU161" s="32"/>
      <c r="BV161" s="32"/>
      <c r="BW161" s="32"/>
      <c r="BX161" s="32"/>
      <c r="BY161" s="32"/>
      <c r="BZ161" s="32"/>
      <c r="CA161" s="300"/>
      <c r="CB161" s="234" t="str">
        <f t="shared" si="35"/>
        <v/>
      </c>
      <c r="CC161" s="32"/>
      <c r="CD161" s="32"/>
      <c r="CE161" s="32"/>
      <c r="CF161" s="32"/>
      <c r="CG161" s="34">
        <f t="shared" si="36"/>
        <v>0</v>
      </c>
      <c r="CH161" s="35"/>
      <c r="CI161" s="35"/>
      <c r="DI161"/>
    </row>
    <row r="162" spans="1:113" x14ac:dyDescent="0.25">
      <c r="A162" s="161" t="s">
        <v>173</v>
      </c>
      <c r="B162" s="324">
        <f t="shared" si="32"/>
        <v>5</v>
      </c>
      <c r="C162" s="325">
        <f t="shared" si="33"/>
        <v>4</v>
      </c>
      <c r="D162" s="325">
        <f t="shared" si="33"/>
        <v>1</v>
      </c>
      <c r="E162" s="51">
        <v>1</v>
      </c>
      <c r="F162" s="52">
        <v>0</v>
      </c>
      <c r="G162" s="51">
        <v>0</v>
      </c>
      <c r="H162" s="52">
        <v>0</v>
      </c>
      <c r="I162" s="51">
        <v>0</v>
      </c>
      <c r="J162" s="52">
        <v>0</v>
      </c>
      <c r="K162" s="51">
        <v>0</v>
      </c>
      <c r="L162" s="55">
        <v>0</v>
      </c>
      <c r="M162" s="55">
        <v>0</v>
      </c>
      <c r="N162" s="328">
        <v>0</v>
      </c>
      <c r="O162" s="51">
        <v>0</v>
      </c>
      <c r="P162" s="52">
        <v>0</v>
      </c>
      <c r="Q162" s="51">
        <v>0</v>
      </c>
      <c r="R162" s="52">
        <v>0</v>
      </c>
      <c r="S162" s="51">
        <v>0</v>
      </c>
      <c r="T162" s="52">
        <v>0</v>
      </c>
      <c r="U162" s="51">
        <v>0</v>
      </c>
      <c r="V162" s="52">
        <v>0</v>
      </c>
      <c r="W162" s="51">
        <v>0</v>
      </c>
      <c r="X162" s="52">
        <v>0</v>
      </c>
      <c r="Y162" s="51">
        <v>1</v>
      </c>
      <c r="Z162" s="52">
        <v>0</v>
      </c>
      <c r="AA162" s="51">
        <v>0</v>
      </c>
      <c r="AB162" s="52">
        <v>0</v>
      </c>
      <c r="AC162" s="51">
        <v>0</v>
      </c>
      <c r="AD162" s="328">
        <v>0</v>
      </c>
      <c r="AE162" s="51">
        <v>0</v>
      </c>
      <c r="AF162" s="52">
        <v>0</v>
      </c>
      <c r="AG162" s="51">
        <v>1</v>
      </c>
      <c r="AH162" s="52">
        <v>0</v>
      </c>
      <c r="AI162" s="51">
        <v>0</v>
      </c>
      <c r="AJ162" s="52">
        <v>0</v>
      </c>
      <c r="AK162" s="250">
        <v>1</v>
      </c>
      <c r="AL162" s="328">
        <v>1</v>
      </c>
      <c r="AM162" s="54">
        <v>0</v>
      </c>
      <c r="AN162" s="55">
        <v>1</v>
      </c>
      <c r="AO162" s="52">
        <v>4</v>
      </c>
      <c r="AP162" s="31" t="str">
        <f t="shared" si="34"/>
        <v/>
      </c>
      <c r="BU162" s="32"/>
      <c r="BV162" s="32"/>
      <c r="BW162" s="32"/>
      <c r="BX162" s="32"/>
      <c r="BY162" s="32"/>
      <c r="BZ162" s="32"/>
      <c r="CA162" s="300"/>
      <c r="CB162" s="234" t="str">
        <f t="shared" si="35"/>
        <v/>
      </c>
      <c r="CC162" s="32"/>
      <c r="CD162" s="32"/>
      <c r="CE162" s="32"/>
      <c r="CF162" s="32"/>
      <c r="CG162" s="34">
        <f t="shared" si="36"/>
        <v>0</v>
      </c>
      <c r="CH162" s="35"/>
      <c r="CI162" s="35"/>
      <c r="DI162"/>
    </row>
    <row r="163" spans="1:113" x14ac:dyDescent="0.25">
      <c r="A163" s="161" t="s">
        <v>174</v>
      </c>
      <c r="B163" s="324">
        <f t="shared" si="32"/>
        <v>0</v>
      </c>
      <c r="C163" s="325">
        <f t="shared" si="33"/>
        <v>0</v>
      </c>
      <c r="D163" s="325">
        <f t="shared" si="33"/>
        <v>0</v>
      </c>
      <c r="E163" s="51">
        <v>0</v>
      </c>
      <c r="F163" s="52">
        <v>0</v>
      </c>
      <c r="G163" s="51">
        <v>0</v>
      </c>
      <c r="H163" s="52">
        <v>0</v>
      </c>
      <c r="I163" s="51">
        <v>0</v>
      </c>
      <c r="J163" s="52">
        <v>0</v>
      </c>
      <c r="K163" s="51">
        <v>0</v>
      </c>
      <c r="L163" s="55">
        <v>0</v>
      </c>
      <c r="M163" s="55">
        <v>0</v>
      </c>
      <c r="N163" s="328">
        <v>0</v>
      </c>
      <c r="O163" s="51">
        <v>0</v>
      </c>
      <c r="P163" s="52">
        <v>0</v>
      </c>
      <c r="Q163" s="51">
        <v>0</v>
      </c>
      <c r="R163" s="52">
        <v>0</v>
      </c>
      <c r="S163" s="51">
        <v>0</v>
      </c>
      <c r="T163" s="52">
        <v>0</v>
      </c>
      <c r="U163" s="51">
        <v>0</v>
      </c>
      <c r="V163" s="52">
        <v>0</v>
      </c>
      <c r="W163" s="51">
        <v>0</v>
      </c>
      <c r="X163" s="52">
        <v>0</v>
      </c>
      <c r="Y163" s="51">
        <v>0</v>
      </c>
      <c r="Z163" s="52">
        <v>0</v>
      </c>
      <c r="AA163" s="51">
        <v>0</v>
      </c>
      <c r="AB163" s="52">
        <v>0</v>
      </c>
      <c r="AC163" s="51">
        <v>0</v>
      </c>
      <c r="AD163" s="328">
        <v>0</v>
      </c>
      <c r="AE163" s="51">
        <v>0</v>
      </c>
      <c r="AF163" s="52">
        <v>0</v>
      </c>
      <c r="AG163" s="51">
        <v>0</v>
      </c>
      <c r="AH163" s="52">
        <v>0</v>
      </c>
      <c r="AI163" s="51">
        <v>0</v>
      </c>
      <c r="AJ163" s="52">
        <v>0</v>
      </c>
      <c r="AK163" s="250">
        <v>0</v>
      </c>
      <c r="AL163" s="328">
        <v>0</v>
      </c>
      <c r="AM163" s="54">
        <v>0</v>
      </c>
      <c r="AN163" s="55">
        <v>0</v>
      </c>
      <c r="AO163" s="52">
        <v>0</v>
      </c>
      <c r="AP163" s="31" t="str">
        <f t="shared" si="34"/>
        <v/>
      </c>
      <c r="BU163" s="32"/>
      <c r="BV163" s="32"/>
      <c r="BW163" s="32"/>
      <c r="BX163" s="32"/>
      <c r="BY163" s="32"/>
      <c r="BZ163" s="32"/>
      <c r="CA163" s="300"/>
      <c r="CB163" s="234" t="str">
        <f t="shared" si="35"/>
        <v/>
      </c>
      <c r="CC163" s="32"/>
      <c r="CD163" s="32"/>
      <c r="CE163" s="32"/>
      <c r="CF163" s="32"/>
      <c r="CG163" s="34">
        <f t="shared" si="36"/>
        <v>0</v>
      </c>
      <c r="CH163" s="35"/>
      <c r="CI163" s="35"/>
      <c r="DI163"/>
    </row>
    <row r="164" spans="1:113" x14ac:dyDescent="0.25">
      <c r="A164" s="161" t="s">
        <v>58</v>
      </c>
      <c r="B164" s="324">
        <f t="shared" si="32"/>
        <v>0</v>
      </c>
      <c r="C164" s="325">
        <f t="shared" si="33"/>
        <v>0</v>
      </c>
      <c r="D164" s="325">
        <f t="shared" si="33"/>
        <v>0</v>
      </c>
      <c r="E164" s="51">
        <v>0</v>
      </c>
      <c r="F164" s="52">
        <v>0</v>
      </c>
      <c r="G164" s="51">
        <v>0</v>
      </c>
      <c r="H164" s="52">
        <v>0</v>
      </c>
      <c r="I164" s="51">
        <v>0</v>
      </c>
      <c r="J164" s="52">
        <v>0</v>
      </c>
      <c r="K164" s="51">
        <v>0</v>
      </c>
      <c r="L164" s="55">
        <v>0</v>
      </c>
      <c r="M164" s="55">
        <v>0</v>
      </c>
      <c r="N164" s="328">
        <v>0</v>
      </c>
      <c r="O164" s="51">
        <v>0</v>
      </c>
      <c r="P164" s="52">
        <v>0</v>
      </c>
      <c r="Q164" s="51">
        <v>0</v>
      </c>
      <c r="R164" s="52">
        <v>0</v>
      </c>
      <c r="S164" s="51">
        <v>0</v>
      </c>
      <c r="T164" s="52">
        <v>0</v>
      </c>
      <c r="U164" s="51">
        <v>0</v>
      </c>
      <c r="V164" s="52">
        <v>0</v>
      </c>
      <c r="W164" s="51">
        <v>0</v>
      </c>
      <c r="X164" s="52">
        <v>0</v>
      </c>
      <c r="Y164" s="51">
        <v>0</v>
      </c>
      <c r="Z164" s="52">
        <v>0</v>
      </c>
      <c r="AA164" s="51">
        <v>0</v>
      </c>
      <c r="AB164" s="52">
        <v>0</v>
      </c>
      <c r="AC164" s="51">
        <v>0</v>
      </c>
      <c r="AD164" s="328">
        <v>0</v>
      </c>
      <c r="AE164" s="51">
        <v>0</v>
      </c>
      <c r="AF164" s="52">
        <v>0</v>
      </c>
      <c r="AG164" s="51">
        <v>0</v>
      </c>
      <c r="AH164" s="52">
        <v>0</v>
      </c>
      <c r="AI164" s="51">
        <v>0</v>
      </c>
      <c r="AJ164" s="52">
        <v>0</v>
      </c>
      <c r="AK164" s="250">
        <v>0</v>
      </c>
      <c r="AL164" s="328">
        <v>0</v>
      </c>
      <c r="AM164" s="54">
        <v>0</v>
      </c>
      <c r="AN164" s="55">
        <v>0</v>
      </c>
      <c r="AO164" s="52">
        <v>0</v>
      </c>
      <c r="AP164" s="31" t="str">
        <f t="shared" si="34"/>
        <v/>
      </c>
      <c r="BU164" s="32"/>
      <c r="BV164" s="32"/>
      <c r="BW164" s="32"/>
      <c r="BX164" s="32"/>
      <c r="BY164" s="32"/>
      <c r="BZ164" s="32"/>
      <c r="CA164" s="300"/>
      <c r="CB164" s="234" t="str">
        <f t="shared" si="35"/>
        <v/>
      </c>
      <c r="CC164" s="32"/>
      <c r="CD164" s="32"/>
      <c r="CE164" s="32"/>
      <c r="CF164" s="32"/>
      <c r="CG164" s="34">
        <f t="shared" si="36"/>
        <v>0</v>
      </c>
      <c r="CH164" s="35"/>
      <c r="CI164" s="35"/>
      <c r="DI164"/>
    </row>
    <row r="165" spans="1:113" x14ac:dyDescent="0.25">
      <c r="A165" s="161" t="s">
        <v>175</v>
      </c>
      <c r="B165" s="324">
        <f t="shared" si="32"/>
        <v>0</v>
      </c>
      <c r="C165" s="325">
        <f t="shared" si="33"/>
        <v>0</v>
      </c>
      <c r="D165" s="325">
        <f t="shared" si="33"/>
        <v>0</v>
      </c>
      <c r="E165" s="51">
        <v>0</v>
      </c>
      <c r="F165" s="52">
        <v>0</v>
      </c>
      <c r="G165" s="51">
        <v>0</v>
      </c>
      <c r="H165" s="52">
        <v>0</v>
      </c>
      <c r="I165" s="51">
        <v>0</v>
      </c>
      <c r="J165" s="52">
        <v>0</v>
      </c>
      <c r="K165" s="51">
        <v>0</v>
      </c>
      <c r="L165" s="55">
        <v>0</v>
      </c>
      <c r="M165" s="55">
        <v>0</v>
      </c>
      <c r="N165" s="328">
        <v>0</v>
      </c>
      <c r="O165" s="51">
        <v>0</v>
      </c>
      <c r="P165" s="52">
        <v>0</v>
      </c>
      <c r="Q165" s="51">
        <v>0</v>
      </c>
      <c r="R165" s="52">
        <v>0</v>
      </c>
      <c r="S165" s="51">
        <v>0</v>
      </c>
      <c r="T165" s="52">
        <v>0</v>
      </c>
      <c r="U165" s="51">
        <v>0</v>
      </c>
      <c r="V165" s="52">
        <v>0</v>
      </c>
      <c r="W165" s="51">
        <v>0</v>
      </c>
      <c r="X165" s="52">
        <v>0</v>
      </c>
      <c r="Y165" s="51">
        <v>0</v>
      </c>
      <c r="Z165" s="52">
        <v>0</v>
      </c>
      <c r="AA165" s="51">
        <v>0</v>
      </c>
      <c r="AB165" s="52">
        <v>0</v>
      </c>
      <c r="AC165" s="51">
        <v>0</v>
      </c>
      <c r="AD165" s="328">
        <v>0</v>
      </c>
      <c r="AE165" s="51">
        <v>0</v>
      </c>
      <c r="AF165" s="52">
        <v>0</v>
      </c>
      <c r="AG165" s="51">
        <v>0</v>
      </c>
      <c r="AH165" s="52">
        <v>0</v>
      </c>
      <c r="AI165" s="51">
        <v>0</v>
      </c>
      <c r="AJ165" s="52">
        <v>0</v>
      </c>
      <c r="AK165" s="250">
        <v>0</v>
      </c>
      <c r="AL165" s="328">
        <v>0</v>
      </c>
      <c r="AM165" s="54">
        <v>0</v>
      </c>
      <c r="AN165" s="55">
        <v>0</v>
      </c>
      <c r="AO165" s="52">
        <v>0</v>
      </c>
      <c r="AP165" s="31" t="str">
        <f t="shared" si="34"/>
        <v/>
      </c>
      <c r="BU165" s="32"/>
      <c r="BV165" s="32"/>
      <c r="BW165" s="32"/>
      <c r="BX165" s="32"/>
      <c r="BY165" s="32"/>
      <c r="BZ165" s="32"/>
      <c r="CA165" s="300"/>
      <c r="CB165" s="234" t="str">
        <f t="shared" si="35"/>
        <v/>
      </c>
      <c r="CC165" s="32"/>
      <c r="CD165" s="32"/>
      <c r="CE165" s="32"/>
      <c r="CF165" s="32"/>
      <c r="CG165" s="34">
        <f t="shared" si="36"/>
        <v>0</v>
      </c>
      <c r="CH165" s="35"/>
      <c r="CI165" s="35"/>
      <c r="DI165"/>
    </row>
    <row r="166" spans="1:113" x14ac:dyDescent="0.25">
      <c r="A166" s="161" t="s">
        <v>176</v>
      </c>
      <c r="B166" s="324">
        <f t="shared" si="32"/>
        <v>60</v>
      </c>
      <c r="C166" s="325">
        <f t="shared" si="33"/>
        <v>23</v>
      </c>
      <c r="D166" s="325">
        <f t="shared" si="33"/>
        <v>37</v>
      </c>
      <c r="E166" s="51">
        <v>0</v>
      </c>
      <c r="F166" s="52">
        <v>0</v>
      </c>
      <c r="G166" s="51">
        <v>1</v>
      </c>
      <c r="H166" s="52">
        <v>1</v>
      </c>
      <c r="I166" s="51">
        <v>2</v>
      </c>
      <c r="J166" s="52">
        <v>2</v>
      </c>
      <c r="K166" s="51">
        <v>2</v>
      </c>
      <c r="L166" s="55">
        <v>3</v>
      </c>
      <c r="M166" s="55">
        <v>0</v>
      </c>
      <c r="N166" s="328">
        <v>0</v>
      </c>
      <c r="O166" s="51">
        <v>1</v>
      </c>
      <c r="P166" s="52">
        <v>0</v>
      </c>
      <c r="Q166" s="51">
        <v>0</v>
      </c>
      <c r="R166" s="52">
        <v>0</v>
      </c>
      <c r="S166" s="51">
        <v>0</v>
      </c>
      <c r="T166" s="52">
        <v>0</v>
      </c>
      <c r="U166" s="51">
        <v>1</v>
      </c>
      <c r="V166" s="52">
        <v>1</v>
      </c>
      <c r="W166" s="51">
        <v>1</v>
      </c>
      <c r="X166" s="52">
        <v>1</v>
      </c>
      <c r="Y166" s="51">
        <v>0</v>
      </c>
      <c r="Z166" s="52">
        <v>2</v>
      </c>
      <c r="AA166" s="51">
        <v>3</v>
      </c>
      <c r="AB166" s="52">
        <v>2</v>
      </c>
      <c r="AC166" s="51">
        <v>1</v>
      </c>
      <c r="AD166" s="328">
        <v>5</v>
      </c>
      <c r="AE166" s="51">
        <v>3</v>
      </c>
      <c r="AF166" s="52">
        <v>3</v>
      </c>
      <c r="AG166" s="51">
        <v>2</v>
      </c>
      <c r="AH166" s="52">
        <v>6</v>
      </c>
      <c r="AI166" s="51">
        <v>1</v>
      </c>
      <c r="AJ166" s="52">
        <v>2</v>
      </c>
      <c r="AK166" s="250">
        <v>5</v>
      </c>
      <c r="AL166" s="328">
        <v>9</v>
      </c>
      <c r="AM166" s="54">
        <v>47</v>
      </c>
      <c r="AN166" s="55">
        <v>1</v>
      </c>
      <c r="AO166" s="52">
        <v>12</v>
      </c>
      <c r="AP166" s="31" t="str">
        <f t="shared" si="34"/>
        <v/>
      </c>
      <c r="BU166" s="32"/>
      <c r="BV166" s="32"/>
      <c r="BW166" s="32"/>
      <c r="BX166" s="32"/>
      <c r="BY166" s="32"/>
      <c r="BZ166" s="32"/>
      <c r="CA166" s="300"/>
      <c r="CB166" s="234" t="str">
        <f t="shared" si="35"/>
        <v/>
      </c>
      <c r="CC166" s="32"/>
      <c r="CD166" s="32"/>
      <c r="CE166" s="32"/>
      <c r="CF166" s="32"/>
      <c r="CG166" s="34">
        <f t="shared" si="36"/>
        <v>0</v>
      </c>
      <c r="CH166" s="35"/>
      <c r="CI166" s="35"/>
      <c r="DI166"/>
    </row>
    <row r="167" spans="1:113" x14ac:dyDescent="0.25">
      <c r="A167" s="161" t="s">
        <v>177</v>
      </c>
      <c r="B167" s="324">
        <f t="shared" si="32"/>
        <v>5</v>
      </c>
      <c r="C167" s="325">
        <f t="shared" si="33"/>
        <v>4</v>
      </c>
      <c r="D167" s="325">
        <f t="shared" si="33"/>
        <v>1</v>
      </c>
      <c r="E167" s="51">
        <v>1</v>
      </c>
      <c r="F167" s="52">
        <v>0</v>
      </c>
      <c r="G167" s="51">
        <v>0</v>
      </c>
      <c r="H167" s="52">
        <v>0</v>
      </c>
      <c r="I167" s="51">
        <v>0</v>
      </c>
      <c r="J167" s="52">
        <v>0</v>
      </c>
      <c r="K167" s="51">
        <v>0</v>
      </c>
      <c r="L167" s="55">
        <v>0</v>
      </c>
      <c r="M167" s="55">
        <v>0</v>
      </c>
      <c r="N167" s="328">
        <v>0</v>
      </c>
      <c r="O167" s="51">
        <v>0</v>
      </c>
      <c r="P167" s="52">
        <v>0</v>
      </c>
      <c r="Q167" s="51">
        <v>0</v>
      </c>
      <c r="R167" s="52">
        <v>0</v>
      </c>
      <c r="S167" s="51">
        <v>0</v>
      </c>
      <c r="T167" s="52">
        <v>0</v>
      </c>
      <c r="U167" s="51">
        <v>0</v>
      </c>
      <c r="V167" s="52">
        <v>0</v>
      </c>
      <c r="W167" s="51">
        <v>0</v>
      </c>
      <c r="X167" s="52">
        <v>0</v>
      </c>
      <c r="Y167" s="51">
        <v>0</v>
      </c>
      <c r="Z167" s="52">
        <v>0</v>
      </c>
      <c r="AA167" s="51">
        <v>0</v>
      </c>
      <c r="AB167" s="52">
        <v>0</v>
      </c>
      <c r="AC167" s="51">
        <v>0</v>
      </c>
      <c r="AD167" s="328">
        <v>0</v>
      </c>
      <c r="AE167" s="51">
        <v>0</v>
      </c>
      <c r="AF167" s="52">
        <v>0</v>
      </c>
      <c r="AG167" s="51">
        <v>1</v>
      </c>
      <c r="AH167" s="52">
        <v>0</v>
      </c>
      <c r="AI167" s="51">
        <v>1</v>
      </c>
      <c r="AJ167" s="52">
        <v>1</v>
      </c>
      <c r="AK167" s="250">
        <v>1</v>
      </c>
      <c r="AL167" s="328">
        <v>0</v>
      </c>
      <c r="AM167" s="54">
        <v>0</v>
      </c>
      <c r="AN167" s="55">
        <v>5</v>
      </c>
      <c r="AO167" s="52">
        <v>0</v>
      </c>
      <c r="AP167" s="31" t="str">
        <f t="shared" si="34"/>
        <v/>
      </c>
      <c r="BU167" s="32"/>
      <c r="BV167" s="32"/>
      <c r="BW167" s="32"/>
      <c r="BX167" s="32"/>
      <c r="BY167" s="32"/>
      <c r="BZ167" s="32"/>
      <c r="CA167" s="300"/>
      <c r="CB167" s="234" t="str">
        <f t="shared" si="35"/>
        <v/>
      </c>
      <c r="CC167" s="32"/>
      <c r="CD167" s="32"/>
      <c r="CE167" s="32"/>
      <c r="CF167" s="32"/>
      <c r="CG167" s="34">
        <f t="shared" si="36"/>
        <v>0</v>
      </c>
      <c r="CH167" s="35"/>
      <c r="CI167" s="35"/>
      <c r="DI167"/>
    </row>
    <row r="168" spans="1:113" x14ac:dyDescent="0.25">
      <c r="A168" s="161" t="s">
        <v>178</v>
      </c>
      <c r="B168" s="324">
        <f t="shared" si="32"/>
        <v>8</v>
      </c>
      <c r="C168" s="325">
        <f t="shared" si="33"/>
        <v>3</v>
      </c>
      <c r="D168" s="325">
        <f t="shared" si="33"/>
        <v>5</v>
      </c>
      <c r="E168" s="51">
        <v>0</v>
      </c>
      <c r="F168" s="52">
        <v>0</v>
      </c>
      <c r="G168" s="51">
        <v>0</v>
      </c>
      <c r="H168" s="52">
        <v>0</v>
      </c>
      <c r="I168" s="51">
        <v>0</v>
      </c>
      <c r="J168" s="52">
        <v>0</v>
      </c>
      <c r="K168" s="51">
        <v>0</v>
      </c>
      <c r="L168" s="55">
        <v>0</v>
      </c>
      <c r="M168" s="55">
        <v>0</v>
      </c>
      <c r="N168" s="328">
        <v>0</v>
      </c>
      <c r="O168" s="51">
        <v>0</v>
      </c>
      <c r="P168" s="52">
        <v>0</v>
      </c>
      <c r="Q168" s="51">
        <v>0</v>
      </c>
      <c r="R168" s="52">
        <v>0</v>
      </c>
      <c r="S168" s="51">
        <v>0</v>
      </c>
      <c r="T168" s="52">
        <v>0</v>
      </c>
      <c r="U168" s="51">
        <v>0</v>
      </c>
      <c r="V168" s="52">
        <v>0</v>
      </c>
      <c r="W168" s="51">
        <v>0</v>
      </c>
      <c r="X168" s="52">
        <v>0</v>
      </c>
      <c r="Y168" s="51">
        <v>0</v>
      </c>
      <c r="Z168" s="52">
        <v>0</v>
      </c>
      <c r="AA168" s="51">
        <v>0</v>
      </c>
      <c r="AB168" s="52">
        <v>0</v>
      </c>
      <c r="AC168" s="51">
        <v>0</v>
      </c>
      <c r="AD168" s="328">
        <v>0</v>
      </c>
      <c r="AE168" s="51">
        <v>0</v>
      </c>
      <c r="AF168" s="52">
        <v>2</v>
      </c>
      <c r="AG168" s="51">
        <v>0</v>
      </c>
      <c r="AH168" s="52">
        <v>0</v>
      </c>
      <c r="AI168" s="51">
        <v>1</v>
      </c>
      <c r="AJ168" s="52">
        <v>1</v>
      </c>
      <c r="AK168" s="250">
        <v>2</v>
      </c>
      <c r="AL168" s="328">
        <v>2</v>
      </c>
      <c r="AM168" s="54">
        <v>8</v>
      </c>
      <c r="AN168" s="55">
        <v>0</v>
      </c>
      <c r="AO168" s="52">
        <v>0</v>
      </c>
      <c r="AP168" s="31" t="str">
        <f t="shared" si="34"/>
        <v/>
      </c>
      <c r="BU168" s="32"/>
      <c r="BV168" s="32"/>
      <c r="BW168" s="32"/>
      <c r="BX168" s="32"/>
      <c r="BY168" s="32"/>
      <c r="BZ168" s="32"/>
      <c r="CA168" s="300"/>
      <c r="CB168" s="234" t="str">
        <f t="shared" si="35"/>
        <v/>
      </c>
      <c r="CC168" s="32"/>
      <c r="CD168" s="32"/>
      <c r="CE168" s="32"/>
      <c r="CF168" s="32"/>
      <c r="CG168" s="34">
        <f t="shared" si="36"/>
        <v>0</v>
      </c>
      <c r="CH168" s="35"/>
      <c r="CI168" s="35"/>
      <c r="DI168"/>
    </row>
    <row r="169" spans="1:113" x14ac:dyDescent="0.25">
      <c r="A169" s="161" t="s">
        <v>179</v>
      </c>
      <c r="B169" s="324">
        <f t="shared" si="32"/>
        <v>0</v>
      </c>
      <c r="C169" s="325">
        <f t="shared" si="33"/>
        <v>0</v>
      </c>
      <c r="D169" s="325">
        <f t="shared" si="33"/>
        <v>0</v>
      </c>
      <c r="E169" s="51">
        <v>0</v>
      </c>
      <c r="F169" s="52">
        <v>0</v>
      </c>
      <c r="G169" s="51">
        <v>0</v>
      </c>
      <c r="H169" s="52">
        <v>0</v>
      </c>
      <c r="I169" s="51">
        <v>0</v>
      </c>
      <c r="J169" s="52">
        <v>0</v>
      </c>
      <c r="K169" s="51">
        <v>0</v>
      </c>
      <c r="L169" s="55">
        <v>0</v>
      </c>
      <c r="M169" s="55">
        <v>0</v>
      </c>
      <c r="N169" s="328">
        <v>0</v>
      </c>
      <c r="O169" s="51">
        <v>0</v>
      </c>
      <c r="P169" s="52">
        <v>0</v>
      </c>
      <c r="Q169" s="51">
        <v>0</v>
      </c>
      <c r="R169" s="52">
        <v>0</v>
      </c>
      <c r="S169" s="51">
        <v>0</v>
      </c>
      <c r="T169" s="52">
        <v>0</v>
      </c>
      <c r="U169" s="51">
        <v>0</v>
      </c>
      <c r="V169" s="52">
        <v>0</v>
      </c>
      <c r="W169" s="51">
        <v>0</v>
      </c>
      <c r="X169" s="52">
        <v>0</v>
      </c>
      <c r="Y169" s="51">
        <v>0</v>
      </c>
      <c r="Z169" s="52">
        <v>0</v>
      </c>
      <c r="AA169" s="51">
        <v>0</v>
      </c>
      <c r="AB169" s="52">
        <v>0</v>
      </c>
      <c r="AC169" s="51">
        <v>0</v>
      </c>
      <c r="AD169" s="328">
        <v>0</v>
      </c>
      <c r="AE169" s="51">
        <v>0</v>
      </c>
      <c r="AF169" s="52">
        <v>0</v>
      </c>
      <c r="AG169" s="51">
        <v>0</v>
      </c>
      <c r="AH169" s="52">
        <v>0</v>
      </c>
      <c r="AI169" s="51">
        <v>0</v>
      </c>
      <c r="AJ169" s="52">
        <v>0</v>
      </c>
      <c r="AK169" s="250">
        <v>0</v>
      </c>
      <c r="AL169" s="328">
        <v>0</v>
      </c>
      <c r="AM169" s="54">
        <v>0</v>
      </c>
      <c r="AN169" s="55">
        <v>0</v>
      </c>
      <c r="AO169" s="52">
        <v>0</v>
      </c>
      <c r="AP169" s="31" t="str">
        <f t="shared" si="34"/>
        <v/>
      </c>
      <c r="BU169" s="32"/>
      <c r="BV169" s="32"/>
      <c r="BW169" s="32"/>
      <c r="BX169" s="32"/>
      <c r="BY169" s="32"/>
      <c r="BZ169" s="32"/>
      <c r="CA169" s="300"/>
      <c r="CB169" s="234" t="str">
        <f t="shared" si="35"/>
        <v/>
      </c>
      <c r="CC169" s="32"/>
      <c r="CD169" s="32"/>
      <c r="CE169" s="32"/>
      <c r="CF169" s="32"/>
      <c r="CG169" s="34">
        <f t="shared" si="36"/>
        <v>0</v>
      </c>
      <c r="CH169" s="35"/>
      <c r="CI169" s="35"/>
      <c r="DI169"/>
    </row>
    <row r="170" spans="1:113" x14ac:dyDescent="0.25">
      <c r="A170" s="161" t="s">
        <v>68</v>
      </c>
      <c r="B170" s="324">
        <f t="shared" si="32"/>
        <v>3</v>
      </c>
      <c r="C170" s="325">
        <f t="shared" si="33"/>
        <v>3</v>
      </c>
      <c r="D170" s="325">
        <f t="shared" si="33"/>
        <v>0</v>
      </c>
      <c r="E170" s="51">
        <v>0</v>
      </c>
      <c r="F170" s="52">
        <v>0</v>
      </c>
      <c r="G170" s="51">
        <v>0</v>
      </c>
      <c r="H170" s="52">
        <v>0</v>
      </c>
      <c r="I170" s="51">
        <v>0</v>
      </c>
      <c r="J170" s="52">
        <v>0</v>
      </c>
      <c r="K170" s="51">
        <v>0</v>
      </c>
      <c r="L170" s="55">
        <v>0</v>
      </c>
      <c r="M170" s="55">
        <v>0</v>
      </c>
      <c r="N170" s="328">
        <v>0</v>
      </c>
      <c r="O170" s="51">
        <v>0</v>
      </c>
      <c r="P170" s="52">
        <v>0</v>
      </c>
      <c r="Q170" s="51">
        <v>0</v>
      </c>
      <c r="R170" s="52">
        <v>0</v>
      </c>
      <c r="S170" s="51">
        <v>0</v>
      </c>
      <c r="T170" s="52">
        <v>0</v>
      </c>
      <c r="U170" s="51">
        <v>0</v>
      </c>
      <c r="V170" s="52">
        <v>0</v>
      </c>
      <c r="W170" s="51">
        <v>0</v>
      </c>
      <c r="X170" s="52">
        <v>0</v>
      </c>
      <c r="Y170" s="51">
        <v>0</v>
      </c>
      <c r="Z170" s="52">
        <v>0</v>
      </c>
      <c r="AA170" s="51">
        <v>0</v>
      </c>
      <c r="AB170" s="52">
        <v>0</v>
      </c>
      <c r="AC170" s="51">
        <v>0</v>
      </c>
      <c r="AD170" s="328">
        <v>0</v>
      </c>
      <c r="AE170" s="51">
        <v>3</v>
      </c>
      <c r="AF170" s="52">
        <v>0</v>
      </c>
      <c r="AG170" s="51">
        <v>0</v>
      </c>
      <c r="AH170" s="52">
        <v>0</v>
      </c>
      <c r="AI170" s="51">
        <v>0</v>
      </c>
      <c r="AJ170" s="52">
        <v>0</v>
      </c>
      <c r="AK170" s="250">
        <v>0</v>
      </c>
      <c r="AL170" s="328">
        <v>0</v>
      </c>
      <c r="AM170" s="54">
        <v>3</v>
      </c>
      <c r="AN170" s="55">
        <v>0</v>
      </c>
      <c r="AO170" s="52">
        <v>0</v>
      </c>
      <c r="AP170" s="31" t="str">
        <f t="shared" si="34"/>
        <v/>
      </c>
      <c r="BU170" s="32"/>
      <c r="BV170" s="32"/>
      <c r="BW170" s="32"/>
      <c r="BX170" s="32"/>
      <c r="BY170" s="32"/>
      <c r="BZ170" s="32"/>
      <c r="CA170" s="300"/>
      <c r="CB170" s="234" t="str">
        <f t="shared" si="35"/>
        <v/>
      </c>
      <c r="CC170" s="32"/>
      <c r="CD170" s="32"/>
      <c r="CE170" s="32"/>
      <c r="CF170" s="32"/>
      <c r="CG170" s="34">
        <f t="shared" si="36"/>
        <v>0</v>
      </c>
      <c r="CH170" s="35"/>
      <c r="CI170" s="35"/>
      <c r="DI170"/>
    </row>
    <row r="171" spans="1:113" x14ac:dyDescent="0.25">
      <c r="A171" s="161" t="s">
        <v>69</v>
      </c>
      <c r="B171" s="324">
        <f t="shared" si="32"/>
        <v>0</v>
      </c>
      <c r="C171" s="325">
        <f t="shared" si="33"/>
        <v>0</v>
      </c>
      <c r="D171" s="325">
        <f t="shared" si="33"/>
        <v>0</v>
      </c>
      <c r="E171" s="51">
        <v>0</v>
      </c>
      <c r="F171" s="52">
        <v>0</v>
      </c>
      <c r="G171" s="51">
        <v>0</v>
      </c>
      <c r="H171" s="52">
        <v>0</v>
      </c>
      <c r="I171" s="51">
        <v>0</v>
      </c>
      <c r="J171" s="52">
        <v>0</v>
      </c>
      <c r="K171" s="51">
        <v>0</v>
      </c>
      <c r="L171" s="55">
        <v>0</v>
      </c>
      <c r="M171" s="55">
        <v>0</v>
      </c>
      <c r="N171" s="328">
        <v>0</v>
      </c>
      <c r="O171" s="51">
        <v>0</v>
      </c>
      <c r="P171" s="52">
        <v>0</v>
      </c>
      <c r="Q171" s="51">
        <v>0</v>
      </c>
      <c r="R171" s="52">
        <v>0</v>
      </c>
      <c r="S171" s="51">
        <v>0</v>
      </c>
      <c r="T171" s="52">
        <v>0</v>
      </c>
      <c r="U171" s="51">
        <v>0</v>
      </c>
      <c r="V171" s="52">
        <v>0</v>
      </c>
      <c r="W171" s="51">
        <v>0</v>
      </c>
      <c r="X171" s="52">
        <v>0</v>
      </c>
      <c r="Y171" s="51">
        <v>0</v>
      </c>
      <c r="Z171" s="52">
        <v>0</v>
      </c>
      <c r="AA171" s="51">
        <v>0</v>
      </c>
      <c r="AB171" s="52">
        <v>0</v>
      </c>
      <c r="AC171" s="51">
        <v>0</v>
      </c>
      <c r="AD171" s="328">
        <v>0</v>
      </c>
      <c r="AE171" s="51">
        <v>0</v>
      </c>
      <c r="AF171" s="52">
        <v>0</v>
      </c>
      <c r="AG171" s="51">
        <v>0</v>
      </c>
      <c r="AH171" s="52">
        <v>0</v>
      </c>
      <c r="AI171" s="51">
        <v>0</v>
      </c>
      <c r="AJ171" s="52">
        <v>0</v>
      </c>
      <c r="AK171" s="250">
        <v>0</v>
      </c>
      <c r="AL171" s="328">
        <v>0</v>
      </c>
      <c r="AM171" s="54">
        <v>0</v>
      </c>
      <c r="AN171" s="55">
        <v>0</v>
      </c>
      <c r="AO171" s="52">
        <v>0</v>
      </c>
      <c r="AP171" s="31" t="str">
        <f t="shared" si="34"/>
        <v/>
      </c>
      <c r="BU171" s="32"/>
      <c r="BV171" s="32"/>
      <c r="BW171" s="32"/>
      <c r="BX171" s="32"/>
      <c r="BY171" s="32"/>
      <c r="BZ171" s="32"/>
      <c r="CA171" s="300"/>
      <c r="CB171" s="234" t="str">
        <f t="shared" si="35"/>
        <v/>
      </c>
      <c r="CC171" s="32"/>
      <c r="CD171" s="32"/>
      <c r="CE171" s="32"/>
      <c r="CF171" s="32"/>
      <c r="CG171" s="34">
        <f t="shared" si="36"/>
        <v>0</v>
      </c>
      <c r="CH171" s="35"/>
      <c r="CI171" s="35"/>
      <c r="DI171"/>
    </row>
    <row r="172" spans="1:113" x14ac:dyDescent="0.25">
      <c r="A172" s="161" t="s">
        <v>180</v>
      </c>
      <c r="B172" s="324">
        <f t="shared" si="32"/>
        <v>0</v>
      </c>
      <c r="C172" s="325">
        <f t="shared" si="33"/>
        <v>0</v>
      </c>
      <c r="D172" s="325">
        <f t="shared" si="33"/>
        <v>0</v>
      </c>
      <c r="E172" s="51">
        <v>0</v>
      </c>
      <c r="F172" s="52">
        <v>0</v>
      </c>
      <c r="G172" s="51">
        <v>0</v>
      </c>
      <c r="H172" s="52">
        <v>0</v>
      </c>
      <c r="I172" s="51">
        <v>0</v>
      </c>
      <c r="J172" s="52">
        <v>0</v>
      </c>
      <c r="K172" s="51">
        <v>0</v>
      </c>
      <c r="L172" s="55">
        <v>0</v>
      </c>
      <c r="M172" s="55">
        <v>0</v>
      </c>
      <c r="N172" s="328">
        <v>0</v>
      </c>
      <c r="O172" s="51">
        <v>0</v>
      </c>
      <c r="P172" s="52">
        <v>0</v>
      </c>
      <c r="Q172" s="51">
        <v>0</v>
      </c>
      <c r="R172" s="52">
        <v>0</v>
      </c>
      <c r="S172" s="51">
        <v>0</v>
      </c>
      <c r="T172" s="52">
        <v>0</v>
      </c>
      <c r="U172" s="51">
        <v>0</v>
      </c>
      <c r="V172" s="52">
        <v>0</v>
      </c>
      <c r="W172" s="51">
        <v>0</v>
      </c>
      <c r="X172" s="52">
        <v>0</v>
      </c>
      <c r="Y172" s="51">
        <v>0</v>
      </c>
      <c r="Z172" s="52">
        <v>0</v>
      </c>
      <c r="AA172" s="51">
        <v>0</v>
      </c>
      <c r="AB172" s="52">
        <v>0</v>
      </c>
      <c r="AC172" s="51">
        <v>0</v>
      </c>
      <c r="AD172" s="328">
        <v>0</v>
      </c>
      <c r="AE172" s="51">
        <v>0</v>
      </c>
      <c r="AF172" s="52">
        <v>0</v>
      </c>
      <c r="AG172" s="51">
        <v>0</v>
      </c>
      <c r="AH172" s="52">
        <v>0</v>
      </c>
      <c r="AI172" s="51">
        <v>0</v>
      </c>
      <c r="AJ172" s="52">
        <v>0</v>
      </c>
      <c r="AK172" s="250">
        <v>0</v>
      </c>
      <c r="AL172" s="328">
        <v>0</v>
      </c>
      <c r="AM172" s="54">
        <v>0</v>
      </c>
      <c r="AN172" s="55">
        <v>0</v>
      </c>
      <c r="AO172" s="52">
        <v>0</v>
      </c>
      <c r="AP172" s="31" t="str">
        <f t="shared" si="34"/>
        <v/>
      </c>
      <c r="BU172" s="32"/>
      <c r="BV172" s="32"/>
      <c r="BW172" s="32"/>
      <c r="BX172" s="32"/>
      <c r="BY172" s="32"/>
      <c r="BZ172" s="32"/>
      <c r="CA172" s="300"/>
      <c r="CB172" s="234" t="str">
        <f t="shared" si="35"/>
        <v/>
      </c>
      <c r="CC172" s="32"/>
      <c r="CD172" s="32"/>
      <c r="CE172" s="32"/>
      <c r="CF172" s="32"/>
      <c r="CG172" s="34">
        <f t="shared" si="36"/>
        <v>0</v>
      </c>
      <c r="CH172" s="35"/>
      <c r="CI172" s="35"/>
      <c r="DI172"/>
    </row>
    <row r="173" spans="1:113" x14ac:dyDescent="0.25">
      <c r="A173" s="161" t="s">
        <v>181</v>
      </c>
      <c r="B173" s="324">
        <f t="shared" si="32"/>
        <v>0</v>
      </c>
      <c r="C173" s="325">
        <f t="shared" si="33"/>
        <v>0</v>
      </c>
      <c r="D173" s="325">
        <f t="shared" si="33"/>
        <v>0</v>
      </c>
      <c r="E173" s="51">
        <v>0</v>
      </c>
      <c r="F173" s="52">
        <v>0</v>
      </c>
      <c r="G173" s="51">
        <v>0</v>
      </c>
      <c r="H173" s="52">
        <v>0</v>
      </c>
      <c r="I173" s="51">
        <v>0</v>
      </c>
      <c r="J173" s="52">
        <v>0</v>
      </c>
      <c r="K173" s="51">
        <v>0</v>
      </c>
      <c r="L173" s="55">
        <v>0</v>
      </c>
      <c r="M173" s="55">
        <v>0</v>
      </c>
      <c r="N173" s="328">
        <v>0</v>
      </c>
      <c r="O173" s="51">
        <v>0</v>
      </c>
      <c r="P173" s="52">
        <v>0</v>
      </c>
      <c r="Q173" s="51">
        <v>0</v>
      </c>
      <c r="R173" s="52">
        <v>0</v>
      </c>
      <c r="S173" s="51">
        <v>0</v>
      </c>
      <c r="T173" s="52">
        <v>0</v>
      </c>
      <c r="U173" s="51">
        <v>0</v>
      </c>
      <c r="V173" s="52">
        <v>0</v>
      </c>
      <c r="W173" s="51">
        <v>0</v>
      </c>
      <c r="X173" s="52">
        <v>0</v>
      </c>
      <c r="Y173" s="51">
        <v>0</v>
      </c>
      <c r="Z173" s="52">
        <v>0</v>
      </c>
      <c r="AA173" s="51">
        <v>0</v>
      </c>
      <c r="AB173" s="52">
        <v>0</v>
      </c>
      <c r="AC173" s="51">
        <v>0</v>
      </c>
      <c r="AD173" s="328">
        <v>0</v>
      </c>
      <c r="AE173" s="51">
        <v>0</v>
      </c>
      <c r="AF173" s="52">
        <v>0</v>
      </c>
      <c r="AG173" s="51">
        <v>0</v>
      </c>
      <c r="AH173" s="52">
        <v>0</v>
      </c>
      <c r="AI173" s="51">
        <v>0</v>
      </c>
      <c r="AJ173" s="52">
        <v>0</v>
      </c>
      <c r="AK173" s="250">
        <v>0</v>
      </c>
      <c r="AL173" s="328">
        <v>0</v>
      </c>
      <c r="AM173" s="54">
        <v>0</v>
      </c>
      <c r="AN173" s="55">
        <v>0</v>
      </c>
      <c r="AO173" s="52">
        <v>0</v>
      </c>
      <c r="AP173" s="31" t="str">
        <f t="shared" si="34"/>
        <v/>
      </c>
      <c r="BU173" s="32"/>
      <c r="BV173" s="32"/>
      <c r="BW173" s="32"/>
      <c r="BX173" s="32"/>
      <c r="BY173" s="32"/>
      <c r="BZ173" s="32"/>
      <c r="CA173" s="300"/>
      <c r="CB173" s="234" t="str">
        <f t="shared" si="35"/>
        <v/>
      </c>
      <c r="CC173" s="32"/>
      <c r="CD173" s="32"/>
      <c r="CE173" s="32"/>
      <c r="CF173" s="32"/>
      <c r="CG173" s="34">
        <f t="shared" si="36"/>
        <v>0</v>
      </c>
      <c r="CH173" s="35"/>
      <c r="CI173" s="35"/>
      <c r="DI173"/>
    </row>
    <row r="174" spans="1:113" x14ac:dyDescent="0.25">
      <c r="A174" s="161" t="s">
        <v>182</v>
      </c>
      <c r="B174" s="324">
        <f t="shared" si="32"/>
        <v>0</v>
      </c>
      <c r="C174" s="325">
        <f t="shared" si="33"/>
        <v>0</v>
      </c>
      <c r="D174" s="325">
        <f t="shared" si="33"/>
        <v>0</v>
      </c>
      <c r="E174" s="51">
        <v>0</v>
      </c>
      <c r="F174" s="52">
        <v>0</v>
      </c>
      <c r="G174" s="51">
        <v>0</v>
      </c>
      <c r="H174" s="52">
        <v>0</v>
      </c>
      <c r="I174" s="51">
        <v>0</v>
      </c>
      <c r="J174" s="52">
        <v>0</v>
      </c>
      <c r="K174" s="51">
        <v>0</v>
      </c>
      <c r="L174" s="55">
        <v>0</v>
      </c>
      <c r="M174" s="55">
        <v>0</v>
      </c>
      <c r="N174" s="328">
        <v>0</v>
      </c>
      <c r="O174" s="51">
        <v>0</v>
      </c>
      <c r="P174" s="52">
        <v>0</v>
      </c>
      <c r="Q174" s="51">
        <v>0</v>
      </c>
      <c r="R174" s="52">
        <v>0</v>
      </c>
      <c r="S174" s="51">
        <v>0</v>
      </c>
      <c r="T174" s="52">
        <v>0</v>
      </c>
      <c r="U174" s="51">
        <v>0</v>
      </c>
      <c r="V174" s="52">
        <v>0</v>
      </c>
      <c r="W174" s="51">
        <v>0</v>
      </c>
      <c r="X174" s="52">
        <v>0</v>
      </c>
      <c r="Y174" s="51">
        <v>0</v>
      </c>
      <c r="Z174" s="52">
        <v>0</v>
      </c>
      <c r="AA174" s="51">
        <v>0</v>
      </c>
      <c r="AB174" s="52">
        <v>0</v>
      </c>
      <c r="AC174" s="51">
        <v>0</v>
      </c>
      <c r="AD174" s="328">
        <v>0</v>
      </c>
      <c r="AE174" s="51">
        <v>0</v>
      </c>
      <c r="AF174" s="52">
        <v>0</v>
      </c>
      <c r="AG174" s="51">
        <v>0</v>
      </c>
      <c r="AH174" s="52">
        <v>0</v>
      </c>
      <c r="AI174" s="51">
        <v>0</v>
      </c>
      <c r="AJ174" s="52">
        <v>0</v>
      </c>
      <c r="AK174" s="250">
        <v>0</v>
      </c>
      <c r="AL174" s="328">
        <v>0</v>
      </c>
      <c r="AM174" s="54">
        <v>0</v>
      </c>
      <c r="AN174" s="55">
        <v>0</v>
      </c>
      <c r="AO174" s="52">
        <v>0</v>
      </c>
      <c r="AP174" s="31" t="str">
        <f t="shared" si="34"/>
        <v/>
      </c>
      <c r="BU174" s="32"/>
      <c r="BV174" s="32"/>
      <c r="BW174" s="32"/>
      <c r="BX174" s="32"/>
      <c r="BY174" s="32"/>
      <c r="BZ174" s="32"/>
      <c r="CA174" s="300"/>
      <c r="CB174" s="234" t="str">
        <f t="shared" si="35"/>
        <v/>
      </c>
      <c r="CC174" s="32"/>
      <c r="CD174" s="32"/>
      <c r="CE174" s="32"/>
      <c r="CF174" s="32"/>
      <c r="CG174" s="34">
        <f t="shared" si="36"/>
        <v>0</v>
      </c>
      <c r="CH174" s="35"/>
      <c r="CI174" s="35"/>
      <c r="DI174"/>
    </row>
    <row r="175" spans="1:113" x14ac:dyDescent="0.25">
      <c r="A175" s="718" t="s">
        <v>71</v>
      </c>
      <c r="B175" s="324">
        <f t="shared" si="32"/>
        <v>40</v>
      </c>
      <c r="C175" s="325">
        <f t="shared" si="33"/>
        <v>19</v>
      </c>
      <c r="D175" s="325">
        <f t="shared" si="33"/>
        <v>21</v>
      </c>
      <c r="E175" s="88">
        <v>2</v>
      </c>
      <c r="F175" s="90">
        <v>4</v>
      </c>
      <c r="G175" s="88">
        <v>0</v>
      </c>
      <c r="H175" s="90">
        <v>0</v>
      </c>
      <c r="I175" s="88">
        <v>0</v>
      </c>
      <c r="J175" s="90">
        <v>0</v>
      </c>
      <c r="K175" s="88">
        <v>0</v>
      </c>
      <c r="L175" s="93">
        <v>0</v>
      </c>
      <c r="M175" s="93">
        <v>0</v>
      </c>
      <c r="N175" s="330">
        <v>0</v>
      </c>
      <c r="O175" s="88">
        <v>0</v>
      </c>
      <c r="P175" s="90">
        <v>0</v>
      </c>
      <c r="Q175" s="88">
        <v>0</v>
      </c>
      <c r="R175" s="90">
        <v>0</v>
      </c>
      <c r="S175" s="88">
        <v>0</v>
      </c>
      <c r="T175" s="90">
        <v>1</v>
      </c>
      <c r="U175" s="88">
        <v>0</v>
      </c>
      <c r="V175" s="90">
        <v>0</v>
      </c>
      <c r="W175" s="88">
        <v>0</v>
      </c>
      <c r="X175" s="90">
        <v>0</v>
      </c>
      <c r="Y175" s="88">
        <v>3</v>
      </c>
      <c r="Z175" s="90">
        <v>2</v>
      </c>
      <c r="AA175" s="88">
        <v>2</v>
      </c>
      <c r="AB175" s="90">
        <v>1</v>
      </c>
      <c r="AC175" s="88">
        <v>2</v>
      </c>
      <c r="AD175" s="330">
        <v>1</v>
      </c>
      <c r="AE175" s="88">
        <v>3</v>
      </c>
      <c r="AF175" s="90">
        <v>2</v>
      </c>
      <c r="AG175" s="88">
        <v>2</v>
      </c>
      <c r="AH175" s="90">
        <v>3</v>
      </c>
      <c r="AI175" s="88">
        <v>2</v>
      </c>
      <c r="AJ175" s="90">
        <v>4</v>
      </c>
      <c r="AK175" s="331">
        <v>3</v>
      </c>
      <c r="AL175" s="330">
        <v>3</v>
      </c>
      <c r="AM175" s="63">
        <v>8</v>
      </c>
      <c r="AN175" s="93">
        <v>15</v>
      </c>
      <c r="AO175" s="90">
        <v>17</v>
      </c>
      <c r="AP175" s="31" t="str">
        <f t="shared" si="34"/>
        <v/>
      </c>
      <c r="BU175" s="32"/>
      <c r="BV175" s="32"/>
      <c r="BW175" s="32"/>
      <c r="BX175" s="32"/>
      <c r="BY175" s="32"/>
      <c r="BZ175" s="32"/>
      <c r="CA175" s="300"/>
      <c r="CB175" s="234" t="str">
        <f t="shared" si="35"/>
        <v/>
      </c>
      <c r="CC175" s="32"/>
      <c r="CD175" s="32"/>
      <c r="CE175" s="32"/>
      <c r="CF175" s="32"/>
      <c r="CG175" s="34">
        <f t="shared" si="36"/>
        <v>0</v>
      </c>
      <c r="CH175" s="35"/>
      <c r="CI175" s="35"/>
      <c r="DI175"/>
    </row>
    <row r="176" spans="1:113" x14ac:dyDescent="0.25">
      <c r="A176" s="1326" t="s">
        <v>183</v>
      </c>
      <c r="B176" s="1327">
        <f t="shared" ref="B176:AO176" si="37">SUM(B177:B181)</f>
        <v>260</v>
      </c>
      <c r="C176" s="1328">
        <f t="shared" si="37"/>
        <v>125</v>
      </c>
      <c r="D176" s="1328">
        <f t="shared" si="37"/>
        <v>135</v>
      </c>
      <c r="E176" s="1329">
        <f t="shared" si="37"/>
        <v>27</v>
      </c>
      <c r="F176" s="1330">
        <f t="shared" si="37"/>
        <v>27</v>
      </c>
      <c r="G176" s="1329">
        <f t="shared" si="37"/>
        <v>3</v>
      </c>
      <c r="H176" s="1330">
        <f t="shared" si="37"/>
        <v>4</v>
      </c>
      <c r="I176" s="1329">
        <f t="shared" si="37"/>
        <v>4</v>
      </c>
      <c r="J176" s="1330">
        <f t="shared" si="37"/>
        <v>2</v>
      </c>
      <c r="K176" s="1329">
        <f t="shared" si="37"/>
        <v>7</v>
      </c>
      <c r="L176" s="1329">
        <f t="shared" si="37"/>
        <v>4</v>
      </c>
      <c r="M176" s="1329">
        <f t="shared" si="37"/>
        <v>0</v>
      </c>
      <c r="N176" s="1331">
        <f t="shared" si="37"/>
        <v>0</v>
      </c>
      <c r="O176" s="1329">
        <f t="shared" si="37"/>
        <v>1</v>
      </c>
      <c r="P176" s="1330">
        <f t="shared" si="37"/>
        <v>1</v>
      </c>
      <c r="Q176" s="1329">
        <f t="shared" si="37"/>
        <v>4</v>
      </c>
      <c r="R176" s="1330">
        <f t="shared" si="37"/>
        <v>3</v>
      </c>
      <c r="S176" s="1329">
        <f t="shared" si="37"/>
        <v>3</v>
      </c>
      <c r="T176" s="1330">
        <f t="shared" si="37"/>
        <v>1</v>
      </c>
      <c r="U176" s="1329">
        <f t="shared" si="37"/>
        <v>2</v>
      </c>
      <c r="V176" s="1330">
        <f t="shared" si="37"/>
        <v>3</v>
      </c>
      <c r="W176" s="1329">
        <f t="shared" si="37"/>
        <v>4</v>
      </c>
      <c r="X176" s="1330">
        <f t="shared" si="37"/>
        <v>3</v>
      </c>
      <c r="Y176" s="1329">
        <f t="shared" si="37"/>
        <v>10</v>
      </c>
      <c r="Z176" s="1330">
        <f t="shared" si="37"/>
        <v>10</v>
      </c>
      <c r="AA176" s="1329">
        <f t="shared" si="37"/>
        <v>6</v>
      </c>
      <c r="AB176" s="1330">
        <f t="shared" si="37"/>
        <v>9</v>
      </c>
      <c r="AC176" s="1329">
        <f t="shared" si="37"/>
        <v>3</v>
      </c>
      <c r="AD176" s="1331">
        <f t="shared" si="37"/>
        <v>10</v>
      </c>
      <c r="AE176" s="1329">
        <f t="shared" si="37"/>
        <v>12</v>
      </c>
      <c r="AF176" s="1330">
        <f t="shared" si="37"/>
        <v>13</v>
      </c>
      <c r="AG176" s="1329">
        <f t="shared" si="37"/>
        <v>14</v>
      </c>
      <c r="AH176" s="1330">
        <f t="shared" si="37"/>
        <v>13</v>
      </c>
      <c r="AI176" s="1329">
        <f t="shared" si="37"/>
        <v>7</v>
      </c>
      <c r="AJ176" s="1330">
        <f t="shared" si="37"/>
        <v>12</v>
      </c>
      <c r="AK176" s="1445">
        <f t="shared" si="37"/>
        <v>18</v>
      </c>
      <c r="AL176" s="1333">
        <f t="shared" si="37"/>
        <v>20</v>
      </c>
      <c r="AM176" s="1334">
        <f t="shared" si="37"/>
        <v>26</v>
      </c>
      <c r="AN176" s="1335">
        <f t="shared" si="37"/>
        <v>101</v>
      </c>
      <c r="AO176" s="1336">
        <f t="shared" si="37"/>
        <v>133</v>
      </c>
      <c r="AP176" s="85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/>
      <c r="CH176"/>
      <c r="CI176"/>
      <c r="DI176"/>
    </row>
    <row r="177" spans="1:129" x14ac:dyDescent="0.25">
      <c r="A177" s="163" t="s">
        <v>42</v>
      </c>
      <c r="B177" s="338">
        <f>SUM(C177:D177)</f>
        <v>221</v>
      </c>
      <c r="C177" s="325">
        <f t="shared" ref="C177:D181" si="38">E177+G177+I177+K177+M177+O177+Q177+S177+U177+W177+Y177+AA177+AC177+AE177+AG177+AI177+AK177</f>
        <v>103</v>
      </c>
      <c r="D177" s="325">
        <f t="shared" si="38"/>
        <v>118</v>
      </c>
      <c r="E177" s="39">
        <v>26</v>
      </c>
      <c r="F177" s="41">
        <v>27</v>
      </c>
      <c r="G177" s="39">
        <v>3</v>
      </c>
      <c r="H177" s="41">
        <v>4</v>
      </c>
      <c r="I177" s="39">
        <v>4</v>
      </c>
      <c r="J177" s="41">
        <v>2</v>
      </c>
      <c r="K177" s="39">
        <v>5</v>
      </c>
      <c r="L177" s="44">
        <v>4</v>
      </c>
      <c r="M177" s="44">
        <v>0</v>
      </c>
      <c r="N177" s="339">
        <v>0</v>
      </c>
      <c r="O177" s="39">
        <v>1</v>
      </c>
      <c r="P177" s="41">
        <v>1</v>
      </c>
      <c r="Q177" s="39">
        <v>2</v>
      </c>
      <c r="R177" s="41">
        <v>3</v>
      </c>
      <c r="S177" s="39">
        <v>1</v>
      </c>
      <c r="T177" s="41">
        <v>1</v>
      </c>
      <c r="U177" s="39">
        <v>2</v>
      </c>
      <c r="V177" s="41">
        <v>2</v>
      </c>
      <c r="W177" s="39">
        <v>2</v>
      </c>
      <c r="X177" s="41">
        <v>2</v>
      </c>
      <c r="Y177" s="39">
        <v>8</v>
      </c>
      <c r="Z177" s="41">
        <v>8</v>
      </c>
      <c r="AA177" s="39">
        <v>6</v>
      </c>
      <c r="AB177" s="41">
        <v>9</v>
      </c>
      <c r="AC177" s="39">
        <v>2</v>
      </c>
      <c r="AD177" s="339">
        <v>8</v>
      </c>
      <c r="AE177" s="39">
        <v>9</v>
      </c>
      <c r="AF177" s="41">
        <v>10</v>
      </c>
      <c r="AG177" s="39">
        <v>12</v>
      </c>
      <c r="AH177" s="41">
        <v>11</v>
      </c>
      <c r="AI177" s="39">
        <v>6</v>
      </c>
      <c r="AJ177" s="41">
        <v>11</v>
      </c>
      <c r="AK177" s="249">
        <v>14</v>
      </c>
      <c r="AL177" s="339">
        <v>15</v>
      </c>
      <c r="AM177" s="43">
        <v>25</v>
      </c>
      <c r="AN177" s="44">
        <v>74</v>
      </c>
      <c r="AO177" s="41">
        <v>122</v>
      </c>
      <c r="AP177" s="31" t="str">
        <f>$CA177&amp;CB177</f>
        <v/>
      </c>
      <c r="BU177" s="32"/>
      <c r="BV177" s="32"/>
      <c r="BW177" s="32"/>
      <c r="BX177" s="32"/>
      <c r="BY177" s="32"/>
      <c r="BZ177" s="32"/>
      <c r="CA177" s="300"/>
      <c r="CB177" s="234" t="str">
        <f t="shared" si="35"/>
        <v/>
      </c>
      <c r="CC177" s="32"/>
      <c r="CD177" s="32"/>
      <c r="CE177" s="32"/>
      <c r="CF177" s="32"/>
      <c r="CG177" s="34">
        <f>IF(AM177+AN177+AO177&lt;&gt;$B177,1,0)</f>
        <v>0</v>
      </c>
      <c r="CH177" s="35"/>
      <c r="CI177" s="35"/>
      <c r="DI177"/>
    </row>
    <row r="178" spans="1:129" x14ac:dyDescent="0.25">
      <c r="A178" s="163" t="s">
        <v>43</v>
      </c>
      <c r="B178" s="340">
        <f>SUM(C178:D178)</f>
        <v>0</v>
      </c>
      <c r="C178" s="325">
        <f t="shared" si="38"/>
        <v>0</v>
      </c>
      <c r="D178" s="325">
        <f t="shared" si="38"/>
        <v>0</v>
      </c>
      <c r="E178" s="51">
        <v>0</v>
      </c>
      <c r="F178" s="52">
        <v>0</v>
      </c>
      <c r="G178" s="51">
        <v>0</v>
      </c>
      <c r="H178" s="52">
        <v>0</v>
      </c>
      <c r="I178" s="51">
        <v>0</v>
      </c>
      <c r="J178" s="52">
        <v>0</v>
      </c>
      <c r="K178" s="51">
        <v>0</v>
      </c>
      <c r="L178" s="55">
        <v>0</v>
      </c>
      <c r="M178" s="55">
        <v>0</v>
      </c>
      <c r="N178" s="328">
        <v>0</v>
      </c>
      <c r="O178" s="51">
        <v>0</v>
      </c>
      <c r="P178" s="52">
        <v>0</v>
      </c>
      <c r="Q178" s="51">
        <v>0</v>
      </c>
      <c r="R178" s="52">
        <v>0</v>
      </c>
      <c r="S178" s="51">
        <v>0</v>
      </c>
      <c r="T178" s="52">
        <v>0</v>
      </c>
      <c r="U178" s="51">
        <v>0</v>
      </c>
      <c r="V178" s="52">
        <v>0</v>
      </c>
      <c r="W178" s="51">
        <v>0</v>
      </c>
      <c r="X178" s="52">
        <v>0</v>
      </c>
      <c r="Y178" s="51">
        <v>0</v>
      </c>
      <c r="Z178" s="52">
        <v>0</v>
      </c>
      <c r="AA178" s="51">
        <v>0</v>
      </c>
      <c r="AB178" s="52">
        <v>0</v>
      </c>
      <c r="AC178" s="51">
        <v>0</v>
      </c>
      <c r="AD178" s="328">
        <v>0</v>
      </c>
      <c r="AE178" s="51">
        <v>0</v>
      </c>
      <c r="AF178" s="52">
        <v>0</v>
      </c>
      <c r="AG178" s="51">
        <v>0</v>
      </c>
      <c r="AH178" s="52">
        <v>0</v>
      </c>
      <c r="AI178" s="51">
        <v>0</v>
      </c>
      <c r="AJ178" s="52">
        <v>0</v>
      </c>
      <c r="AK178" s="250">
        <v>0</v>
      </c>
      <c r="AL178" s="328">
        <v>0</v>
      </c>
      <c r="AM178" s="54">
        <v>0</v>
      </c>
      <c r="AN178" s="55">
        <v>0</v>
      </c>
      <c r="AO178" s="52">
        <v>0</v>
      </c>
      <c r="AP178" s="31" t="str">
        <f>$CA178&amp;CB178</f>
        <v/>
      </c>
      <c r="BU178" s="32"/>
      <c r="BV178" s="32"/>
      <c r="BW178" s="32"/>
      <c r="BX178" s="32"/>
      <c r="BY178" s="32"/>
      <c r="BZ178" s="32"/>
      <c r="CA178" s="300"/>
      <c r="CB178" s="234" t="str">
        <f t="shared" si="35"/>
        <v/>
      </c>
      <c r="CC178" s="32"/>
      <c r="CD178" s="32"/>
      <c r="CE178" s="32"/>
      <c r="CF178" s="32"/>
      <c r="CG178" s="34">
        <f t="shared" si="36"/>
        <v>0</v>
      </c>
      <c r="CH178" s="35"/>
      <c r="CI178" s="35"/>
      <c r="DI178"/>
    </row>
    <row r="179" spans="1:129" x14ac:dyDescent="0.25">
      <c r="A179" s="163" t="s">
        <v>44</v>
      </c>
      <c r="B179" s="340">
        <f>SUM(C179:D179)</f>
        <v>12</v>
      </c>
      <c r="C179" s="325">
        <f t="shared" si="38"/>
        <v>6</v>
      </c>
      <c r="D179" s="325">
        <f t="shared" si="38"/>
        <v>6</v>
      </c>
      <c r="E179" s="51">
        <v>0</v>
      </c>
      <c r="F179" s="52">
        <v>0</v>
      </c>
      <c r="G179" s="51">
        <v>0</v>
      </c>
      <c r="H179" s="52">
        <v>0</v>
      </c>
      <c r="I179" s="51">
        <v>0</v>
      </c>
      <c r="J179" s="52">
        <v>0</v>
      </c>
      <c r="K179" s="51">
        <v>0</v>
      </c>
      <c r="L179" s="55">
        <v>0</v>
      </c>
      <c r="M179" s="55">
        <v>0</v>
      </c>
      <c r="N179" s="328">
        <v>0</v>
      </c>
      <c r="O179" s="51">
        <v>0</v>
      </c>
      <c r="P179" s="52">
        <v>0</v>
      </c>
      <c r="Q179" s="51">
        <v>1</v>
      </c>
      <c r="R179" s="52">
        <v>0</v>
      </c>
      <c r="S179" s="51">
        <v>0</v>
      </c>
      <c r="T179" s="52">
        <v>0</v>
      </c>
      <c r="U179" s="51">
        <v>0</v>
      </c>
      <c r="V179" s="52">
        <v>0</v>
      </c>
      <c r="W179" s="51">
        <v>0</v>
      </c>
      <c r="X179" s="52">
        <v>0</v>
      </c>
      <c r="Y179" s="51">
        <v>0</v>
      </c>
      <c r="Z179" s="52">
        <v>1</v>
      </c>
      <c r="AA179" s="51">
        <v>0</v>
      </c>
      <c r="AB179" s="52">
        <v>0</v>
      </c>
      <c r="AC179" s="51">
        <v>1</v>
      </c>
      <c r="AD179" s="328">
        <v>0</v>
      </c>
      <c r="AE179" s="51">
        <v>2</v>
      </c>
      <c r="AF179" s="52">
        <v>1</v>
      </c>
      <c r="AG179" s="51">
        <v>1</v>
      </c>
      <c r="AH179" s="52">
        <v>1</v>
      </c>
      <c r="AI179" s="51">
        <v>0</v>
      </c>
      <c r="AJ179" s="52">
        <v>0</v>
      </c>
      <c r="AK179" s="250">
        <v>1</v>
      </c>
      <c r="AL179" s="328">
        <v>3</v>
      </c>
      <c r="AM179" s="54">
        <v>0</v>
      </c>
      <c r="AN179" s="55">
        <v>7</v>
      </c>
      <c r="AO179" s="52">
        <v>5</v>
      </c>
      <c r="AP179" s="31" t="str">
        <f>$CA179&amp;CB179</f>
        <v/>
      </c>
      <c r="BU179" s="32"/>
      <c r="BV179" s="32"/>
      <c r="BW179" s="32"/>
      <c r="BX179" s="32"/>
      <c r="BY179" s="32"/>
      <c r="BZ179" s="32"/>
      <c r="CA179" s="300"/>
      <c r="CB179" s="234" t="str">
        <f t="shared" si="35"/>
        <v/>
      </c>
      <c r="CC179" s="32"/>
      <c r="CD179" s="32"/>
      <c r="CE179" s="32"/>
      <c r="CF179" s="32"/>
      <c r="CG179" s="34">
        <f t="shared" si="36"/>
        <v>0</v>
      </c>
      <c r="CH179" s="35"/>
      <c r="CI179" s="35"/>
      <c r="DI179"/>
    </row>
    <row r="180" spans="1:129" x14ac:dyDescent="0.25">
      <c r="A180" s="163" t="s">
        <v>184</v>
      </c>
      <c r="B180" s="340">
        <f>SUM(C180:D180)</f>
        <v>0</v>
      </c>
      <c r="C180" s="325">
        <f t="shared" si="38"/>
        <v>0</v>
      </c>
      <c r="D180" s="325">
        <f t="shared" si="38"/>
        <v>0</v>
      </c>
      <c r="E180" s="51">
        <v>0</v>
      </c>
      <c r="F180" s="52">
        <v>0</v>
      </c>
      <c r="G180" s="51">
        <v>0</v>
      </c>
      <c r="H180" s="52">
        <v>0</v>
      </c>
      <c r="I180" s="51">
        <v>0</v>
      </c>
      <c r="J180" s="52">
        <v>0</v>
      </c>
      <c r="K180" s="51">
        <v>0</v>
      </c>
      <c r="L180" s="55">
        <v>0</v>
      </c>
      <c r="M180" s="55">
        <v>0</v>
      </c>
      <c r="N180" s="328">
        <v>0</v>
      </c>
      <c r="O180" s="51">
        <v>0</v>
      </c>
      <c r="P180" s="52">
        <v>0</v>
      </c>
      <c r="Q180" s="51">
        <v>0</v>
      </c>
      <c r="R180" s="52">
        <v>0</v>
      </c>
      <c r="S180" s="51">
        <v>0</v>
      </c>
      <c r="T180" s="52">
        <v>0</v>
      </c>
      <c r="U180" s="51">
        <v>0</v>
      </c>
      <c r="V180" s="52">
        <v>0</v>
      </c>
      <c r="W180" s="51">
        <v>0</v>
      </c>
      <c r="X180" s="52">
        <v>0</v>
      </c>
      <c r="Y180" s="51">
        <v>0</v>
      </c>
      <c r="Z180" s="52">
        <v>0</v>
      </c>
      <c r="AA180" s="51">
        <v>0</v>
      </c>
      <c r="AB180" s="52">
        <v>0</v>
      </c>
      <c r="AC180" s="51">
        <v>0</v>
      </c>
      <c r="AD180" s="328">
        <v>0</v>
      </c>
      <c r="AE180" s="51">
        <v>0</v>
      </c>
      <c r="AF180" s="52">
        <v>0</v>
      </c>
      <c r="AG180" s="51">
        <v>0</v>
      </c>
      <c r="AH180" s="52">
        <v>0</v>
      </c>
      <c r="AI180" s="51">
        <v>0</v>
      </c>
      <c r="AJ180" s="52">
        <v>0</v>
      </c>
      <c r="AK180" s="250">
        <v>0</v>
      </c>
      <c r="AL180" s="328">
        <v>0</v>
      </c>
      <c r="AM180" s="54">
        <v>0</v>
      </c>
      <c r="AN180" s="55">
        <v>0</v>
      </c>
      <c r="AO180" s="52">
        <v>0</v>
      </c>
      <c r="AP180" s="31" t="str">
        <f>$CA180&amp;CB180</f>
        <v/>
      </c>
      <c r="BU180" s="32"/>
      <c r="BV180" s="32"/>
      <c r="BW180" s="32"/>
      <c r="BX180" s="32"/>
      <c r="BY180" s="32"/>
      <c r="BZ180" s="32"/>
      <c r="CA180" s="300"/>
      <c r="CB180" s="234" t="str">
        <f t="shared" si="35"/>
        <v/>
      </c>
      <c r="CC180" s="32"/>
      <c r="CD180" s="32"/>
      <c r="CE180" s="32"/>
      <c r="CF180" s="32"/>
      <c r="CG180" s="34">
        <f t="shared" si="36"/>
        <v>0</v>
      </c>
      <c r="CH180" s="35"/>
      <c r="CI180" s="35"/>
      <c r="DI180"/>
    </row>
    <row r="181" spans="1:129" x14ac:dyDescent="0.25">
      <c r="A181" s="341" t="s">
        <v>71</v>
      </c>
      <c r="B181" s="1511">
        <f>SUM(C181:D181)</f>
        <v>27</v>
      </c>
      <c r="C181" s="343">
        <f t="shared" si="38"/>
        <v>16</v>
      </c>
      <c r="D181" s="343">
        <f t="shared" si="38"/>
        <v>11</v>
      </c>
      <c r="E181" s="304">
        <v>1</v>
      </c>
      <c r="F181" s="240">
        <v>0</v>
      </c>
      <c r="G181" s="304">
        <v>0</v>
      </c>
      <c r="H181" s="240">
        <v>0</v>
      </c>
      <c r="I181" s="304">
        <v>0</v>
      </c>
      <c r="J181" s="240">
        <v>0</v>
      </c>
      <c r="K181" s="304">
        <v>2</v>
      </c>
      <c r="L181" s="238">
        <v>0</v>
      </c>
      <c r="M181" s="238">
        <v>0</v>
      </c>
      <c r="N181" s="344">
        <v>0</v>
      </c>
      <c r="O181" s="304">
        <v>0</v>
      </c>
      <c r="P181" s="240">
        <v>0</v>
      </c>
      <c r="Q181" s="304">
        <v>1</v>
      </c>
      <c r="R181" s="240">
        <v>0</v>
      </c>
      <c r="S181" s="304">
        <v>2</v>
      </c>
      <c r="T181" s="240">
        <v>0</v>
      </c>
      <c r="U181" s="304">
        <v>0</v>
      </c>
      <c r="V181" s="240">
        <v>1</v>
      </c>
      <c r="W181" s="304">
        <v>2</v>
      </c>
      <c r="X181" s="240">
        <v>1</v>
      </c>
      <c r="Y181" s="304">
        <v>2</v>
      </c>
      <c r="Z181" s="240">
        <v>1</v>
      </c>
      <c r="AA181" s="304">
        <v>0</v>
      </c>
      <c r="AB181" s="240">
        <v>0</v>
      </c>
      <c r="AC181" s="304">
        <v>0</v>
      </c>
      <c r="AD181" s="344">
        <v>2</v>
      </c>
      <c r="AE181" s="304">
        <v>1</v>
      </c>
      <c r="AF181" s="240">
        <v>2</v>
      </c>
      <c r="AG181" s="304">
        <v>1</v>
      </c>
      <c r="AH181" s="240">
        <v>1</v>
      </c>
      <c r="AI181" s="304">
        <v>1</v>
      </c>
      <c r="AJ181" s="240">
        <v>1</v>
      </c>
      <c r="AK181" s="251">
        <v>3</v>
      </c>
      <c r="AL181" s="344">
        <v>2</v>
      </c>
      <c r="AM181" s="75">
        <v>1</v>
      </c>
      <c r="AN181" s="238">
        <v>20</v>
      </c>
      <c r="AO181" s="240">
        <v>6</v>
      </c>
      <c r="AP181" s="31" t="str">
        <f>$CA181&amp;CB181</f>
        <v/>
      </c>
      <c r="BU181" s="32"/>
      <c r="BV181" s="32"/>
      <c r="BW181" s="32"/>
      <c r="BX181" s="32"/>
      <c r="BY181" s="32"/>
      <c r="BZ181" s="32"/>
      <c r="CA181" s="300"/>
      <c r="CB181" s="234" t="str">
        <f t="shared" si="35"/>
        <v/>
      </c>
      <c r="CC181" s="32"/>
      <c r="CD181" s="32"/>
      <c r="CE181" s="32"/>
      <c r="CF181" s="32"/>
      <c r="CG181" s="34">
        <f t="shared" si="36"/>
        <v>0</v>
      </c>
      <c r="CH181" s="35"/>
      <c r="CI181" s="35"/>
      <c r="DI181"/>
    </row>
    <row r="182" spans="1:129" x14ac:dyDescent="0.25">
      <c r="A182" s="11" t="s">
        <v>185</v>
      </c>
      <c r="B182" s="12"/>
      <c r="C182" s="12"/>
      <c r="D182" s="11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DI182"/>
    </row>
    <row r="183" spans="1:129" x14ac:dyDescent="0.25">
      <c r="A183" s="1429" t="s">
        <v>75</v>
      </c>
      <c r="B183" s="1447" t="s">
        <v>5</v>
      </c>
      <c r="C183" s="1339" t="s">
        <v>186</v>
      </c>
      <c r="D183" s="560"/>
      <c r="E183" s="560"/>
      <c r="F183" s="560"/>
      <c r="G183" s="560"/>
      <c r="H183" s="560"/>
      <c r="I183" s="560"/>
      <c r="J183" s="560"/>
      <c r="K183" s="560"/>
      <c r="L183" s="560"/>
      <c r="M183" s="560"/>
      <c r="N183" s="560"/>
      <c r="O183" s="560"/>
      <c r="P183" s="560"/>
      <c r="Q183" s="560"/>
      <c r="R183" s="560"/>
      <c r="S183" s="561"/>
      <c r="T183" s="1340" t="s">
        <v>158</v>
      </c>
      <c r="U183" s="1341"/>
      <c r="V183" s="1341"/>
      <c r="W183" s="1341"/>
      <c r="X183" s="1341"/>
      <c r="DI183"/>
    </row>
    <row r="184" spans="1:129" x14ac:dyDescent="0.25">
      <c r="A184" s="555"/>
      <c r="B184" s="557"/>
      <c r="C184" s="721"/>
      <c r="D184" s="682"/>
      <c r="E184" s="682"/>
      <c r="F184" s="682"/>
      <c r="G184" s="682"/>
      <c r="H184" s="682"/>
      <c r="I184" s="682"/>
      <c r="J184" s="682"/>
      <c r="K184" s="682"/>
      <c r="L184" s="682"/>
      <c r="M184" s="682"/>
      <c r="N184" s="682"/>
      <c r="O184" s="682"/>
      <c r="P184" s="682"/>
      <c r="Q184" s="682"/>
      <c r="R184" s="682"/>
      <c r="S184" s="683"/>
      <c r="T184" s="1448" t="s">
        <v>159</v>
      </c>
      <c r="U184" s="1449"/>
      <c r="V184" s="1450"/>
      <c r="W184" s="1345" t="s">
        <v>187</v>
      </c>
      <c r="X184" s="1286"/>
      <c r="DI184"/>
    </row>
    <row r="185" spans="1:129" ht="21" x14ac:dyDescent="0.25">
      <c r="A185" s="725"/>
      <c r="B185" s="726"/>
      <c r="C185" s="1346" t="s">
        <v>11</v>
      </c>
      <c r="D185" s="1346" t="s">
        <v>12</v>
      </c>
      <c r="E185" s="1346" t="s">
        <v>13</v>
      </c>
      <c r="F185" s="1346" t="s">
        <v>14</v>
      </c>
      <c r="G185" s="1346" t="s">
        <v>15</v>
      </c>
      <c r="H185" s="1346" t="s">
        <v>16</v>
      </c>
      <c r="I185" s="1346" t="s">
        <v>17</v>
      </c>
      <c r="J185" s="1346" t="s">
        <v>18</v>
      </c>
      <c r="K185" s="1346" t="s">
        <v>19</v>
      </c>
      <c r="L185" s="1346" t="s">
        <v>20</v>
      </c>
      <c r="M185" s="1346" t="s">
        <v>21</v>
      </c>
      <c r="N185" s="1346" t="s">
        <v>22</v>
      </c>
      <c r="O185" s="1346" t="s">
        <v>23</v>
      </c>
      <c r="P185" s="1346" t="s">
        <v>24</v>
      </c>
      <c r="Q185" s="1346" t="s">
        <v>25</v>
      </c>
      <c r="R185" s="1346" t="s">
        <v>26</v>
      </c>
      <c r="S185" s="1347" t="s">
        <v>27</v>
      </c>
      <c r="T185" s="1348" t="s">
        <v>188</v>
      </c>
      <c r="U185" s="1349" t="s">
        <v>189</v>
      </c>
      <c r="V185" s="1350" t="s">
        <v>190</v>
      </c>
      <c r="W185" s="1351" t="s">
        <v>161</v>
      </c>
      <c r="X185" s="1350" t="s">
        <v>162</v>
      </c>
      <c r="Y185" s="4"/>
      <c r="DI185"/>
    </row>
    <row r="186" spans="1:129" x14ac:dyDescent="0.25">
      <c r="A186" s="201" t="s">
        <v>82</v>
      </c>
      <c r="B186" s="229">
        <f t="shared" ref="B186:B192" si="39">SUM(C186:S186)</f>
        <v>233</v>
      </c>
      <c r="C186" s="95">
        <v>31</v>
      </c>
      <c r="D186" s="95">
        <v>7</v>
      </c>
      <c r="E186" s="95">
        <v>5</v>
      </c>
      <c r="F186" s="95">
        <v>6</v>
      </c>
      <c r="G186" s="95">
        <v>0</v>
      </c>
      <c r="H186" s="95">
        <v>1</v>
      </c>
      <c r="I186" s="95">
        <v>3</v>
      </c>
      <c r="J186" s="95">
        <v>3</v>
      </c>
      <c r="K186" s="95">
        <v>5</v>
      </c>
      <c r="L186" s="95">
        <v>4</v>
      </c>
      <c r="M186" s="95">
        <v>14</v>
      </c>
      <c r="N186" s="95">
        <v>13</v>
      </c>
      <c r="O186" s="95">
        <v>18</v>
      </c>
      <c r="P186" s="95">
        <v>28</v>
      </c>
      <c r="Q186" s="95">
        <v>30</v>
      </c>
      <c r="R186" s="95">
        <v>27</v>
      </c>
      <c r="S186" s="347">
        <v>38</v>
      </c>
      <c r="T186" s="54">
        <v>93</v>
      </c>
      <c r="U186" s="55">
        <v>0</v>
      </c>
      <c r="V186" s="52">
        <v>0</v>
      </c>
      <c r="W186" s="51">
        <v>47</v>
      </c>
      <c r="X186" s="52">
        <v>93</v>
      </c>
      <c r="Y186" s="31" t="str">
        <f t="shared" ref="Y186:Y192" si="40">$CA186&amp;CB186</f>
        <v/>
      </c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  <c r="CA186" s="300"/>
      <c r="CB186" s="234" t="str">
        <f>IF(T186+U186+V186+W186+X186&lt;&gt;$B186,"* El número de "&amp;T$183&amp;""&amp;" no debe ser distinto del Total. ","")</f>
        <v/>
      </c>
      <c r="CC186" s="32"/>
      <c r="CD186" s="32"/>
      <c r="CE186" s="32"/>
      <c r="CF186" s="32"/>
      <c r="CG186" s="35">
        <f>IF(T186+U186+V186+W186+X186&lt;&gt;$B186,1,0)</f>
        <v>0</v>
      </c>
      <c r="CH186" s="34"/>
      <c r="CI186" s="34"/>
      <c r="CJ186" s="34"/>
      <c r="CK186" s="34"/>
      <c r="CL186"/>
      <c r="CM186"/>
      <c r="CN186"/>
      <c r="CO186"/>
      <c r="CP186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</row>
    <row r="187" spans="1:129" x14ac:dyDescent="0.25">
      <c r="A187" s="163" t="s">
        <v>191</v>
      </c>
      <c r="B187" s="235">
        <f t="shared" si="39"/>
        <v>0</v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347"/>
      <c r="T187" s="54"/>
      <c r="U187" s="55"/>
      <c r="V187" s="52"/>
      <c r="W187" s="51"/>
      <c r="X187" s="52"/>
      <c r="Y187" s="31" t="str">
        <f t="shared" si="40"/>
        <v/>
      </c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00"/>
      <c r="CB187" s="234" t="str">
        <f t="shared" ref="CB187:CB192" si="41">IF(T187+U187+V187+W187+X187&lt;&gt;$B187,"* El número de "&amp;T$183&amp;""&amp;" no debe ser distinto del Total. ","")</f>
        <v/>
      </c>
      <c r="CC187" s="32"/>
      <c r="CD187" s="32"/>
      <c r="CE187" s="32"/>
      <c r="CF187" s="32"/>
      <c r="CG187" s="35">
        <f t="shared" ref="CG187:CG192" si="42">IF(T187+U187+V187+W187+X187&lt;&gt;$B187,1,0)</f>
        <v>0</v>
      </c>
      <c r="CH187" s="34"/>
      <c r="CI187" s="34"/>
      <c r="CJ187" s="34"/>
      <c r="CK187" s="34"/>
      <c r="DI187"/>
    </row>
    <row r="188" spans="1:129" x14ac:dyDescent="0.25">
      <c r="A188" s="163" t="s">
        <v>192</v>
      </c>
      <c r="B188" s="235">
        <f t="shared" si="39"/>
        <v>0</v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347"/>
      <c r="T188" s="54"/>
      <c r="U188" s="55"/>
      <c r="V188" s="52"/>
      <c r="W188" s="51"/>
      <c r="X188" s="52"/>
      <c r="Y188" s="31" t="str">
        <f t="shared" si="40"/>
        <v/>
      </c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00"/>
      <c r="CB188" s="234" t="str">
        <f t="shared" si="41"/>
        <v/>
      </c>
      <c r="CC188" s="32"/>
      <c r="CD188" s="32"/>
      <c r="CE188" s="32"/>
      <c r="CF188" s="32"/>
      <c r="CG188" s="35">
        <f t="shared" si="42"/>
        <v>0</v>
      </c>
      <c r="CH188" s="34"/>
      <c r="CI188" s="34"/>
      <c r="CJ188" s="34"/>
      <c r="CK188" s="34"/>
      <c r="DI188"/>
    </row>
    <row r="189" spans="1:129" x14ac:dyDescent="0.25">
      <c r="A189" s="348" t="s">
        <v>85</v>
      </c>
      <c r="B189" s="235">
        <f t="shared" si="39"/>
        <v>0</v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347"/>
      <c r="T189" s="54"/>
      <c r="U189" s="55"/>
      <c r="V189" s="52"/>
      <c r="W189" s="51"/>
      <c r="X189" s="52"/>
      <c r="Y189" s="31" t="str">
        <f t="shared" si="40"/>
        <v/>
      </c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00"/>
      <c r="CB189" s="234" t="str">
        <f t="shared" si="41"/>
        <v/>
      </c>
      <c r="CC189" s="32"/>
      <c r="CD189" s="32"/>
      <c r="CE189" s="32"/>
      <c r="CF189" s="32"/>
      <c r="CG189" s="35">
        <f t="shared" si="42"/>
        <v>0</v>
      </c>
      <c r="CH189" s="34"/>
      <c r="CI189" s="34"/>
      <c r="CJ189" s="34"/>
      <c r="CK189" s="34"/>
      <c r="DI189"/>
    </row>
    <row r="190" spans="1:129" x14ac:dyDescent="0.25">
      <c r="A190" s="348" t="s">
        <v>193</v>
      </c>
      <c r="B190" s="235">
        <f t="shared" si="39"/>
        <v>0</v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347"/>
      <c r="T190" s="54"/>
      <c r="U190" s="55"/>
      <c r="V190" s="52"/>
      <c r="W190" s="51"/>
      <c r="X190" s="52"/>
      <c r="Y190" s="31" t="str">
        <f t="shared" si="40"/>
        <v/>
      </c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00"/>
      <c r="CB190" s="234" t="str">
        <f t="shared" si="41"/>
        <v/>
      </c>
      <c r="CC190" s="32"/>
      <c r="CD190" s="32"/>
      <c r="CE190" s="32"/>
      <c r="CF190" s="32"/>
      <c r="CG190" s="35">
        <f t="shared" si="42"/>
        <v>0</v>
      </c>
      <c r="CH190" s="34"/>
      <c r="CI190" s="34"/>
      <c r="CJ190" s="34"/>
      <c r="CK190" s="34"/>
      <c r="DI190"/>
    </row>
    <row r="191" spans="1:129" x14ac:dyDescent="0.25">
      <c r="A191" s="349" t="s">
        <v>194</v>
      </c>
      <c r="B191" s="235">
        <f t="shared" si="39"/>
        <v>0</v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347"/>
      <c r="T191" s="54"/>
      <c r="U191" s="55"/>
      <c r="V191" s="52"/>
      <c r="W191" s="51"/>
      <c r="X191" s="52"/>
      <c r="Y191" s="31" t="str">
        <f t="shared" si="40"/>
        <v/>
      </c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00"/>
      <c r="CB191" s="234" t="str">
        <f t="shared" si="41"/>
        <v/>
      </c>
      <c r="CC191" s="32"/>
      <c r="CD191" s="32"/>
      <c r="CE191" s="32"/>
      <c r="CF191" s="32"/>
      <c r="CG191" s="35">
        <f>IF(T191+U191+V191+W191+X191&lt;&gt;$B191,1,0)</f>
        <v>0</v>
      </c>
      <c r="CH191" s="34"/>
      <c r="CI191" s="34"/>
      <c r="CJ191" s="34"/>
      <c r="CK191" s="34"/>
      <c r="DI191"/>
    </row>
    <row r="192" spans="1:129" x14ac:dyDescent="0.25">
      <c r="A192" s="350" t="s">
        <v>195</v>
      </c>
      <c r="B192" s="727">
        <f t="shared" si="39"/>
        <v>0</v>
      </c>
      <c r="C192" s="352"/>
      <c r="D192" s="352"/>
      <c r="E192" s="352"/>
      <c r="F192" s="352"/>
      <c r="G192" s="352"/>
      <c r="H192" s="352"/>
      <c r="I192" s="352"/>
      <c r="J192" s="352"/>
      <c r="K192" s="352"/>
      <c r="L192" s="352"/>
      <c r="M192" s="352"/>
      <c r="N192" s="352"/>
      <c r="O192" s="352"/>
      <c r="P192" s="352"/>
      <c r="Q192" s="352"/>
      <c r="R192" s="352"/>
      <c r="S192" s="353"/>
      <c r="T192" s="110"/>
      <c r="U192" s="76"/>
      <c r="V192" s="73"/>
      <c r="W192" s="1512"/>
      <c r="X192" s="73"/>
      <c r="Y192" s="31" t="str">
        <f t="shared" si="40"/>
        <v/>
      </c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00"/>
      <c r="CB192" s="234" t="str">
        <f t="shared" si="41"/>
        <v/>
      </c>
      <c r="CC192" s="32"/>
      <c r="CD192" s="32"/>
      <c r="CE192" s="32"/>
      <c r="CF192" s="32"/>
      <c r="CG192" s="35">
        <f t="shared" si="42"/>
        <v>0</v>
      </c>
      <c r="CH192" s="34"/>
      <c r="CI192" s="34"/>
      <c r="CJ192" s="34"/>
      <c r="CK192" s="34"/>
      <c r="DI192"/>
    </row>
    <row r="193" spans="1:113" x14ac:dyDescent="0.25">
      <c r="A193" s="728" t="s">
        <v>5</v>
      </c>
      <c r="B193" s="1353">
        <f t="shared" ref="B193:X193" si="43">SUM(B186:B192)</f>
        <v>233</v>
      </c>
      <c r="C193" s="1353">
        <f t="shared" si="43"/>
        <v>31</v>
      </c>
      <c r="D193" s="1353">
        <f t="shared" si="43"/>
        <v>7</v>
      </c>
      <c r="E193" s="1353">
        <f t="shared" si="43"/>
        <v>5</v>
      </c>
      <c r="F193" s="1353">
        <f t="shared" si="43"/>
        <v>6</v>
      </c>
      <c r="G193" s="1353">
        <f t="shared" si="43"/>
        <v>0</v>
      </c>
      <c r="H193" s="1353">
        <f t="shared" si="43"/>
        <v>1</v>
      </c>
      <c r="I193" s="1353">
        <f t="shared" si="43"/>
        <v>3</v>
      </c>
      <c r="J193" s="1353">
        <f t="shared" si="43"/>
        <v>3</v>
      </c>
      <c r="K193" s="1353">
        <f t="shared" si="43"/>
        <v>5</v>
      </c>
      <c r="L193" s="1353">
        <f t="shared" si="43"/>
        <v>4</v>
      </c>
      <c r="M193" s="1353">
        <f t="shared" si="43"/>
        <v>14</v>
      </c>
      <c r="N193" s="1353">
        <f t="shared" si="43"/>
        <v>13</v>
      </c>
      <c r="O193" s="1353">
        <f t="shared" si="43"/>
        <v>18</v>
      </c>
      <c r="P193" s="1353">
        <f t="shared" si="43"/>
        <v>28</v>
      </c>
      <c r="Q193" s="1353">
        <f t="shared" si="43"/>
        <v>30</v>
      </c>
      <c r="R193" s="1353">
        <f t="shared" si="43"/>
        <v>27</v>
      </c>
      <c r="S193" s="1354">
        <f t="shared" si="43"/>
        <v>38</v>
      </c>
      <c r="T193" s="355">
        <f t="shared" si="43"/>
        <v>93</v>
      </c>
      <c r="U193" s="356">
        <f t="shared" si="43"/>
        <v>0</v>
      </c>
      <c r="V193" s="357">
        <f t="shared" si="43"/>
        <v>0</v>
      </c>
      <c r="W193" s="1513">
        <f t="shared" si="43"/>
        <v>47</v>
      </c>
      <c r="X193" s="357">
        <f t="shared" si="43"/>
        <v>93</v>
      </c>
      <c r="DI193"/>
    </row>
    <row r="194" spans="1:113" x14ac:dyDescent="0.25">
      <c r="A194" s="192" t="s">
        <v>196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DI194"/>
    </row>
    <row r="195" spans="1:113" x14ac:dyDescent="0.25">
      <c r="A195" s="1429" t="s">
        <v>75</v>
      </c>
      <c r="B195" s="1447" t="s">
        <v>5</v>
      </c>
      <c r="C195" s="1339" t="s">
        <v>186</v>
      </c>
      <c r="D195" s="560"/>
      <c r="E195" s="560"/>
      <c r="F195" s="560"/>
      <c r="G195" s="560"/>
      <c r="H195" s="560"/>
      <c r="I195" s="560"/>
      <c r="J195" s="560"/>
      <c r="K195" s="560"/>
      <c r="L195" s="560"/>
      <c r="M195" s="560"/>
      <c r="N195" s="560"/>
      <c r="O195" s="560"/>
      <c r="P195" s="560"/>
      <c r="Q195" s="560"/>
      <c r="R195" s="560"/>
      <c r="S195" s="561"/>
      <c r="T195" s="1453" t="s">
        <v>158</v>
      </c>
      <c r="U195" s="1453"/>
      <c r="V195" s="1453"/>
      <c r="W195" s="1453"/>
      <c r="X195" s="1340"/>
      <c r="DI195"/>
    </row>
    <row r="196" spans="1:113" x14ac:dyDescent="0.25">
      <c r="A196" s="555"/>
      <c r="B196" s="557"/>
      <c r="C196" s="721"/>
      <c r="D196" s="682"/>
      <c r="E196" s="682"/>
      <c r="F196" s="682"/>
      <c r="G196" s="682"/>
      <c r="H196" s="682"/>
      <c r="I196" s="682"/>
      <c r="J196" s="682"/>
      <c r="K196" s="682"/>
      <c r="L196" s="682"/>
      <c r="M196" s="682"/>
      <c r="N196" s="682"/>
      <c r="O196" s="682"/>
      <c r="P196" s="682"/>
      <c r="Q196" s="682"/>
      <c r="R196" s="682"/>
      <c r="S196" s="683"/>
      <c r="T196" s="572" t="s">
        <v>159</v>
      </c>
      <c r="U196" s="572"/>
      <c r="V196" s="573"/>
      <c r="W196" s="1345" t="s">
        <v>187</v>
      </c>
      <c r="X196" s="1286"/>
      <c r="DI196"/>
    </row>
    <row r="197" spans="1:113" ht="21" x14ac:dyDescent="0.25">
      <c r="A197" s="725"/>
      <c r="B197" s="726"/>
      <c r="C197" s="1346" t="s">
        <v>11</v>
      </c>
      <c r="D197" s="1346" t="s">
        <v>12</v>
      </c>
      <c r="E197" s="1346" t="s">
        <v>13</v>
      </c>
      <c r="F197" s="1346" t="s">
        <v>14</v>
      </c>
      <c r="G197" s="1346" t="s">
        <v>15</v>
      </c>
      <c r="H197" s="1346" t="s">
        <v>16</v>
      </c>
      <c r="I197" s="1346" t="s">
        <v>17</v>
      </c>
      <c r="J197" s="1346" t="s">
        <v>18</v>
      </c>
      <c r="K197" s="1346" t="s">
        <v>19</v>
      </c>
      <c r="L197" s="1346" t="s">
        <v>20</v>
      </c>
      <c r="M197" s="1346" t="s">
        <v>21</v>
      </c>
      <c r="N197" s="1346" t="s">
        <v>22</v>
      </c>
      <c r="O197" s="1346" t="s">
        <v>23</v>
      </c>
      <c r="P197" s="1346" t="s">
        <v>24</v>
      </c>
      <c r="Q197" s="1346" t="s">
        <v>25</v>
      </c>
      <c r="R197" s="1346" t="s">
        <v>26</v>
      </c>
      <c r="S197" s="1347" t="s">
        <v>27</v>
      </c>
      <c r="T197" s="1357" t="s">
        <v>188</v>
      </c>
      <c r="U197" s="1357" t="s">
        <v>189</v>
      </c>
      <c r="V197" s="1357" t="s">
        <v>190</v>
      </c>
      <c r="W197" s="1358" t="s">
        <v>161</v>
      </c>
      <c r="X197" s="1357" t="s">
        <v>162</v>
      </c>
      <c r="Y197" s="4"/>
      <c r="DI197"/>
    </row>
    <row r="198" spans="1:113" x14ac:dyDescent="0.25">
      <c r="A198" s="201" t="s">
        <v>82</v>
      </c>
      <c r="B198" s="229">
        <f t="shared" ref="B198:B203" si="44">SUM(C198:S198)</f>
        <v>68</v>
      </c>
      <c r="C198" s="95">
        <v>49</v>
      </c>
      <c r="D198" s="95">
        <v>4</v>
      </c>
      <c r="E198" s="95">
        <v>4</v>
      </c>
      <c r="F198" s="95">
        <v>1</v>
      </c>
      <c r="G198" s="95">
        <v>0</v>
      </c>
      <c r="H198" s="95">
        <v>0</v>
      </c>
      <c r="I198" s="95">
        <v>0</v>
      </c>
      <c r="J198" s="95">
        <v>1</v>
      </c>
      <c r="K198" s="95">
        <v>0</v>
      </c>
      <c r="L198" s="95">
        <v>0</v>
      </c>
      <c r="M198" s="95">
        <v>1</v>
      </c>
      <c r="N198" s="95">
        <v>3</v>
      </c>
      <c r="O198" s="95">
        <v>0</v>
      </c>
      <c r="P198" s="95">
        <v>2</v>
      </c>
      <c r="Q198" s="95">
        <v>2</v>
      </c>
      <c r="R198" s="95">
        <v>1</v>
      </c>
      <c r="S198" s="347">
        <v>0</v>
      </c>
      <c r="T198" s="1478">
        <v>68</v>
      </c>
      <c r="U198" s="1492"/>
      <c r="V198" s="1492"/>
      <c r="W198" s="1492"/>
      <c r="X198" s="1492"/>
      <c r="Y198" s="31" t="str">
        <f t="shared" ref="Y198:Y203" si="45">$CA198&amp;CB198</f>
        <v/>
      </c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00"/>
      <c r="CB198" s="234" t="str">
        <f t="shared" ref="CB198:CB203" si="46">IF(T198+U198+V198+W198+X198&lt;&gt;$B198,"* El número de "&amp;T$183&amp;""&amp;" no debe ser distinto del Total. ","")</f>
        <v/>
      </c>
      <c r="CC198" s="32"/>
      <c r="CD198" s="32"/>
      <c r="CE198" s="32"/>
      <c r="CF198" s="32"/>
      <c r="CG198" s="35">
        <f t="shared" ref="CG198:CG203" si="47">IF(T198+U198+V198+W198+X198&lt;&gt;$B198,1,0)</f>
        <v>0</v>
      </c>
      <c r="CH198" s="34"/>
      <c r="CI198" s="34"/>
      <c r="CJ198" s="34"/>
      <c r="CK198" s="34"/>
      <c r="DI198"/>
    </row>
    <row r="199" spans="1:113" x14ac:dyDescent="0.25">
      <c r="A199" s="163" t="s">
        <v>191</v>
      </c>
      <c r="B199" s="235">
        <f t="shared" si="44"/>
        <v>1</v>
      </c>
      <c r="C199" s="95">
        <v>0</v>
      </c>
      <c r="D199" s="95">
        <v>0</v>
      </c>
      <c r="E199" s="95">
        <v>0</v>
      </c>
      <c r="F199" s="95">
        <v>0</v>
      </c>
      <c r="G199" s="95">
        <v>0</v>
      </c>
      <c r="H199" s="95">
        <v>0</v>
      </c>
      <c r="I199" s="95">
        <v>0</v>
      </c>
      <c r="J199" s="95">
        <v>0</v>
      </c>
      <c r="K199" s="95">
        <v>1</v>
      </c>
      <c r="L199" s="95">
        <v>0</v>
      </c>
      <c r="M199" s="95">
        <v>0</v>
      </c>
      <c r="N199" s="95">
        <v>0</v>
      </c>
      <c r="O199" s="95">
        <v>0</v>
      </c>
      <c r="P199" s="95">
        <v>0</v>
      </c>
      <c r="Q199" s="95">
        <v>0</v>
      </c>
      <c r="R199" s="95">
        <v>0</v>
      </c>
      <c r="S199" s="347">
        <v>0</v>
      </c>
      <c r="T199" s="56">
        <v>1</v>
      </c>
      <c r="U199" s="95"/>
      <c r="V199" s="95"/>
      <c r="W199" s="95"/>
      <c r="X199" s="95"/>
      <c r="Y199" s="31" t="str">
        <f t="shared" si="45"/>
        <v/>
      </c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00"/>
      <c r="CB199" s="234" t="str">
        <f t="shared" si="46"/>
        <v/>
      </c>
      <c r="CC199" s="32"/>
      <c r="CD199" s="32"/>
      <c r="CE199" s="32"/>
      <c r="CF199" s="32"/>
      <c r="CG199" s="35">
        <f t="shared" si="47"/>
        <v>0</v>
      </c>
      <c r="CH199" s="34"/>
      <c r="CI199" s="34"/>
      <c r="CJ199" s="34"/>
      <c r="CK199" s="34"/>
      <c r="DI199"/>
    </row>
    <row r="200" spans="1:113" x14ac:dyDescent="0.25">
      <c r="A200" s="163" t="s">
        <v>192</v>
      </c>
      <c r="B200" s="235">
        <f t="shared" si="44"/>
        <v>0</v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347"/>
      <c r="T200" s="56"/>
      <c r="U200" s="95"/>
      <c r="V200" s="95"/>
      <c r="W200" s="95"/>
      <c r="X200" s="95"/>
      <c r="Y200" s="31" t="str">
        <f t="shared" si="45"/>
        <v/>
      </c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00"/>
      <c r="CB200" s="234" t="str">
        <f t="shared" si="46"/>
        <v/>
      </c>
      <c r="CC200" s="32"/>
      <c r="CD200" s="32"/>
      <c r="CE200" s="32"/>
      <c r="CF200" s="32"/>
      <c r="CG200" s="35">
        <f t="shared" si="47"/>
        <v>0</v>
      </c>
      <c r="CH200" s="34"/>
      <c r="CI200" s="34"/>
      <c r="CJ200" s="34"/>
      <c r="CK200" s="34"/>
      <c r="DI200"/>
    </row>
    <row r="201" spans="1:113" x14ac:dyDescent="0.25">
      <c r="A201" s="348" t="s">
        <v>85</v>
      </c>
      <c r="B201" s="235">
        <f t="shared" si="44"/>
        <v>0</v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347"/>
      <c r="T201" s="56"/>
      <c r="U201" s="95"/>
      <c r="V201" s="95"/>
      <c r="W201" s="95"/>
      <c r="X201" s="95"/>
      <c r="Y201" s="31" t="str">
        <f t="shared" si="45"/>
        <v/>
      </c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00"/>
      <c r="CB201" s="234" t="str">
        <f t="shared" si="46"/>
        <v/>
      </c>
      <c r="CC201" s="32"/>
      <c r="CD201" s="32"/>
      <c r="CE201" s="32"/>
      <c r="CF201" s="32"/>
      <c r="CG201" s="35">
        <f t="shared" si="47"/>
        <v>0</v>
      </c>
      <c r="CH201" s="34"/>
      <c r="CI201" s="34"/>
      <c r="CJ201" s="34"/>
      <c r="CK201" s="34"/>
      <c r="DI201"/>
    </row>
    <row r="202" spans="1:113" x14ac:dyDescent="0.25">
      <c r="A202" s="349" t="s">
        <v>194</v>
      </c>
      <c r="B202" s="235">
        <f t="shared" si="44"/>
        <v>0</v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347"/>
      <c r="T202" s="56"/>
      <c r="U202" s="95"/>
      <c r="V202" s="95"/>
      <c r="W202" s="95"/>
      <c r="X202" s="95"/>
      <c r="Y202" s="31" t="str">
        <f t="shared" si="45"/>
        <v/>
      </c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00"/>
      <c r="CB202" s="234" t="str">
        <f t="shared" si="46"/>
        <v/>
      </c>
      <c r="CC202" s="32"/>
      <c r="CD202" s="32"/>
      <c r="CE202" s="32"/>
      <c r="CF202" s="32"/>
      <c r="CG202" s="35">
        <f t="shared" si="47"/>
        <v>0</v>
      </c>
      <c r="CH202" s="34"/>
      <c r="CI202" s="34"/>
      <c r="CJ202" s="34"/>
      <c r="CK202" s="34"/>
      <c r="DI202"/>
    </row>
    <row r="203" spans="1:113" x14ac:dyDescent="0.25">
      <c r="A203" s="348" t="s">
        <v>193</v>
      </c>
      <c r="B203" s="361">
        <f t="shared" si="44"/>
        <v>0</v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347"/>
      <c r="T203" s="638"/>
      <c r="U203" s="730"/>
      <c r="V203" s="730"/>
      <c r="W203" s="730"/>
      <c r="X203" s="730"/>
      <c r="Y203" s="31" t="str">
        <f t="shared" si="45"/>
        <v/>
      </c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00"/>
      <c r="CB203" s="234" t="str">
        <f t="shared" si="46"/>
        <v/>
      </c>
      <c r="CC203" s="32"/>
      <c r="CD203" s="32"/>
      <c r="CE203" s="32"/>
      <c r="CF203" s="32"/>
      <c r="CG203" s="35">
        <f t="shared" si="47"/>
        <v>0</v>
      </c>
      <c r="CH203" s="34"/>
      <c r="CI203" s="34"/>
      <c r="CJ203" s="34"/>
      <c r="CK203" s="34"/>
      <c r="DI203"/>
    </row>
    <row r="204" spans="1:113" x14ac:dyDescent="0.25">
      <c r="A204" s="728" t="s">
        <v>5</v>
      </c>
      <c r="B204" s="1353">
        <f t="shared" ref="B204:X204" si="48">SUM(B198:B203)</f>
        <v>69</v>
      </c>
      <c r="C204" s="1353">
        <f t="shared" si="48"/>
        <v>49</v>
      </c>
      <c r="D204" s="1353">
        <f t="shared" si="48"/>
        <v>4</v>
      </c>
      <c r="E204" s="1353">
        <f t="shared" si="48"/>
        <v>4</v>
      </c>
      <c r="F204" s="1353">
        <f t="shared" si="48"/>
        <v>1</v>
      </c>
      <c r="G204" s="1353">
        <f t="shared" si="48"/>
        <v>0</v>
      </c>
      <c r="H204" s="1353">
        <f t="shared" si="48"/>
        <v>0</v>
      </c>
      <c r="I204" s="1353">
        <f t="shared" si="48"/>
        <v>0</v>
      </c>
      <c r="J204" s="1353">
        <f t="shared" si="48"/>
        <v>1</v>
      </c>
      <c r="K204" s="1353">
        <f t="shared" si="48"/>
        <v>1</v>
      </c>
      <c r="L204" s="1353">
        <f t="shared" si="48"/>
        <v>0</v>
      </c>
      <c r="M204" s="1353">
        <f t="shared" si="48"/>
        <v>1</v>
      </c>
      <c r="N204" s="1353">
        <f t="shared" si="48"/>
        <v>3</v>
      </c>
      <c r="O204" s="1353">
        <f t="shared" si="48"/>
        <v>0</v>
      </c>
      <c r="P204" s="1353">
        <f t="shared" si="48"/>
        <v>2</v>
      </c>
      <c r="Q204" s="1353">
        <f t="shared" si="48"/>
        <v>2</v>
      </c>
      <c r="R204" s="1353">
        <f t="shared" si="48"/>
        <v>1</v>
      </c>
      <c r="S204" s="1354">
        <f t="shared" si="48"/>
        <v>0</v>
      </c>
      <c r="T204" s="67">
        <f t="shared" si="48"/>
        <v>69</v>
      </c>
      <c r="U204" s="303">
        <f t="shared" si="48"/>
        <v>0</v>
      </c>
      <c r="V204" s="303">
        <f t="shared" si="48"/>
        <v>0</v>
      </c>
      <c r="W204" s="303">
        <f t="shared" si="48"/>
        <v>0</v>
      </c>
      <c r="X204" s="303">
        <f t="shared" si="48"/>
        <v>0</v>
      </c>
      <c r="DI204"/>
    </row>
    <row r="205" spans="1:113" x14ac:dyDescent="0.25">
      <c r="A205" s="192" t="s">
        <v>197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DI205"/>
    </row>
    <row r="206" spans="1:113" x14ac:dyDescent="0.25">
      <c r="A206" s="1429" t="s">
        <v>75</v>
      </c>
      <c r="B206" s="1447" t="s">
        <v>5</v>
      </c>
      <c r="C206" s="1339" t="s">
        <v>186</v>
      </c>
      <c r="D206" s="560"/>
      <c r="E206" s="560"/>
      <c r="F206" s="560"/>
      <c r="G206" s="560"/>
      <c r="H206" s="560"/>
      <c r="I206" s="560"/>
      <c r="J206" s="560"/>
      <c r="K206" s="560"/>
      <c r="L206" s="560"/>
      <c r="M206" s="560"/>
      <c r="N206" s="560"/>
      <c r="O206" s="560"/>
      <c r="P206" s="560"/>
      <c r="Q206" s="560"/>
      <c r="R206" s="560"/>
      <c r="S206" s="561"/>
      <c r="T206" s="1453" t="s">
        <v>158</v>
      </c>
      <c r="U206" s="1453"/>
      <c r="V206" s="1453"/>
      <c r="W206" s="1453"/>
      <c r="X206" s="1340"/>
      <c r="DI206"/>
    </row>
    <row r="207" spans="1:113" x14ac:dyDescent="0.25">
      <c r="A207" s="555"/>
      <c r="B207" s="557"/>
      <c r="C207" s="721"/>
      <c r="D207" s="682"/>
      <c r="E207" s="682"/>
      <c r="F207" s="682"/>
      <c r="G207" s="682"/>
      <c r="H207" s="682"/>
      <c r="I207" s="682"/>
      <c r="J207" s="682"/>
      <c r="K207" s="682"/>
      <c r="L207" s="682"/>
      <c r="M207" s="682"/>
      <c r="N207" s="682"/>
      <c r="O207" s="682"/>
      <c r="P207" s="682"/>
      <c r="Q207" s="682"/>
      <c r="R207" s="682"/>
      <c r="S207" s="683"/>
      <c r="T207" s="572" t="s">
        <v>159</v>
      </c>
      <c r="U207" s="572"/>
      <c r="V207" s="573"/>
      <c r="W207" s="1345" t="s">
        <v>187</v>
      </c>
      <c r="X207" s="1286"/>
      <c r="DI207"/>
    </row>
    <row r="208" spans="1:113" ht="21" x14ac:dyDescent="0.25">
      <c r="A208" s="725"/>
      <c r="B208" s="726"/>
      <c r="C208" s="1346" t="s">
        <v>11</v>
      </c>
      <c r="D208" s="1346" t="s">
        <v>12</v>
      </c>
      <c r="E208" s="1346" t="s">
        <v>13</v>
      </c>
      <c r="F208" s="1346" t="s">
        <v>14</v>
      </c>
      <c r="G208" s="1346" t="s">
        <v>15</v>
      </c>
      <c r="H208" s="1346" t="s">
        <v>16</v>
      </c>
      <c r="I208" s="1346" t="s">
        <v>17</v>
      </c>
      <c r="J208" s="1346" t="s">
        <v>18</v>
      </c>
      <c r="K208" s="1346" t="s">
        <v>19</v>
      </c>
      <c r="L208" s="1346" t="s">
        <v>20</v>
      </c>
      <c r="M208" s="1346" t="s">
        <v>21</v>
      </c>
      <c r="N208" s="1346" t="s">
        <v>22</v>
      </c>
      <c r="O208" s="1346" t="s">
        <v>23</v>
      </c>
      <c r="P208" s="1346" t="s">
        <v>24</v>
      </c>
      <c r="Q208" s="1346" t="s">
        <v>25</v>
      </c>
      <c r="R208" s="1346" t="s">
        <v>26</v>
      </c>
      <c r="S208" s="1347" t="s">
        <v>27</v>
      </c>
      <c r="T208" s="1357" t="s">
        <v>188</v>
      </c>
      <c r="U208" s="1357" t="s">
        <v>189</v>
      </c>
      <c r="V208" s="1357" t="s">
        <v>190</v>
      </c>
      <c r="W208" s="1358" t="s">
        <v>161</v>
      </c>
      <c r="X208" s="1357" t="s">
        <v>162</v>
      </c>
      <c r="Y208" s="4"/>
      <c r="DI208"/>
    </row>
    <row r="209" spans="1:113" x14ac:dyDescent="0.25">
      <c r="A209" s="201" t="s">
        <v>82</v>
      </c>
      <c r="B209" s="229">
        <f>SUM(C209:S209)</f>
        <v>3313</v>
      </c>
      <c r="C209" s="95">
        <v>232</v>
      </c>
      <c r="D209" s="95">
        <v>50</v>
      </c>
      <c r="E209" s="95">
        <v>69</v>
      </c>
      <c r="F209" s="95">
        <v>74</v>
      </c>
      <c r="G209" s="95">
        <v>48</v>
      </c>
      <c r="H209" s="95">
        <v>61</v>
      </c>
      <c r="I209" s="95">
        <v>51</v>
      </c>
      <c r="J209" s="95">
        <v>132</v>
      </c>
      <c r="K209" s="95">
        <v>57</v>
      </c>
      <c r="L209" s="95">
        <v>89</v>
      </c>
      <c r="M209" s="95">
        <v>325</v>
      </c>
      <c r="N209" s="95">
        <v>372</v>
      </c>
      <c r="O209" s="95">
        <v>228</v>
      </c>
      <c r="P209" s="95">
        <v>431</v>
      </c>
      <c r="Q209" s="95">
        <v>326</v>
      </c>
      <c r="R209" s="95">
        <v>469</v>
      </c>
      <c r="S209" s="347">
        <v>299</v>
      </c>
      <c r="T209" s="40">
        <v>722</v>
      </c>
      <c r="U209" s="352">
        <v>0</v>
      </c>
      <c r="V209" s="352">
        <v>0</v>
      </c>
      <c r="W209" s="352">
        <v>1780</v>
      </c>
      <c r="X209" s="352">
        <v>811</v>
      </c>
      <c r="Y209" s="31" t="str">
        <f>$CA209&amp;CB209</f>
        <v/>
      </c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00"/>
      <c r="CB209" s="234" t="str">
        <f t="shared" ref="CB209:CB212" si="49">IF(T209+U209+V209+W209+X209&lt;&gt;$B209,"* El número de "&amp;T$183&amp;""&amp;" no debe ser distinto del Total. ","")</f>
        <v/>
      </c>
      <c r="CC209" s="32"/>
      <c r="CD209" s="32"/>
      <c r="CE209" s="32"/>
      <c r="CF209" s="32"/>
      <c r="CG209" s="35">
        <f t="shared" ref="CG209:CG212" si="50">IF(T209+U209+V209+W209+X209&lt;&gt;$B209,1,0)</f>
        <v>0</v>
      </c>
      <c r="CH209" s="34"/>
      <c r="CI209" s="34"/>
      <c r="CJ209" s="34"/>
      <c r="CK209" s="34"/>
      <c r="DI209"/>
    </row>
    <row r="210" spans="1:113" x14ac:dyDescent="0.25">
      <c r="A210" s="163" t="s">
        <v>191</v>
      </c>
      <c r="B210" s="235">
        <f>SUM(C210:S210)</f>
        <v>212</v>
      </c>
      <c r="C210" s="95">
        <v>0</v>
      </c>
      <c r="D210" s="95">
        <v>0</v>
      </c>
      <c r="E210" s="95">
        <v>0</v>
      </c>
      <c r="F210" s="95">
        <v>2</v>
      </c>
      <c r="G210" s="95">
        <v>3</v>
      </c>
      <c r="H210" s="95">
        <v>5</v>
      </c>
      <c r="I210" s="95">
        <v>5</v>
      </c>
      <c r="J210" s="95">
        <v>0</v>
      </c>
      <c r="K210" s="95">
        <v>4</v>
      </c>
      <c r="L210" s="95">
        <v>12</v>
      </c>
      <c r="M210" s="95">
        <v>44</v>
      </c>
      <c r="N210" s="95">
        <v>35</v>
      </c>
      <c r="O210" s="95">
        <v>18</v>
      </c>
      <c r="P210" s="95">
        <v>24</v>
      </c>
      <c r="Q210" s="95">
        <v>20</v>
      </c>
      <c r="R210" s="95">
        <v>27</v>
      </c>
      <c r="S210" s="347">
        <v>13</v>
      </c>
      <c r="T210" s="56">
        <v>68</v>
      </c>
      <c r="U210" s="95">
        <v>0</v>
      </c>
      <c r="V210" s="95">
        <v>0</v>
      </c>
      <c r="W210" s="95">
        <v>144</v>
      </c>
      <c r="X210" s="95">
        <v>0</v>
      </c>
      <c r="Y210" s="31" t="str">
        <f>$CA210&amp;CB210</f>
        <v/>
      </c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00"/>
      <c r="CB210" s="234" t="str">
        <f t="shared" si="49"/>
        <v/>
      </c>
      <c r="CC210" s="32"/>
      <c r="CD210" s="32"/>
      <c r="CE210" s="32"/>
      <c r="CF210" s="32"/>
      <c r="CG210" s="35">
        <f t="shared" si="50"/>
        <v>0</v>
      </c>
      <c r="CH210" s="34"/>
      <c r="CI210" s="34"/>
      <c r="CJ210" s="34"/>
      <c r="CK210" s="34"/>
      <c r="DI210"/>
    </row>
    <row r="211" spans="1:113" x14ac:dyDescent="0.25">
      <c r="A211" s="163" t="s">
        <v>192</v>
      </c>
      <c r="B211" s="235">
        <f>SUM(C211:S211)</f>
        <v>174</v>
      </c>
      <c r="C211" s="95">
        <v>75</v>
      </c>
      <c r="D211" s="95">
        <v>0</v>
      </c>
      <c r="E211" s="95">
        <v>0</v>
      </c>
      <c r="F211" s="95">
        <v>4</v>
      </c>
      <c r="G211" s="95">
        <v>1</v>
      </c>
      <c r="H211" s="95">
        <v>0</v>
      </c>
      <c r="I211" s="95">
        <v>0</v>
      </c>
      <c r="J211" s="95">
        <v>1</v>
      </c>
      <c r="K211" s="95">
        <v>1</v>
      </c>
      <c r="L211" s="95">
        <v>11</v>
      </c>
      <c r="M211" s="95">
        <v>15</v>
      </c>
      <c r="N211" s="95">
        <v>16</v>
      </c>
      <c r="O211" s="95">
        <v>10</v>
      </c>
      <c r="P211" s="95">
        <v>10</v>
      </c>
      <c r="Q211" s="95">
        <v>8</v>
      </c>
      <c r="R211" s="95">
        <v>15</v>
      </c>
      <c r="S211" s="347">
        <v>7</v>
      </c>
      <c r="T211" s="56">
        <v>0</v>
      </c>
      <c r="U211" s="95">
        <v>0</v>
      </c>
      <c r="V211" s="95">
        <v>0</v>
      </c>
      <c r="W211" s="95">
        <v>100</v>
      </c>
      <c r="X211" s="95">
        <v>74</v>
      </c>
      <c r="Y211" s="31" t="str">
        <f>$CA211&amp;CB211</f>
        <v/>
      </c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00"/>
      <c r="CB211" s="234" t="str">
        <f t="shared" si="49"/>
        <v/>
      </c>
      <c r="CC211" s="32"/>
      <c r="CD211" s="32"/>
      <c r="CE211" s="32"/>
      <c r="CF211" s="32"/>
      <c r="CG211" s="35">
        <f t="shared" si="50"/>
        <v>0</v>
      </c>
      <c r="CH211" s="34"/>
      <c r="CI211" s="34"/>
      <c r="CJ211" s="34"/>
      <c r="CK211" s="34"/>
      <c r="DI211"/>
    </row>
    <row r="212" spans="1:113" x14ac:dyDescent="0.25">
      <c r="A212" s="348" t="s">
        <v>85</v>
      </c>
      <c r="B212" s="237">
        <f>SUM(C212:S212)</f>
        <v>0</v>
      </c>
      <c r="C212" s="78">
        <v>0</v>
      </c>
      <c r="D212" s="78">
        <v>0</v>
      </c>
      <c r="E212" s="78">
        <v>0</v>
      </c>
      <c r="F212" s="78">
        <v>0</v>
      </c>
      <c r="G212" s="78">
        <v>0</v>
      </c>
      <c r="H212" s="78">
        <v>0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0</v>
      </c>
      <c r="O212" s="78">
        <v>0</v>
      </c>
      <c r="P212" s="78">
        <v>0</v>
      </c>
      <c r="Q212" s="78">
        <v>0</v>
      </c>
      <c r="R212" s="78">
        <v>0</v>
      </c>
      <c r="S212" s="362">
        <v>0</v>
      </c>
      <c r="T212" s="77">
        <v>0</v>
      </c>
      <c r="U212" s="78">
        <v>0</v>
      </c>
      <c r="V212" s="78">
        <v>0</v>
      </c>
      <c r="W212" s="78">
        <v>0</v>
      </c>
      <c r="X212" s="78">
        <v>0</v>
      </c>
      <c r="Y212" s="31" t="str">
        <f>$CA212&amp;CB212</f>
        <v/>
      </c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00"/>
      <c r="CB212" s="234" t="str">
        <f t="shared" si="49"/>
        <v/>
      </c>
      <c r="CC212" s="32"/>
      <c r="CD212" s="32"/>
      <c r="CE212" s="32"/>
      <c r="CF212" s="32"/>
      <c r="CG212" s="35">
        <f t="shared" si="50"/>
        <v>0</v>
      </c>
      <c r="CH212" s="34"/>
      <c r="CI212" s="34"/>
      <c r="CJ212" s="34"/>
      <c r="CK212" s="34"/>
      <c r="DI212"/>
    </row>
    <row r="213" spans="1:113" x14ac:dyDescent="0.25">
      <c r="A213" s="1360" t="s">
        <v>5</v>
      </c>
      <c r="B213" s="727">
        <f t="shared" ref="B213:X213" si="51">SUM(B209:B212)</f>
        <v>3699</v>
      </c>
      <c r="C213" s="727">
        <f t="shared" si="51"/>
        <v>307</v>
      </c>
      <c r="D213" s="727">
        <f t="shared" si="51"/>
        <v>50</v>
      </c>
      <c r="E213" s="727">
        <f t="shared" si="51"/>
        <v>69</v>
      </c>
      <c r="F213" s="727">
        <f t="shared" si="51"/>
        <v>80</v>
      </c>
      <c r="G213" s="727">
        <f t="shared" si="51"/>
        <v>52</v>
      </c>
      <c r="H213" s="727">
        <f t="shared" si="51"/>
        <v>66</v>
      </c>
      <c r="I213" s="727">
        <f t="shared" si="51"/>
        <v>56</v>
      </c>
      <c r="J213" s="727">
        <f t="shared" si="51"/>
        <v>133</v>
      </c>
      <c r="K213" s="727">
        <f t="shared" si="51"/>
        <v>62</v>
      </c>
      <c r="L213" s="727">
        <f t="shared" si="51"/>
        <v>112</v>
      </c>
      <c r="M213" s="727">
        <f t="shared" si="51"/>
        <v>384</v>
      </c>
      <c r="N213" s="727">
        <f t="shared" si="51"/>
        <v>423</v>
      </c>
      <c r="O213" s="727">
        <f t="shared" si="51"/>
        <v>256</v>
      </c>
      <c r="P213" s="727">
        <f t="shared" si="51"/>
        <v>465</v>
      </c>
      <c r="Q213" s="727">
        <f t="shared" si="51"/>
        <v>354</v>
      </c>
      <c r="R213" s="727">
        <f t="shared" si="51"/>
        <v>511</v>
      </c>
      <c r="S213" s="693">
        <f t="shared" si="51"/>
        <v>319</v>
      </c>
      <c r="T213" s="67">
        <f t="shared" si="51"/>
        <v>790</v>
      </c>
      <c r="U213" s="303">
        <f t="shared" si="51"/>
        <v>0</v>
      </c>
      <c r="V213" s="303">
        <f t="shared" si="51"/>
        <v>0</v>
      </c>
      <c r="W213" s="303">
        <f t="shared" si="51"/>
        <v>2024</v>
      </c>
      <c r="X213" s="303">
        <f t="shared" si="51"/>
        <v>885</v>
      </c>
    </row>
    <row r="214" spans="1:113" x14ac:dyDescent="0.25">
      <c r="A214" s="11" t="s">
        <v>198</v>
      </c>
      <c r="B214" s="12"/>
    </row>
    <row r="215" spans="1:113" x14ac:dyDescent="0.25">
      <c r="A215" s="1361" t="s">
        <v>199</v>
      </c>
      <c r="B215" s="1318" t="s">
        <v>76</v>
      </c>
    </row>
    <row r="216" spans="1:113" x14ac:dyDescent="0.25">
      <c r="A216" s="364" t="s">
        <v>200</v>
      </c>
      <c r="B216" s="352"/>
    </row>
    <row r="217" spans="1:113" x14ac:dyDescent="0.25">
      <c r="A217" s="365" t="s">
        <v>201</v>
      </c>
      <c r="B217" s="95"/>
    </row>
    <row r="218" spans="1:113" x14ac:dyDescent="0.25">
      <c r="A218" s="365" t="s">
        <v>202</v>
      </c>
      <c r="B218" s="95"/>
    </row>
    <row r="219" spans="1:113" x14ac:dyDescent="0.25">
      <c r="A219" s="366" t="s">
        <v>203</v>
      </c>
      <c r="B219" s="78"/>
    </row>
    <row r="220" spans="1:113" x14ac:dyDescent="0.25">
      <c r="A220" s="192" t="s">
        <v>204</v>
      </c>
      <c r="B220" s="12"/>
    </row>
    <row r="221" spans="1:113" x14ac:dyDescent="0.25">
      <c r="A221" s="1362" t="s">
        <v>205</v>
      </c>
      <c r="B221" s="1318" t="s">
        <v>5</v>
      </c>
    </row>
    <row r="222" spans="1:113" x14ac:dyDescent="0.25">
      <c r="A222" s="365" t="s">
        <v>98</v>
      </c>
      <c r="B222" s="95">
        <v>28</v>
      </c>
    </row>
    <row r="223" spans="1:113" x14ac:dyDescent="0.25">
      <c r="A223" s="365" t="s">
        <v>99</v>
      </c>
      <c r="B223" s="95">
        <v>7</v>
      </c>
    </row>
    <row r="224" spans="1:113" x14ac:dyDescent="0.25">
      <c r="A224" s="365" t="s">
        <v>100</v>
      </c>
      <c r="B224" s="95">
        <v>1911</v>
      </c>
    </row>
    <row r="225" spans="1:2" customFormat="1" ht="22.5" x14ac:dyDescent="0.25">
      <c r="A225" s="368" t="s">
        <v>101</v>
      </c>
      <c r="B225" s="95">
        <v>576</v>
      </c>
    </row>
    <row r="226" spans="1:2" customFormat="1" x14ac:dyDescent="0.25">
      <c r="A226" s="365" t="s">
        <v>102</v>
      </c>
      <c r="B226" s="95">
        <v>0</v>
      </c>
    </row>
    <row r="227" spans="1:2" customFormat="1" x14ac:dyDescent="0.25">
      <c r="A227" s="365" t="s">
        <v>103</v>
      </c>
      <c r="B227" s="95">
        <v>236</v>
      </c>
    </row>
    <row r="228" spans="1:2" customFormat="1" x14ac:dyDescent="0.25">
      <c r="A228" s="365" t="s">
        <v>104</v>
      </c>
      <c r="B228" s="95">
        <v>0</v>
      </c>
    </row>
    <row r="229" spans="1:2" customFormat="1" x14ac:dyDescent="0.25">
      <c r="A229" s="365" t="s">
        <v>206</v>
      </c>
      <c r="B229" s="95">
        <v>4</v>
      </c>
    </row>
    <row r="230" spans="1:2" customFormat="1" x14ac:dyDescent="0.25">
      <c r="A230" s="365" t="s">
        <v>108</v>
      </c>
      <c r="B230" s="95">
        <v>0</v>
      </c>
    </row>
    <row r="231" spans="1:2" customFormat="1" x14ac:dyDescent="0.25">
      <c r="A231" s="365" t="s">
        <v>105</v>
      </c>
      <c r="B231" s="95">
        <v>0</v>
      </c>
    </row>
    <row r="232" spans="1:2" customFormat="1" x14ac:dyDescent="0.25">
      <c r="A232" s="365" t="s">
        <v>207</v>
      </c>
      <c r="B232" s="95">
        <v>0</v>
      </c>
    </row>
    <row r="233" spans="1:2" customFormat="1" x14ac:dyDescent="0.25">
      <c r="A233" s="365" t="s">
        <v>107</v>
      </c>
      <c r="B233" s="95">
        <v>0</v>
      </c>
    </row>
    <row r="234" spans="1:2" customFormat="1" x14ac:dyDescent="0.25">
      <c r="A234" s="365" t="s">
        <v>208</v>
      </c>
      <c r="B234" s="95">
        <v>0</v>
      </c>
    </row>
    <row r="235" spans="1:2" customFormat="1" x14ac:dyDescent="0.25">
      <c r="A235" s="365" t="s">
        <v>209</v>
      </c>
      <c r="B235" s="95">
        <v>0</v>
      </c>
    </row>
    <row r="236" spans="1:2" customFormat="1" x14ac:dyDescent="0.25">
      <c r="A236" s="365" t="s">
        <v>109</v>
      </c>
      <c r="B236" s="95">
        <v>0</v>
      </c>
    </row>
    <row r="237" spans="1:2" customFormat="1" x14ac:dyDescent="0.25">
      <c r="A237" s="365" t="s">
        <v>110</v>
      </c>
      <c r="B237" s="95">
        <v>0</v>
      </c>
    </row>
    <row r="238" spans="1:2" customFormat="1" x14ac:dyDescent="0.25">
      <c r="A238" s="365" t="s">
        <v>111</v>
      </c>
      <c r="B238" s="95">
        <v>161</v>
      </c>
    </row>
    <row r="239" spans="1:2" customFormat="1" x14ac:dyDescent="0.25">
      <c r="A239" s="365" t="s">
        <v>112</v>
      </c>
      <c r="B239" s="95">
        <v>0</v>
      </c>
    </row>
    <row r="240" spans="1:2" customFormat="1" x14ac:dyDescent="0.25">
      <c r="A240" s="365" t="s">
        <v>210</v>
      </c>
      <c r="B240" s="95">
        <v>254</v>
      </c>
    </row>
    <row r="241" spans="1:19" customFormat="1" x14ac:dyDescent="0.25">
      <c r="A241" s="365" t="s">
        <v>114</v>
      </c>
      <c r="B241" s="95">
        <v>0</v>
      </c>
    </row>
    <row r="242" spans="1:19" customFormat="1" x14ac:dyDescent="0.25">
      <c r="A242" s="365" t="s">
        <v>211</v>
      </c>
      <c r="B242" s="95">
        <v>0</v>
      </c>
    </row>
    <row r="243" spans="1:19" customFormat="1" x14ac:dyDescent="0.25">
      <c r="A243" s="365" t="s">
        <v>212</v>
      </c>
      <c r="B243" s="95">
        <v>0</v>
      </c>
    </row>
    <row r="244" spans="1:19" customFormat="1" x14ac:dyDescent="0.25">
      <c r="A244" s="365" t="s">
        <v>213</v>
      </c>
      <c r="B244" s="95">
        <v>1511</v>
      </c>
    </row>
    <row r="245" spans="1:19" customFormat="1" x14ac:dyDescent="0.25">
      <c r="A245" s="365" t="s">
        <v>214</v>
      </c>
      <c r="B245" s="95">
        <v>0</v>
      </c>
    </row>
    <row r="246" spans="1:19" customFormat="1" x14ac:dyDescent="0.25">
      <c r="A246" s="366" t="s">
        <v>215</v>
      </c>
      <c r="B246" s="78">
        <v>0</v>
      </c>
    </row>
    <row r="247" spans="1:19" customFormat="1" x14ac:dyDescent="0.25">
      <c r="A247" s="731" t="s">
        <v>5</v>
      </c>
      <c r="B247" s="732">
        <f>SUM(B222:B246)</f>
        <v>4688</v>
      </c>
    </row>
    <row r="248" spans="1:19" customFormat="1" x14ac:dyDescent="0.25">
      <c r="A248" s="11" t="s">
        <v>216</v>
      </c>
      <c r="B248" s="11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</row>
    <row r="249" spans="1:19" customFormat="1" x14ac:dyDescent="0.25">
      <c r="A249" s="11" t="s">
        <v>217</v>
      </c>
      <c r="B249" s="257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</row>
    <row r="250" spans="1:19" customFormat="1" x14ac:dyDescent="0.25">
      <c r="A250" s="1430" t="s">
        <v>218</v>
      </c>
      <c r="B250" s="1454" t="s">
        <v>5</v>
      </c>
      <c r="C250" s="1313" t="s">
        <v>186</v>
      </c>
      <c r="D250" s="1432"/>
      <c r="E250" s="1432"/>
      <c r="F250" s="1432"/>
      <c r="G250" s="1432"/>
      <c r="H250" s="1432"/>
      <c r="I250" s="1432"/>
      <c r="J250" s="1432"/>
      <c r="K250" s="1432"/>
      <c r="L250" s="1432"/>
      <c r="M250" s="1432"/>
      <c r="N250" s="1432"/>
      <c r="O250" s="1432"/>
      <c r="P250" s="1432"/>
      <c r="Q250" s="1432"/>
      <c r="R250" s="1432"/>
      <c r="S250" s="1312"/>
    </row>
    <row r="251" spans="1:19" customFormat="1" x14ac:dyDescent="0.25">
      <c r="A251" s="734"/>
      <c r="B251" s="735"/>
      <c r="C251" s="1365" t="s">
        <v>11</v>
      </c>
      <c r="D251" s="1365" t="s">
        <v>12</v>
      </c>
      <c r="E251" s="1365" t="s">
        <v>13</v>
      </c>
      <c r="F251" s="1365" t="s">
        <v>14</v>
      </c>
      <c r="G251" s="1365" t="s">
        <v>15</v>
      </c>
      <c r="H251" s="1365" t="s">
        <v>16</v>
      </c>
      <c r="I251" s="1365" t="s">
        <v>17</v>
      </c>
      <c r="J251" s="1365" t="s">
        <v>18</v>
      </c>
      <c r="K251" s="1365" t="s">
        <v>19</v>
      </c>
      <c r="L251" s="1365" t="s">
        <v>20</v>
      </c>
      <c r="M251" s="1365" t="s">
        <v>21</v>
      </c>
      <c r="N251" s="1365" t="s">
        <v>22</v>
      </c>
      <c r="O251" s="1365" t="s">
        <v>23</v>
      </c>
      <c r="P251" s="1365" t="s">
        <v>24</v>
      </c>
      <c r="Q251" s="1365" t="s">
        <v>25</v>
      </c>
      <c r="R251" s="1365" t="s">
        <v>26</v>
      </c>
      <c r="S251" s="1366" t="s">
        <v>27</v>
      </c>
    </row>
    <row r="252" spans="1:19" customFormat="1" x14ac:dyDescent="0.25">
      <c r="A252" s="1493" t="s">
        <v>219</v>
      </c>
      <c r="B252" s="1494">
        <f>SUM(C252:S252)</f>
        <v>245</v>
      </c>
      <c r="C252" s="1473">
        <v>1</v>
      </c>
      <c r="D252" s="1474">
        <v>12</v>
      </c>
      <c r="E252" s="1474">
        <v>17</v>
      </c>
      <c r="F252" s="1474">
        <v>5</v>
      </c>
      <c r="G252" s="1474">
        <v>1</v>
      </c>
      <c r="H252" s="1474">
        <v>0</v>
      </c>
      <c r="I252" s="1474">
        <v>1</v>
      </c>
      <c r="J252" s="1474">
        <v>0</v>
      </c>
      <c r="K252" s="1474">
        <v>0</v>
      </c>
      <c r="L252" s="1474">
        <v>0</v>
      </c>
      <c r="M252" s="1474">
        <v>1</v>
      </c>
      <c r="N252" s="1474">
        <v>2</v>
      </c>
      <c r="O252" s="1474">
        <v>4</v>
      </c>
      <c r="P252" s="1474">
        <v>56</v>
      </c>
      <c r="Q252" s="1474">
        <v>40</v>
      </c>
      <c r="R252" s="1474">
        <v>47</v>
      </c>
      <c r="S252" s="1477">
        <v>58</v>
      </c>
    </row>
    <row r="253" spans="1:19" customFormat="1" x14ac:dyDescent="0.25">
      <c r="A253" s="375" t="s">
        <v>220</v>
      </c>
      <c r="B253" s="376">
        <f>SUM(C253:S253)</f>
        <v>245</v>
      </c>
      <c r="C253" s="51">
        <v>1</v>
      </c>
      <c r="D253" s="55">
        <v>12</v>
      </c>
      <c r="E253" s="55">
        <v>17</v>
      </c>
      <c r="F253" s="55">
        <v>5</v>
      </c>
      <c r="G253" s="55">
        <v>1</v>
      </c>
      <c r="H253" s="55">
        <v>0</v>
      </c>
      <c r="I253" s="55">
        <v>1</v>
      </c>
      <c r="J253" s="55">
        <v>0</v>
      </c>
      <c r="K253" s="55">
        <v>0</v>
      </c>
      <c r="L253" s="55">
        <v>0</v>
      </c>
      <c r="M253" s="55">
        <v>1</v>
      </c>
      <c r="N253" s="55">
        <v>2</v>
      </c>
      <c r="O253" s="55">
        <v>4</v>
      </c>
      <c r="P253" s="55">
        <v>56</v>
      </c>
      <c r="Q253" s="55">
        <v>40</v>
      </c>
      <c r="R253" s="55">
        <v>47</v>
      </c>
      <c r="S253" s="56">
        <v>58</v>
      </c>
    </row>
    <row r="254" spans="1:19" customFormat="1" x14ac:dyDescent="0.25">
      <c r="A254" s="736" t="s">
        <v>221</v>
      </c>
      <c r="B254" s="737">
        <f>SUM(C254:S254)</f>
        <v>245</v>
      </c>
      <c r="C254" s="1512">
        <v>1</v>
      </c>
      <c r="D254" s="76">
        <v>12</v>
      </c>
      <c r="E254" s="76">
        <v>17</v>
      </c>
      <c r="F254" s="76">
        <v>5</v>
      </c>
      <c r="G254" s="76">
        <v>1</v>
      </c>
      <c r="H254" s="76">
        <v>0</v>
      </c>
      <c r="I254" s="76">
        <v>1</v>
      </c>
      <c r="J254" s="76">
        <v>0</v>
      </c>
      <c r="K254" s="76">
        <v>0</v>
      </c>
      <c r="L254" s="76">
        <v>0</v>
      </c>
      <c r="M254" s="76">
        <v>1</v>
      </c>
      <c r="N254" s="76">
        <v>2</v>
      </c>
      <c r="O254" s="76">
        <v>4</v>
      </c>
      <c r="P254" s="76">
        <v>56</v>
      </c>
      <c r="Q254" s="76">
        <v>40</v>
      </c>
      <c r="R254" s="76">
        <v>47</v>
      </c>
      <c r="S254" s="638">
        <v>58</v>
      </c>
    </row>
    <row r="255" spans="1:19" customFormat="1" x14ac:dyDescent="0.25">
      <c r="A255" s="11" t="s">
        <v>222</v>
      </c>
      <c r="B255" s="379"/>
      <c r="C255" s="12"/>
      <c r="D255" s="379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</row>
    <row r="256" spans="1:19" customFormat="1" x14ac:dyDescent="0.25">
      <c r="A256" s="1430" t="s">
        <v>223</v>
      </c>
      <c r="B256" s="1454" t="s">
        <v>224</v>
      </c>
      <c r="C256" s="1313" t="s">
        <v>186</v>
      </c>
      <c r="D256" s="1432"/>
      <c r="E256" s="1432"/>
      <c r="F256" s="1432"/>
      <c r="G256" s="1432"/>
      <c r="H256" s="1432"/>
      <c r="I256" s="1432"/>
      <c r="J256" s="1432"/>
      <c r="K256" s="1432"/>
      <c r="L256" s="1432"/>
      <c r="M256" s="1432"/>
      <c r="N256" s="1432"/>
      <c r="O256" s="1432"/>
      <c r="P256" s="1432"/>
      <c r="Q256" s="1432"/>
      <c r="R256" s="1432"/>
      <c r="S256" s="1312"/>
    </row>
    <row r="257" spans="1:19" customFormat="1" x14ac:dyDescent="0.25">
      <c r="A257" s="734"/>
      <c r="B257" s="735"/>
      <c r="C257" s="1346" t="s">
        <v>11</v>
      </c>
      <c r="D257" s="1346" t="s">
        <v>12</v>
      </c>
      <c r="E257" s="1346" t="s">
        <v>13</v>
      </c>
      <c r="F257" s="1346" t="s">
        <v>14</v>
      </c>
      <c r="G257" s="1346" t="s">
        <v>15</v>
      </c>
      <c r="H257" s="1346" t="s">
        <v>16</v>
      </c>
      <c r="I257" s="1346" t="s">
        <v>17</v>
      </c>
      <c r="J257" s="1346" t="s">
        <v>18</v>
      </c>
      <c r="K257" s="1346" t="s">
        <v>19</v>
      </c>
      <c r="L257" s="1346" t="s">
        <v>20</v>
      </c>
      <c r="M257" s="1346" t="s">
        <v>21</v>
      </c>
      <c r="N257" s="1346" t="s">
        <v>22</v>
      </c>
      <c r="O257" s="1346" t="s">
        <v>23</v>
      </c>
      <c r="P257" s="1346" t="s">
        <v>24</v>
      </c>
      <c r="Q257" s="1346" t="s">
        <v>25</v>
      </c>
      <c r="R257" s="1346" t="s">
        <v>26</v>
      </c>
      <c r="S257" s="1346" t="s">
        <v>27</v>
      </c>
    </row>
    <row r="258" spans="1:19" customFormat="1" x14ac:dyDescent="0.25">
      <c r="A258" s="380" t="s">
        <v>225</v>
      </c>
      <c r="B258" s="380">
        <f t="shared" ref="B258:B284" si="52">SUM(C258:S258)</f>
        <v>7</v>
      </c>
      <c r="C258" s="1473">
        <v>0</v>
      </c>
      <c r="D258" s="1474">
        <v>0</v>
      </c>
      <c r="E258" s="1474">
        <v>0</v>
      </c>
      <c r="F258" s="1474">
        <v>0</v>
      </c>
      <c r="G258" s="1474">
        <v>0</v>
      </c>
      <c r="H258" s="1474">
        <v>0</v>
      </c>
      <c r="I258" s="1474">
        <v>0</v>
      </c>
      <c r="J258" s="1474">
        <v>0</v>
      </c>
      <c r="K258" s="1474">
        <v>0</v>
      </c>
      <c r="L258" s="1474">
        <v>0</v>
      </c>
      <c r="M258" s="1474">
        <v>0</v>
      </c>
      <c r="N258" s="1474">
        <v>0</v>
      </c>
      <c r="O258" s="1474">
        <v>0</v>
      </c>
      <c r="P258" s="1474">
        <v>3</v>
      </c>
      <c r="Q258" s="1474">
        <v>1</v>
      </c>
      <c r="R258" s="1474">
        <v>1</v>
      </c>
      <c r="S258" s="1478">
        <v>2</v>
      </c>
    </row>
    <row r="259" spans="1:19" customFormat="1" x14ac:dyDescent="0.25">
      <c r="A259" s="301" t="s">
        <v>226</v>
      </c>
      <c r="B259" s="301">
        <f t="shared" si="52"/>
        <v>0</v>
      </c>
      <c r="C259" s="51">
        <v>0</v>
      </c>
      <c r="D259" s="55">
        <v>0</v>
      </c>
      <c r="E259" s="55">
        <v>0</v>
      </c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55">
        <v>0</v>
      </c>
      <c r="L259" s="55">
        <v>0</v>
      </c>
      <c r="M259" s="55">
        <v>0</v>
      </c>
      <c r="N259" s="55">
        <v>0</v>
      </c>
      <c r="O259" s="55">
        <v>0</v>
      </c>
      <c r="P259" s="55">
        <v>0</v>
      </c>
      <c r="Q259" s="55">
        <v>0</v>
      </c>
      <c r="R259" s="55">
        <v>0</v>
      </c>
      <c r="S259" s="56">
        <v>0</v>
      </c>
    </row>
    <row r="260" spans="1:19" customFormat="1" x14ac:dyDescent="0.25">
      <c r="A260" s="301" t="s">
        <v>227</v>
      </c>
      <c r="B260" s="301">
        <f t="shared" si="52"/>
        <v>8</v>
      </c>
      <c r="C260" s="51">
        <v>0</v>
      </c>
      <c r="D260" s="55">
        <v>0</v>
      </c>
      <c r="E260" s="55">
        <v>0</v>
      </c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55">
        <v>0</v>
      </c>
      <c r="L260" s="55">
        <v>0</v>
      </c>
      <c r="M260" s="55">
        <v>0</v>
      </c>
      <c r="N260" s="55">
        <v>0</v>
      </c>
      <c r="O260" s="55">
        <v>0</v>
      </c>
      <c r="P260" s="55">
        <v>4</v>
      </c>
      <c r="Q260" s="55">
        <v>2</v>
      </c>
      <c r="R260" s="55">
        <v>1</v>
      </c>
      <c r="S260" s="56">
        <v>1</v>
      </c>
    </row>
    <row r="261" spans="1:19" customFormat="1" x14ac:dyDescent="0.25">
      <c r="A261" s="301" t="s">
        <v>228</v>
      </c>
      <c r="B261" s="301">
        <f t="shared" si="52"/>
        <v>7</v>
      </c>
      <c r="C261" s="51">
        <v>0</v>
      </c>
      <c r="D261" s="55">
        <v>0</v>
      </c>
      <c r="E261" s="55">
        <v>0</v>
      </c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55">
        <v>0</v>
      </c>
      <c r="L261" s="55">
        <v>0</v>
      </c>
      <c r="M261" s="55">
        <v>0</v>
      </c>
      <c r="N261" s="55">
        <v>0</v>
      </c>
      <c r="O261" s="55">
        <v>0</v>
      </c>
      <c r="P261" s="55">
        <v>0</v>
      </c>
      <c r="Q261" s="55">
        <v>3</v>
      </c>
      <c r="R261" s="55">
        <v>2</v>
      </c>
      <c r="S261" s="56">
        <v>2</v>
      </c>
    </row>
    <row r="262" spans="1:19" customFormat="1" x14ac:dyDescent="0.25">
      <c r="A262" s="301" t="s">
        <v>229</v>
      </c>
      <c r="B262" s="301">
        <f t="shared" si="52"/>
        <v>15</v>
      </c>
      <c r="C262" s="51">
        <v>0</v>
      </c>
      <c r="D262" s="55">
        <v>0</v>
      </c>
      <c r="E262" s="55">
        <v>0</v>
      </c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55">
        <v>0</v>
      </c>
      <c r="L262" s="55">
        <v>0</v>
      </c>
      <c r="M262" s="55">
        <v>0</v>
      </c>
      <c r="N262" s="55">
        <v>0</v>
      </c>
      <c r="O262" s="55">
        <v>0</v>
      </c>
      <c r="P262" s="55">
        <v>7</v>
      </c>
      <c r="Q262" s="55">
        <v>0</v>
      </c>
      <c r="R262" s="55">
        <v>2</v>
      </c>
      <c r="S262" s="56">
        <v>6</v>
      </c>
    </row>
    <row r="263" spans="1:19" customFormat="1" x14ac:dyDescent="0.25">
      <c r="A263" s="301" t="s">
        <v>230</v>
      </c>
      <c r="B263" s="301">
        <f t="shared" si="52"/>
        <v>13</v>
      </c>
      <c r="C263" s="51">
        <v>0</v>
      </c>
      <c r="D263" s="55">
        <v>0</v>
      </c>
      <c r="E263" s="55">
        <v>0</v>
      </c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55">
        <v>0</v>
      </c>
      <c r="L263" s="55">
        <v>0</v>
      </c>
      <c r="M263" s="55">
        <v>0</v>
      </c>
      <c r="N263" s="55">
        <v>0</v>
      </c>
      <c r="O263" s="55">
        <v>0</v>
      </c>
      <c r="P263" s="55">
        <v>3</v>
      </c>
      <c r="Q263" s="55">
        <v>0</v>
      </c>
      <c r="R263" s="55">
        <v>4</v>
      </c>
      <c r="S263" s="56">
        <v>6</v>
      </c>
    </row>
    <row r="264" spans="1:19" customFormat="1" x14ac:dyDescent="0.25">
      <c r="A264" s="301" t="s">
        <v>231</v>
      </c>
      <c r="B264" s="301">
        <f t="shared" si="52"/>
        <v>0</v>
      </c>
      <c r="C264" s="51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6"/>
    </row>
    <row r="265" spans="1:19" customFormat="1" x14ac:dyDescent="0.25">
      <c r="A265" s="301" t="s">
        <v>232</v>
      </c>
      <c r="B265" s="301">
        <f t="shared" si="52"/>
        <v>0</v>
      </c>
      <c r="C265" s="51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6"/>
    </row>
    <row r="266" spans="1:19" customFormat="1" x14ac:dyDescent="0.25">
      <c r="A266" s="301" t="s">
        <v>233</v>
      </c>
      <c r="B266" s="301">
        <f t="shared" si="52"/>
        <v>0</v>
      </c>
      <c r="C266" s="51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6"/>
    </row>
    <row r="267" spans="1:19" customFormat="1" x14ac:dyDescent="0.25">
      <c r="A267" s="301" t="s">
        <v>234</v>
      </c>
      <c r="B267" s="301">
        <f t="shared" si="52"/>
        <v>0</v>
      </c>
      <c r="C267" s="51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6"/>
    </row>
    <row r="268" spans="1:19" customFormat="1" ht="22.5" x14ac:dyDescent="0.25">
      <c r="A268" s="381" t="s">
        <v>235</v>
      </c>
      <c r="B268" s="301">
        <f t="shared" si="52"/>
        <v>0</v>
      </c>
      <c r="C268" s="51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6"/>
    </row>
    <row r="269" spans="1:19" customFormat="1" ht="22.5" x14ac:dyDescent="0.25">
      <c r="A269" s="381" t="s">
        <v>236</v>
      </c>
      <c r="B269" s="301">
        <f t="shared" si="52"/>
        <v>0</v>
      </c>
      <c r="C269" s="51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6"/>
    </row>
    <row r="270" spans="1:19" customFormat="1" x14ac:dyDescent="0.25">
      <c r="A270" s="301" t="s">
        <v>237</v>
      </c>
      <c r="B270" s="301">
        <f t="shared" si="52"/>
        <v>0</v>
      </c>
      <c r="C270" s="51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6"/>
    </row>
    <row r="271" spans="1:19" customFormat="1" x14ac:dyDescent="0.25">
      <c r="A271" s="301" t="s">
        <v>238</v>
      </c>
      <c r="B271" s="301">
        <f t="shared" si="52"/>
        <v>0</v>
      </c>
      <c r="C271" s="51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6"/>
    </row>
    <row r="272" spans="1:19" customFormat="1" x14ac:dyDescent="0.25">
      <c r="A272" s="301" t="s">
        <v>239</v>
      </c>
      <c r="B272" s="301">
        <f t="shared" si="52"/>
        <v>0</v>
      </c>
      <c r="C272" s="51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6"/>
    </row>
    <row r="273" spans="1:19" customFormat="1" x14ac:dyDescent="0.25">
      <c r="A273" s="301" t="s">
        <v>240</v>
      </c>
      <c r="B273" s="301">
        <f t="shared" si="52"/>
        <v>0</v>
      </c>
      <c r="C273" s="51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6"/>
    </row>
    <row r="274" spans="1:19" customFormat="1" x14ac:dyDescent="0.25">
      <c r="A274" s="301" t="s">
        <v>241</v>
      </c>
      <c r="B274" s="301">
        <f t="shared" si="52"/>
        <v>0</v>
      </c>
      <c r="C274" s="51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6"/>
    </row>
    <row r="275" spans="1:19" customFormat="1" x14ac:dyDescent="0.25">
      <c r="A275" s="301" t="s">
        <v>242</v>
      </c>
      <c r="B275" s="301">
        <f t="shared" si="52"/>
        <v>57</v>
      </c>
      <c r="C275" s="51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>
        <v>4</v>
      </c>
      <c r="Q275" s="55">
        <v>12</v>
      </c>
      <c r="R275" s="55">
        <v>11</v>
      </c>
      <c r="S275" s="56">
        <v>30</v>
      </c>
    </row>
    <row r="276" spans="1:19" customFormat="1" x14ac:dyDescent="0.25">
      <c r="A276" s="301" t="s">
        <v>243</v>
      </c>
      <c r="B276" s="301">
        <f t="shared" si="52"/>
        <v>322</v>
      </c>
      <c r="C276" s="51">
        <v>1</v>
      </c>
      <c r="D276" s="55">
        <v>12</v>
      </c>
      <c r="E276" s="55">
        <v>18</v>
      </c>
      <c r="F276" s="55">
        <v>6</v>
      </c>
      <c r="G276" s="55">
        <v>1</v>
      </c>
      <c r="H276" s="55">
        <v>0</v>
      </c>
      <c r="I276" s="55">
        <v>1</v>
      </c>
      <c r="J276" s="55">
        <v>0</v>
      </c>
      <c r="K276" s="55">
        <v>0</v>
      </c>
      <c r="L276" s="55">
        <v>0</v>
      </c>
      <c r="M276" s="55">
        <v>2</v>
      </c>
      <c r="N276" s="55">
        <v>4</v>
      </c>
      <c r="O276" s="55">
        <v>8</v>
      </c>
      <c r="P276" s="55">
        <v>81</v>
      </c>
      <c r="Q276" s="55">
        <v>62</v>
      </c>
      <c r="R276" s="55">
        <v>68</v>
      </c>
      <c r="S276" s="56">
        <v>58</v>
      </c>
    </row>
    <row r="277" spans="1:19" customFormat="1" x14ac:dyDescent="0.25">
      <c r="A277" s="301" t="s">
        <v>244</v>
      </c>
      <c r="B277" s="301">
        <f t="shared" si="52"/>
        <v>0</v>
      </c>
      <c r="C277" s="51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6"/>
    </row>
    <row r="278" spans="1:19" customFormat="1" x14ac:dyDescent="0.25">
      <c r="A278" s="301" t="s">
        <v>245</v>
      </c>
      <c r="B278" s="301">
        <f t="shared" si="52"/>
        <v>0</v>
      </c>
      <c r="C278" s="51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6"/>
    </row>
    <row r="279" spans="1:19" customFormat="1" x14ac:dyDescent="0.25">
      <c r="A279" s="382" t="s">
        <v>246</v>
      </c>
      <c r="B279" s="301">
        <f t="shared" si="52"/>
        <v>0</v>
      </c>
      <c r="C279" s="39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0"/>
    </row>
    <row r="280" spans="1:19" customFormat="1" x14ac:dyDescent="0.25">
      <c r="A280" s="382" t="s">
        <v>247</v>
      </c>
      <c r="B280" s="301">
        <f t="shared" si="52"/>
        <v>0</v>
      </c>
      <c r="C280" s="51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6"/>
    </row>
    <row r="281" spans="1:19" customFormat="1" ht="22.5" x14ac:dyDescent="0.25">
      <c r="A281" s="383" t="s">
        <v>248</v>
      </c>
      <c r="B281" s="301">
        <f t="shared" si="52"/>
        <v>0</v>
      </c>
      <c r="C281" s="51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6"/>
    </row>
    <row r="282" spans="1:19" customFormat="1" x14ac:dyDescent="0.25">
      <c r="A282" s="382" t="s">
        <v>249</v>
      </c>
      <c r="B282" s="301">
        <f t="shared" si="52"/>
        <v>0</v>
      </c>
      <c r="C282" s="51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6"/>
    </row>
    <row r="283" spans="1:19" customFormat="1" x14ac:dyDescent="0.25">
      <c r="A283" s="382" t="s">
        <v>250</v>
      </c>
      <c r="B283" s="301">
        <f t="shared" si="52"/>
        <v>0</v>
      </c>
      <c r="C283" s="51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6"/>
    </row>
    <row r="284" spans="1:19" customFormat="1" x14ac:dyDescent="0.25">
      <c r="A284" s="350" t="s">
        <v>251</v>
      </c>
      <c r="B284" s="303">
        <f t="shared" si="52"/>
        <v>0</v>
      </c>
      <c r="C284" s="304"/>
      <c r="D284" s="238"/>
      <c r="E284" s="238"/>
      <c r="F284" s="238"/>
      <c r="G284" s="238"/>
      <c r="H284" s="238"/>
      <c r="I284" s="238"/>
      <c r="J284" s="238"/>
      <c r="K284" s="238"/>
      <c r="L284" s="238"/>
      <c r="M284" s="238"/>
      <c r="N284" s="238"/>
      <c r="O284" s="238"/>
      <c r="P284" s="238"/>
      <c r="Q284" s="238"/>
      <c r="R284" s="238"/>
      <c r="S284" s="77"/>
    </row>
    <row r="285" spans="1:19" customFormat="1" x14ac:dyDescent="0.25">
      <c r="A285" s="257" t="s">
        <v>252</v>
      </c>
      <c r="B285" s="257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</row>
    <row r="286" spans="1:19" customFormat="1" x14ac:dyDescent="0.25">
      <c r="A286" s="1430" t="s">
        <v>253</v>
      </c>
      <c r="B286" s="1454" t="s">
        <v>5</v>
      </c>
      <c r="C286" s="1313" t="s">
        <v>254</v>
      </c>
      <c r="D286" s="1432"/>
      <c r="E286" s="1432"/>
      <c r="F286" s="1432"/>
      <c r="G286" s="1432"/>
      <c r="H286" s="1432"/>
      <c r="I286" s="1432"/>
      <c r="J286" s="1432"/>
      <c r="K286" s="1432"/>
      <c r="L286" s="1432"/>
      <c r="M286" s="1432"/>
      <c r="N286" s="1432"/>
      <c r="O286" s="1432"/>
      <c r="P286" s="1432"/>
      <c r="Q286" s="1432"/>
      <c r="R286" s="1432"/>
      <c r="S286" s="1312"/>
    </row>
    <row r="287" spans="1:19" customFormat="1" x14ac:dyDescent="0.25">
      <c r="A287" s="734"/>
      <c r="B287" s="735"/>
      <c r="C287" s="1346" t="s">
        <v>11</v>
      </c>
      <c r="D287" s="1346" t="s">
        <v>12</v>
      </c>
      <c r="E287" s="1346" t="s">
        <v>13</v>
      </c>
      <c r="F287" s="1346" t="s">
        <v>14</v>
      </c>
      <c r="G287" s="1346" t="s">
        <v>15</v>
      </c>
      <c r="H287" s="1346" t="s">
        <v>16</v>
      </c>
      <c r="I287" s="1346" t="s">
        <v>17</v>
      </c>
      <c r="J287" s="1346" t="s">
        <v>18</v>
      </c>
      <c r="K287" s="1346" t="s">
        <v>19</v>
      </c>
      <c r="L287" s="1346" t="s">
        <v>20</v>
      </c>
      <c r="M287" s="1346" t="s">
        <v>21</v>
      </c>
      <c r="N287" s="1346" t="s">
        <v>22</v>
      </c>
      <c r="O287" s="1346" t="s">
        <v>23</v>
      </c>
      <c r="P287" s="1346" t="s">
        <v>24</v>
      </c>
      <c r="Q287" s="1346" t="s">
        <v>25</v>
      </c>
      <c r="R287" s="1346" t="s">
        <v>26</v>
      </c>
      <c r="S287" s="1346" t="s">
        <v>27</v>
      </c>
    </row>
    <row r="288" spans="1:19" customFormat="1" x14ac:dyDescent="0.25">
      <c r="A288" s="1495" t="s">
        <v>61</v>
      </c>
      <c r="B288" s="376">
        <f t="shared" ref="B288:B308" si="53">SUM(C288:S288)</f>
        <v>0</v>
      </c>
      <c r="C288" s="44">
        <v>0</v>
      </c>
      <c r="D288" s="44">
        <v>0</v>
      </c>
      <c r="E288" s="44">
        <v>0</v>
      </c>
      <c r="F288" s="44">
        <v>0</v>
      </c>
      <c r="G288" s="44">
        <v>0</v>
      </c>
      <c r="H288" s="44">
        <v>0</v>
      </c>
      <c r="I288" s="44">
        <v>0</v>
      </c>
      <c r="J288" s="44">
        <v>0</v>
      </c>
      <c r="K288" s="44">
        <v>0</v>
      </c>
      <c r="L288" s="44">
        <v>0</v>
      </c>
      <c r="M288" s="44">
        <v>0</v>
      </c>
      <c r="N288" s="44">
        <v>0</v>
      </c>
      <c r="O288" s="44">
        <v>0</v>
      </c>
      <c r="P288" s="44">
        <v>0</v>
      </c>
      <c r="Q288" s="44">
        <v>0</v>
      </c>
      <c r="R288" s="44">
        <v>0</v>
      </c>
      <c r="S288" s="40">
        <v>0</v>
      </c>
    </row>
    <row r="289" spans="1:19" customFormat="1" x14ac:dyDescent="0.25">
      <c r="A289" s="161" t="s">
        <v>66</v>
      </c>
      <c r="B289" s="376">
        <f t="shared" si="53"/>
        <v>0</v>
      </c>
      <c r="C289" s="55">
        <v>0</v>
      </c>
      <c r="D289" s="55">
        <v>0</v>
      </c>
      <c r="E289" s="55">
        <v>0</v>
      </c>
      <c r="F289" s="55">
        <v>0</v>
      </c>
      <c r="G289" s="55">
        <v>0</v>
      </c>
      <c r="H289" s="55">
        <v>0</v>
      </c>
      <c r="I289" s="55">
        <v>0</v>
      </c>
      <c r="J289" s="55">
        <v>0</v>
      </c>
      <c r="K289" s="55">
        <v>0</v>
      </c>
      <c r="L289" s="55">
        <v>0</v>
      </c>
      <c r="M289" s="55">
        <v>0</v>
      </c>
      <c r="N289" s="55">
        <v>0</v>
      </c>
      <c r="O289" s="55">
        <v>0</v>
      </c>
      <c r="P289" s="55">
        <v>0</v>
      </c>
      <c r="Q289" s="55">
        <v>0</v>
      </c>
      <c r="R289" s="55">
        <v>0</v>
      </c>
      <c r="S289" s="56">
        <v>0</v>
      </c>
    </row>
    <row r="290" spans="1:19" customFormat="1" x14ac:dyDescent="0.25">
      <c r="A290" s="348" t="s">
        <v>62</v>
      </c>
      <c r="B290" s="376">
        <f t="shared" si="53"/>
        <v>0</v>
      </c>
      <c r="C290" s="55">
        <v>0</v>
      </c>
      <c r="D290" s="55">
        <v>0</v>
      </c>
      <c r="E290" s="55">
        <v>0</v>
      </c>
      <c r="F290" s="55">
        <v>0</v>
      </c>
      <c r="G290" s="55">
        <v>0</v>
      </c>
      <c r="H290" s="55">
        <v>0</v>
      </c>
      <c r="I290" s="55">
        <v>0</v>
      </c>
      <c r="J290" s="55">
        <v>0</v>
      </c>
      <c r="K290" s="55">
        <v>0</v>
      </c>
      <c r="L290" s="55">
        <v>0</v>
      </c>
      <c r="M290" s="55">
        <v>0</v>
      </c>
      <c r="N290" s="55">
        <v>0</v>
      </c>
      <c r="O290" s="55">
        <v>0</v>
      </c>
      <c r="P290" s="55">
        <v>0</v>
      </c>
      <c r="Q290" s="55">
        <v>0</v>
      </c>
      <c r="R290" s="55">
        <v>0</v>
      </c>
      <c r="S290" s="56">
        <v>0</v>
      </c>
    </row>
    <row r="291" spans="1:19" customFormat="1" x14ac:dyDescent="0.25">
      <c r="A291" s="348" t="s">
        <v>60</v>
      </c>
      <c r="B291" s="376">
        <f t="shared" si="53"/>
        <v>8</v>
      </c>
      <c r="C291" s="55">
        <v>0</v>
      </c>
      <c r="D291" s="55">
        <v>0</v>
      </c>
      <c r="E291" s="55">
        <v>0</v>
      </c>
      <c r="F291" s="55">
        <v>0</v>
      </c>
      <c r="G291" s="55">
        <v>0</v>
      </c>
      <c r="H291" s="55">
        <v>0</v>
      </c>
      <c r="I291" s="55">
        <v>0</v>
      </c>
      <c r="J291" s="55">
        <v>0</v>
      </c>
      <c r="K291" s="55">
        <v>0</v>
      </c>
      <c r="L291" s="55">
        <v>0</v>
      </c>
      <c r="M291" s="55">
        <v>0</v>
      </c>
      <c r="N291" s="55">
        <v>0</v>
      </c>
      <c r="O291" s="55">
        <v>0</v>
      </c>
      <c r="P291" s="55">
        <v>2</v>
      </c>
      <c r="Q291" s="55">
        <v>1</v>
      </c>
      <c r="R291" s="55">
        <v>3</v>
      </c>
      <c r="S291" s="56">
        <v>2</v>
      </c>
    </row>
    <row r="292" spans="1:19" customFormat="1" x14ac:dyDescent="0.25">
      <c r="A292" s="161" t="s">
        <v>169</v>
      </c>
      <c r="B292" s="376">
        <f t="shared" si="53"/>
        <v>0</v>
      </c>
      <c r="C292" s="55">
        <v>0</v>
      </c>
      <c r="D292" s="55">
        <v>0</v>
      </c>
      <c r="E292" s="55">
        <v>0</v>
      </c>
      <c r="F292" s="55">
        <v>0</v>
      </c>
      <c r="G292" s="55">
        <v>0</v>
      </c>
      <c r="H292" s="55">
        <v>0</v>
      </c>
      <c r="I292" s="55">
        <v>0</v>
      </c>
      <c r="J292" s="55">
        <v>0</v>
      </c>
      <c r="K292" s="55">
        <v>0</v>
      </c>
      <c r="L292" s="55">
        <v>0</v>
      </c>
      <c r="M292" s="55">
        <v>0</v>
      </c>
      <c r="N292" s="55">
        <v>0</v>
      </c>
      <c r="O292" s="55">
        <v>0</v>
      </c>
      <c r="P292" s="55">
        <v>0</v>
      </c>
      <c r="Q292" s="55">
        <v>0</v>
      </c>
      <c r="R292" s="55">
        <v>0</v>
      </c>
      <c r="S292" s="56">
        <v>0</v>
      </c>
    </row>
    <row r="293" spans="1:19" customFormat="1" x14ac:dyDescent="0.25">
      <c r="A293" s="163" t="s">
        <v>63</v>
      </c>
      <c r="B293" s="376">
        <f t="shared" si="53"/>
        <v>0</v>
      </c>
      <c r="C293" s="55">
        <v>0</v>
      </c>
      <c r="D293" s="55">
        <v>0</v>
      </c>
      <c r="E293" s="55">
        <v>0</v>
      </c>
      <c r="F293" s="55">
        <v>0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0</v>
      </c>
      <c r="Q293" s="55">
        <v>0</v>
      </c>
      <c r="R293" s="55">
        <v>0</v>
      </c>
      <c r="S293" s="56">
        <v>0</v>
      </c>
    </row>
    <row r="294" spans="1:19" customFormat="1" x14ac:dyDescent="0.25">
      <c r="A294" s="163" t="s">
        <v>255</v>
      </c>
      <c r="B294" s="376">
        <f t="shared" si="53"/>
        <v>0</v>
      </c>
      <c r="C294" s="55">
        <v>0</v>
      </c>
      <c r="D294" s="55">
        <v>0</v>
      </c>
      <c r="E294" s="55">
        <v>0</v>
      </c>
      <c r="F294" s="55">
        <v>0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0</v>
      </c>
      <c r="Q294" s="55">
        <v>0</v>
      </c>
      <c r="R294" s="55">
        <v>0</v>
      </c>
      <c r="S294" s="56">
        <v>0</v>
      </c>
    </row>
    <row r="295" spans="1:19" customFormat="1" x14ac:dyDescent="0.25">
      <c r="A295" s="163" t="s">
        <v>167</v>
      </c>
      <c r="B295" s="376">
        <f t="shared" si="53"/>
        <v>0</v>
      </c>
      <c r="C295" s="55">
        <v>0</v>
      </c>
      <c r="D295" s="55">
        <v>0</v>
      </c>
      <c r="E295" s="55">
        <v>0</v>
      </c>
      <c r="F295" s="55">
        <v>0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0</v>
      </c>
      <c r="Q295" s="55">
        <v>0</v>
      </c>
      <c r="R295" s="55">
        <v>0</v>
      </c>
      <c r="S295" s="56">
        <v>0</v>
      </c>
    </row>
    <row r="296" spans="1:19" customFormat="1" x14ac:dyDescent="0.25">
      <c r="A296" s="161" t="s">
        <v>174</v>
      </c>
      <c r="B296" s="376">
        <f t="shared" si="53"/>
        <v>0</v>
      </c>
      <c r="C296" s="55">
        <v>0</v>
      </c>
      <c r="D296" s="55">
        <v>0</v>
      </c>
      <c r="E296" s="55">
        <v>0</v>
      </c>
      <c r="F296" s="55">
        <v>0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0</v>
      </c>
      <c r="Q296" s="55">
        <v>0</v>
      </c>
      <c r="R296" s="55">
        <v>0</v>
      </c>
      <c r="S296" s="56">
        <v>0</v>
      </c>
    </row>
    <row r="297" spans="1:19" customFormat="1" x14ac:dyDescent="0.25">
      <c r="A297" s="163" t="s">
        <v>256</v>
      </c>
      <c r="B297" s="376">
        <f t="shared" si="53"/>
        <v>0</v>
      </c>
      <c r="C297" s="55">
        <v>0</v>
      </c>
      <c r="D297" s="55">
        <v>0</v>
      </c>
      <c r="E297" s="55">
        <v>0</v>
      </c>
      <c r="F297" s="55">
        <v>0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0</v>
      </c>
      <c r="Q297" s="55">
        <v>0</v>
      </c>
      <c r="R297" s="55">
        <v>0</v>
      </c>
      <c r="S297" s="56">
        <v>0</v>
      </c>
    </row>
    <row r="298" spans="1:19" customFormat="1" x14ac:dyDescent="0.25">
      <c r="A298" s="161" t="s">
        <v>68</v>
      </c>
      <c r="B298" s="376">
        <f t="shared" si="53"/>
        <v>5</v>
      </c>
      <c r="C298" s="55">
        <v>0</v>
      </c>
      <c r="D298" s="55">
        <v>0</v>
      </c>
      <c r="E298" s="55">
        <v>0</v>
      </c>
      <c r="F298" s="55">
        <v>0</v>
      </c>
      <c r="G298" s="55">
        <v>0</v>
      </c>
      <c r="H298" s="55">
        <v>0</v>
      </c>
      <c r="I298" s="55">
        <v>0</v>
      </c>
      <c r="J298" s="55">
        <v>0</v>
      </c>
      <c r="K298" s="55">
        <v>0</v>
      </c>
      <c r="L298" s="55">
        <v>0</v>
      </c>
      <c r="M298" s="55">
        <v>0</v>
      </c>
      <c r="N298" s="55">
        <v>0</v>
      </c>
      <c r="O298" s="55">
        <v>0</v>
      </c>
      <c r="P298" s="55">
        <v>5</v>
      </c>
      <c r="Q298" s="55">
        <v>0</v>
      </c>
      <c r="R298" s="55">
        <v>0</v>
      </c>
      <c r="S298" s="56">
        <v>0</v>
      </c>
    </row>
    <row r="299" spans="1:19" customFormat="1" x14ac:dyDescent="0.25">
      <c r="A299" s="163" t="s">
        <v>178</v>
      </c>
      <c r="B299" s="376">
        <f t="shared" si="53"/>
        <v>7</v>
      </c>
      <c r="C299" s="55">
        <v>0</v>
      </c>
      <c r="D299" s="55">
        <v>0</v>
      </c>
      <c r="E299" s="55">
        <v>0</v>
      </c>
      <c r="F299" s="55">
        <v>0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2</v>
      </c>
      <c r="Q299" s="55">
        <v>0</v>
      </c>
      <c r="R299" s="55">
        <v>1</v>
      </c>
      <c r="S299" s="56">
        <v>4</v>
      </c>
    </row>
    <row r="300" spans="1:19" customFormat="1" x14ac:dyDescent="0.25">
      <c r="A300" s="161" t="s">
        <v>69</v>
      </c>
      <c r="B300" s="376">
        <f t="shared" si="53"/>
        <v>0</v>
      </c>
      <c r="C300" s="44">
        <v>0</v>
      </c>
      <c r="D300" s="44">
        <v>0</v>
      </c>
      <c r="E300" s="44">
        <v>0</v>
      </c>
      <c r="F300" s="44">
        <v>0</v>
      </c>
      <c r="G300" s="44">
        <v>0</v>
      </c>
      <c r="H300" s="44">
        <v>0</v>
      </c>
      <c r="I300" s="44">
        <v>0</v>
      </c>
      <c r="J300" s="44">
        <v>0</v>
      </c>
      <c r="K300" s="44">
        <v>0</v>
      </c>
      <c r="L300" s="44">
        <v>0</v>
      </c>
      <c r="M300" s="44">
        <v>0</v>
      </c>
      <c r="N300" s="44">
        <v>0</v>
      </c>
      <c r="O300" s="44">
        <v>0</v>
      </c>
      <c r="P300" s="44">
        <v>0</v>
      </c>
      <c r="Q300" s="44">
        <v>0</v>
      </c>
      <c r="R300" s="44">
        <v>0</v>
      </c>
      <c r="S300" s="40">
        <v>0</v>
      </c>
    </row>
    <row r="301" spans="1:19" customFormat="1" x14ac:dyDescent="0.25">
      <c r="A301" s="163" t="s">
        <v>257</v>
      </c>
      <c r="B301" s="376">
        <f t="shared" si="53"/>
        <v>57</v>
      </c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>
        <v>4</v>
      </c>
      <c r="Q301" s="44">
        <v>12</v>
      </c>
      <c r="R301" s="44">
        <v>11</v>
      </c>
      <c r="S301" s="40">
        <v>30</v>
      </c>
    </row>
    <row r="302" spans="1:19" customFormat="1" x14ac:dyDescent="0.25">
      <c r="A302" s="163" t="s">
        <v>258</v>
      </c>
      <c r="B302" s="376">
        <f t="shared" si="53"/>
        <v>179</v>
      </c>
      <c r="C302" s="44">
        <v>1</v>
      </c>
      <c r="D302" s="44">
        <v>12</v>
      </c>
      <c r="E302" s="44">
        <v>17</v>
      </c>
      <c r="F302" s="44">
        <v>5</v>
      </c>
      <c r="G302" s="44">
        <v>1</v>
      </c>
      <c r="H302" s="44">
        <v>0</v>
      </c>
      <c r="I302" s="44">
        <v>1</v>
      </c>
      <c r="J302" s="44">
        <v>0</v>
      </c>
      <c r="K302" s="44">
        <v>0</v>
      </c>
      <c r="L302" s="44">
        <v>0</v>
      </c>
      <c r="M302" s="44">
        <v>1</v>
      </c>
      <c r="N302" s="44">
        <v>2</v>
      </c>
      <c r="O302" s="44">
        <v>4</v>
      </c>
      <c r="P302" s="44">
        <v>41</v>
      </c>
      <c r="Q302" s="44">
        <v>31</v>
      </c>
      <c r="R302" s="44">
        <v>34</v>
      </c>
      <c r="S302" s="40">
        <v>29</v>
      </c>
    </row>
    <row r="303" spans="1:19" customFormat="1" x14ac:dyDescent="0.25">
      <c r="A303" s="161" t="s">
        <v>70</v>
      </c>
      <c r="B303" s="376">
        <f t="shared" si="53"/>
        <v>0</v>
      </c>
      <c r="C303" s="55">
        <v>0</v>
      </c>
      <c r="D303" s="55">
        <v>0</v>
      </c>
      <c r="E303" s="55">
        <v>0</v>
      </c>
      <c r="F303" s="55">
        <v>0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v>0</v>
      </c>
      <c r="R303" s="55">
        <v>0</v>
      </c>
      <c r="S303" s="56">
        <v>0</v>
      </c>
    </row>
    <row r="304" spans="1:19" customFormat="1" x14ac:dyDescent="0.25">
      <c r="A304" s="327" t="s">
        <v>171</v>
      </c>
      <c r="B304" s="376">
        <f t="shared" si="53"/>
        <v>0</v>
      </c>
      <c r="C304" s="55">
        <v>0</v>
      </c>
      <c r="D304" s="55">
        <v>0</v>
      </c>
      <c r="E304" s="55">
        <v>0</v>
      </c>
      <c r="F304" s="55">
        <v>0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0</v>
      </c>
      <c r="Q304" s="55">
        <v>0</v>
      </c>
      <c r="R304" s="55">
        <v>0</v>
      </c>
      <c r="S304" s="56">
        <v>0</v>
      </c>
    </row>
    <row r="305" spans="1:113" x14ac:dyDescent="0.25">
      <c r="A305" s="265" t="s">
        <v>259</v>
      </c>
      <c r="B305" s="376">
        <f t="shared" si="53"/>
        <v>0</v>
      </c>
      <c r="C305" s="55">
        <v>0</v>
      </c>
      <c r="D305" s="55">
        <v>0</v>
      </c>
      <c r="E305" s="55">
        <v>0</v>
      </c>
      <c r="F305" s="55">
        <v>0</v>
      </c>
      <c r="G305" s="55">
        <v>0</v>
      </c>
      <c r="H305" s="55">
        <v>0</v>
      </c>
      <c r="I305" s="55">
        <v>0</v>
      </c>
      <c r="J305" s="55">
        <v>0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0</v>
      </c>
      <c r="Q305" s="55">
        <v>0</v>
      </c>
      <c r="R305" s="55">
        <v>0</v>
      </c>
      <c r="S305" s="56">
        <v>0</v>
      </c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</row>
    <row r="306" spans="1:113" x14ac:dyDescent="0.25">
      <c r="A306" s="265" t="s">
        <v>58</v>
      </c>
      <c r="B306" s="376">
        <f t="shared" si="53"/>
        <v>0</v>
      </c>
      <c r="C306" s="55">
        <v>0</v>
      </c>
      <c r="D306" s="55">
        <v>0</v>
      </c>
      <c r="E306" s="55">
        <v>0</v>
      </c>
      <c r="F306" s="55">
        <v>0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v>0</v>
      </c>
      <c r="R306" s="55">
        <v>0</v>
      </c>
      <c r="S306" s="56">
        <v>0</v>
      </c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</row>
    <row r="307" spans="1:113" x14ac:dyDescent="0.25">
      <c r="A307" s="265" t="s">
        <v>175</v>
      </c>
      <c r="B307" s="385">
        <f t="shared" si="53"/>
        <v>0</v>
      </c>
      <c r="C307" s="93">
        <v>0</v>
      </c>
      <c r="D307" s="93">
        <v>0</v>
      </c>
      <c r="E307" s="93">
        <v>0</v>
      </c>
      <c r="F307" s="93">
        <v>0</v>
      </c>
      <c r="G307" s="93">
        <v>0</v>
      </c>
      <c r="H307" s="93">
        <v>0</v>
      </c>
      <c r="I307" s="93">
        <v>0</v>
      </c>
      <c r="J307" s="93">
        <v>0</v>
      </c>
      <c r="K307" s="93">
        <v>0</v>
      </c>
      <c r="L307" s="93">
        <v>0</v>
      </c>
      <c r="M307" s="93">
        <v>0</v>
      </c>
      <c r="N307" s="93">
        <v>0</v>
      </c>
      <c r="O307" s="93">
        <v>0</v>
      </c>
      <c r="P307" s="93">
        <v>0</v>
      </c>
      <c r="Q307" s="93">
        <v>0</v>
      </c>
      <c r="R307" s="93">
        <v>0</v>
      </c>
      <c r="S307" s="89">
        <v>0</v>
      </c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</row>
    <row r="308" spans="1:113" x14ac:dyDescent="0.25">
      <c r="A308" s="738" t="s">
        <v>260</v>
      </c>
      <c r="B308" s="387">
        <f t="shared" si="53"/>
        <v>16</v>
      </c>
      <c r="C308" s="238">
        <v>0</v>
      </c>
      <c r="D308" s="238">
        <v>0</v>
      </c>
      <c r="E308" s="238">
        <v>0</v>
      </c>
      <c r="F308" s="238">
        <v>0</v>
      </c>
      <c r="G308" s="238">
        <v>0</v>
      </c>
      <c r="H308" s="238">
        <v>0</v>
      </c>
      <c r="I308" s="238">
        <v>0</v>
      </c>
      <c r="J308" s="238">
        <v>0</v>
      </c>
      <c r="K308" s="238">
        <v>0</v>
      </c>
      <c r="L308" s="238">
        <v>0</v>
      </c>
      <c r="M308" s="238">
        <v>0</v>
      </c>
      <c r="N308" s="238">
        <v>0</v>
      </c>
      <c r="O308" s="238">
        <v>0</v>
      </c>
      <c r="P308" s="238">
        <v>4</v>
      </c>
      <c r="Q308" s="238">
        <v>2</v>
      </c>
      <c r="R308" s="238">
        <v>3</v>
      </c>
      <c r="S308" s="77">
        <v>7</v>
      </c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</row>
    <row r="349" spans="1:113" x14ac:dyDescent="0.25">
      <c r="A349" s="388">
        <f>SUM(B13:B24,C29:C50,B59,B67,B75,B95:E95,B103:E103,B111:E111,B115:B116,B120:B122,C126:L141,B147:B175,B176:B181,B193,B204,B213,B216:B219,B247,B252:B254,B258:B284,B288:B308)</f>
        <v>11175</v>
      </c>
      <c r="B349" s="388">
        <f>SUM(CG13:CM212)</f>
        <v>0</v>
      </c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</row>
  </sheetData>
  <mergeCells count="141">
    <mergeCell ref="A286:A287"/>
    <mergeCell ref="B286:B287"/>
    <mergeCell ref="C286:S286"/>
    <mergeCell ref="A250:A251"/>
    <mergeCell ref="B250:B251"/>
    <mergeCell ref="C250:S250"/>
    <mergeCell ref="A256:A257"/>
    <mergeCell ref="B256:B257"/>
    <mergeCell ref="C256:S256"/>
    <mergeCell ref="A206:A208"/>
    <mergeCell ref="B206:B208"/>
    <mergeCell ref="C206:S207"/>
    <mergeCell ref="T206:X206"/>
    <mergeCell ref="T207:V207"/>
    <mergeCell ref="W207:X207"/>
    <mergeCell ref="A195:A197"/>
    <mergeCell ref="B195:B197"/>
    <mergeCell ref="C195:S196"/>
    <mergeCell ref="T195:X195"/>
    <mergeCell ref="T196:V196"/>
    <mergeCell ref="W196:X196"/>
    <mergeCell ref="A183:A185"/>
    <mergeCell ref="B183:B185"/>
    <mergeCell ref="C183:S184"/>
    <mergeCell ref="T183:X183"/>
    <mergeCell ref="T184:V184"/>
    <mergeCell ref="W184:X184"/>
    <mergeCell ref="AC145:AD145"/>
    <mergeCell ref="AE145:AF145"/>
    <mergeCell ref="AG145:AH145"/>
    <mergeCell ref="AM144:AO144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AN145:AO145"/>
    <mergeCell ref="AI145:AJ145"/>
    <mergeCell ref="AK145:AL145"/>
    <mergeCell ref="AM145:AM146"/>
    <mergeCell ref="K124:L124"/>
    <mergeCell ref="A126:A129"/>
    <mergeCell ref="A130:A134"/>
    <mergeCell ref="A135:A140"/>
    <mergeCell ref="A144:A146"/>
    <mergeCell ref="B144:D145"/>
    <mergeCell ref="E144:AL144"/>
    <mergeCell ref="W145:X145"/>
    <mergeCell ref="Y145:Z145"/>
    <mergeCell ref="AA145:AB145"/>
    <mergeCell ref="A124:A125"/>
    <mergeCell ref="B124:B125"/>
    <mergeCell ref="C124:D124"/>
    <mergeCell ref="E124:F124"/>
    <mergeCell ref="G124:H124"/>
    <mergeCell ref="I124:J124"/>
    <mergeCell ref="A113:A114"/>
    <mergeCell ref="B113:B114"/>
    <mergeCell ref="C113:F113"/>
    <mergeCell ref="G113:H113"/>
    <mergeCell ref="A118:A119"/>
    <mergeCell ref="B118:B119"/>
    <mergeCell ref="C118:E118"/>
    <mergeCell ref="F118:F119"/>
    <mergeCell ref="G118:G119"/>
    <mergeCell ref="H118:K118"/>
    <mergeCell ref="A61:A62"/>
    <mergeCell ref="B61:B62"/>
    <mergeCell ref="C61:S61"/>
    <mergeCell ref="T61:W61"/>
    <mergeCell ref="X61:Z61"/>
    <mergeCell ref="A69:A70"/>
    <mergeCell ref="B69:B70"/>
    <mergeCell ref="C69:S69"/>
    <mergeCell ref="T69:W69"/>
    <mergeCell ref="X69:Z69"/>
    <mergeCell ref="A29:B29"/>
    <mergeCell ref="A30:A48"/>
    <mergeCell ref="A52:A53"/>
    <mergeCell ref="B52:B53"/>
    <mergeCell ref="C52:F52"/>
    <mergeCell ref="G52:H52"/>
    <mergeCell ref="AH27:AI27"/>
    <mergeCell ref="AJ27:AK27"/>
    <mergeCell ref="AL27:AM27"/>
    <mergeCell ref="V27:W27"/>
    <mergeCell ref="X27:Y27"/>
    <mergeCell ref="Z27:AA27"/>
    <mergeCell ref="AB27:AC27"/>
    <mergeCell ref="AD27:AE27"/>
    <mergeCell ref="AF27:AG27"/>
    <mergeCell ref="J27:K27"/>
    <mergeCell ref="L27:M27"/>
    <mergeCell ref="N27:O27"/>
    <mergeCell ref="P27:Q27"/>
    <mergeCell ref="R27:S27"/>
    <mergeCell ref="T27:U27"/>
    <mergeCell ref="A26:A28"/>
    <mergeCell ref="B26:B28"/>
    <mergeCell ref="C26:E27"/>
    <mergeCell ref="F26:AM26"/>
    <mergeCell ref="AN26:AQ26"/>
    <mergeCell ref="F27:G27"/>
    <mergeCell ref="H27:I27"/>
    <mergeCell ref="AC11:AD11"/>
    <mergeCell ref="AE11:AF11"/>
    <mergeCell ref="AG11:AH11"/>
    <mergeCell ref="AI11:AJ11"/>
    <mergeCell ref="AK11:AL11"/>
    <mergeCell ref="AM11:AM12"/>
    <mergeCell ref="AQ27:AQ28"/>
    <mergeCell ref="AN27:AN28"/>
    <mergeCell ref="AO27:AO28"/>
    <mergeCell ref="AP27:AP28"/>
    <mergeCell ref="AR10:AR12"/>
    <mergeCell ref="AS10:AS12"/>
    <mergeCell ref="E11:F11"/>
    <mergeCell ref="G11:H11"/>
    <mergeCell ref="I11:J11"/>
    <mergeCell ref="K11:L11"/>
    <mergeCell ref="M11:N11"/>
    <mergeCell ref="O11:P11"/>
    <mergeCell ref="Q11:R11"/>
    <mergeCell ref="S11:T11"/>
    <mergeCell ref="AN11:AN12"/>
    <mergeCell ref="AO11:AO12"/>
    <mergeCell ref="AP11:AP12"/>
    <mergeCell ref="A6:N6"/>
    <mergeCell ref="A10:A12"/>
    <mergeCell ref="B10:D11"/>
    <mergeCell ref="E10:AL10"/>
    <mergeCell ref="AM10:AP10"/>
    <mergeCell ref="AQ10:AQ12"/>
    <mergeCell ref="U11:V11"/>
    <mergeCell ref="W11:X11"/>
    <mergeCell ref="Y11:Z11"/>
    <mergeCell ref="AA11:AB11"/>
  </mergeCells>
  <dataValidations count="5">
    <dataValidation type="whole" allowBlank="1" showInputMessage="1" showErrorMessage="1" error="Valor no Permitido" sqref="CG6:CT6 F60 W61 F68 C177:D181 C144:D175 B142:B175 E146:AL146 CH29:CK51 CG28:CG51">
      <formula1>0</formula1>
      <formula2>1E+30</formula2>
    </dataValidation>
    <dataValidation allowBlank="1" sqref="CA6:CF6 CA29:CF51"/>
    <dataValidation type="whole" operator="greaterThanOrEqual" allowBlank="1" showInputMessage="1" showErrorMessage="1" error="Valor no Permitido" sqref="B13:AS24 C288:S308 C63:Z67 B78:E95 B98:E103 B106:E110 C115:H116 C120:K122 C126:L141 E147:AO181 C186:X193 C198:X204 C209:X212 B216:B219 B222:B246 C252:S254 C258:S284 C29:AQ50">
      <formula1>0</formula1>
    </dataValidation>
    <dataValidation type="whole" operator="greaterThanOrEqual" allowBlank="1" showInputMessage="1" showErrorMessage="1" sqref="C54:H59 C71:Z75">
      <formula1>0</formula1>
    </dataValidation>
    <dataValidation allowBlank="1" showInputMessage="1" showErrorMessage="1" error="Valor no Permitido" sqref="T62 T70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2024-03-20T14:57:20Z</dcterms:created>
  <dcterms:modified xsi:type="dcterms:W3CDTF">2025-04-22T20:01:28Z</dcterms:modified>
</cp:coreProperties>
</file>