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63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E194" i="13" l="1"/>
  <c r="C194" i="13" s="1"/>
  <c r="CK194" i="13" s="1"/>
  <c r="D194" i="13"/>
  <c r="BZ193" i="13"/>
  <c r="AI193" i="13" s="1"/>
  <c r="E193" i="13"/>
  <c r="C193" i="13" s="1"/>
  <c r="CK193" i="13" s="1"/>
  <c r="D193" i="13"/>
  <c r="E192" i="13"/>
  <c r="C192" i="13" s="1"/>
  <c r="CK192" i="13" s="1"/>
  <c r="D192" i="13"/>
  <c r="BZ191" i="13"/>
  <c r="AI191" i="13" s="1"/>
  <c r="E191" i="13"/>
  <c r="C191" i="13" s="1"/>
  <c r="CK191" i="13" s="1"/>
  <c r="D191" i="13"/>
  <c r="E190" i="13"/>
  <c r="C190" i="13" s="1"/>
  <c r="CK190" i="13" s="1"/>
  <c r="D190" i="13"/>
  <c r="BZ189" i="13"/>
  <c r="AI189" i="13" s="1"/>
  <c r="E189" i="13"/>
  <c r="C189" i="13" s="1"/>
  <c r="CK189" i="13" s="1"/>
  <c r="D189" i="13"/>
  <c r="E188" i="13"/>
  <c r="D188" i="13"/>
  <c r="C188" i="13"/>
  <c r="CK188" i="13" s="1"/>
  <c r="I183" i="13"/>
  <c r="H183" i="13"/>
  <c r="G183" i="13"/>
  <c r="F183" i="13"/>
  <c r="E183" i="13"/>
  <c r="D183" i="13" s="1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48" i="13"/>
  <c r="D147" i="13"/>
  <c r="CA146" i="13"/>
  <c r="Q146" i="13" s="1"/>
  <c r="D146" i="13"/>
  <c r="CK146" i="13" s="1"/>
  <c r="CA145" i="13"/>
  <c r="Q145" i="13" s="1"/>
  <c r="D145" i="13"/>
  <c r="CK145" i="13" s="1"/>
  <c r="D144" i="13"/>
  <c r="D143" i="13"/>
  <c r="CA142" i="13"/>
  <c r="Q142" i="13" s="1"/>
  <c r="D142" i="13"/>
  <c r="CK142" i="13" s="1"/>
  <c r="CA141" i="13"/>
  <c r="Q141" i="13" s="1"/>
  <c r="D141" i="13"/>
  <c r="CK141" i="13" s="1"/>
  <c r="D140" i="13"/>
  <c r="D139" i="13"/>
  <c r="CA138" i="13"/>
  <c r="Q138" i="13" s="1"/>
  <c r="D138" i="13"/>
  <c r="CK138" i="13" s="1"/>
  <c r="CA137" i="13"/>
  <c r="Q137" i="13" s="1"/>
  <c r="D137" i="13"/>
  <c r="CK137" i="13" s="1"/>
  <c r="D136" i="13"/>
  <c r="D135" i="13"/>
  <c r="CA134" i="13"/>
  <c r="Q134" i="13" s="1"/>
  <c r="D134" i="13"/>
  <c r="CK134" i="13" s="1"/>
  <c r="CA133" i="13"/>
  <c r="Q133" i="13" s="1"/>
  <c r="D133" i="13"/>
  <c r="CK133" i="13" s="1"/>
  <c r="CN129" i="13"/>
  <c r="CM129" i="13"/>
  <c r="CL129" i="13"/>
  <c r="CK129" i="13"/>
  <c r="CD129" i="13"/>
  <c r="CC129" i="13"/>
  <c r="CB129" i="13"/>
  <c r="CA129" i="13"/>
  <c r="CN128" i="13"/>
  <c r="CM128" i="13"/>
  <c r="CL128" i="13"/>
  <c r="CK128" i="13"/>
  <c r="CD128" i="13"/>
  <c r="CC128" i="13"/>
  <c r="CB128" i="13"/>
  <c r="CA128" i="13"/>
  <c r="B124" i="13"/>
  <c r="B123" i="13"/>
  <c r="B119" i="13"/>
  <c r="B118" i="13"/>
  <c r="CK111" i="13"/>
  <c r="CA111" i="13"/>
  <c r="M111" i="13" s="1"/>
  <c r="D111" i="13"/>
  <c r="CA110" i="13"/>
  <c r="M110" i="13" s="1"/>
  <c r="D110" i="13"/>
  <c r="CK110" i="13" s="1"/>
  <c r="D109" i="13"/>
  <c r="CK108" i="13"/>
  <c r="CA108" i="13"/>
  <c r="M108" i="13" s="1"/>
  <c r="D108" i="13"/>
  <c r="CK107" i="13"/>
  <c r="CA107" i="13"/>
  <c r="M107" i="13" s="1"/>
  <c r="D107" i="13"/>
  <c r="D106" i="13"/>
  <c r="CK106" i="13" s="1"/>
  <c r="D105" i="13"/>
  <c r="CK104" i="13"/>
  <c r="CA104" i="13"/>
  <c r="M104" i="13" s="1"/>
  <c r="D104" i="13"/>
  <c r="CK103" i="13"/>
  <c r="CA103" i="13"/>
  <c r="M103" i="13" s="1"/>
  <c r="D103" i="13"/>
  <c r="CL99" i="13"/>
  <c r="E99" i="13"/>
  <c r="CM98" i="13"/>
  <c r="CC98" i="13" s="1"/>
  <c r="CB98" i="13"/>
  <c r="CA98" i="13"/>
  <c r="E98" i="13"/>
  <c r="CK98" i="13" s="1"/>
  <c r="E97" i="13"/>
  <c r="I83" i="13"/>
  <c r="H83" i="13"/>
  <c r="G83" i="13"/>
  <c r="F83" i="13"/>
  <c r="E83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M45" i="13"/>
  <c r="CL45" i="13"/>
  <c r="CE45" i="13"/>
  <c r="CC45" i="13"/>
  <c r="CA45" i="13"/>
  <c r="D45" i="13"/>
  <c r="CN44" i="13"/>
  <c r="CC44" i="13"/>
  <c r="D44" i="13"/>
  <c r="CN43" i="13"/>
  <c r="CM43" i="13"/>
  <c r="CD43" i="13"/>
  <c r="CC43" i="13"/>
  <c r="D43" i="13"/>
  <c r="D42" i="13"/>
  <c r="CD42" i="13" s="1"/>
  <c r="CM41" i="13"/>
  <c r="CL41" i="13"/>
  <c r="CE41" i="13"/>
  <c r="CC41" i="13"/>
  <c r="CA41" i="13"/>
  <c r="D41" i="13"/>
  <c r="CN40" i="13"/>
  <c r="CC40" i="13"/>
  <c r="D40" i="13"/>
  <c r="CN39" i="13"/>
  <c r="CM39" i="13"/>
  <c r="CD39" i="13"/>
  <c r="CC39" i="13"/>
  <c r="D39" i="13"/>
  <c r="CE38" i="13"/>
  <c r="D38" i="13"/>
  <c r="CD38" i="13" s="1"/>
  <c r="CM37" i="13"/>
  <c r="CL37" i="13"/>
  <c r="CE37" i="13"/>
  <c r="CC37" i="13"/>
  <c r="CA37" i="13"/>
  <c r="D37" i="13"/>
  <c r="CN36" i="13"/>
  <c r="CC36" i="13"/>
  <c r="D36" i="13"/>
  <c r="CN35" i="13"/>
  <c r="CM35" i="13"/>
  <c r="CD35" i="13"/>
  <c r="CC35" i="13"/>
  <c r="D35" i="13"/>
  <c r="D34" i="13"/>
  <c r="CD34" i="13" s="1"/>
  <c r="CM33" i="13"/>
  <c r="CL33" i="13"/>
  <c r="CE33" i="13"/>
  <c r="CC33" i="13"/>
  <c r="CA33" i="13"/>
  <c r="D33" i="13"/>
  <c r="CN32" i="13"/>
  <c r="CC32" i="13"/>
  <c r="D32" i="13"/>
  <c r="CN31" i="13"/>
  <c r="CM31" i="13"/>
  <c r="CD31" i="13"/>
  <c r="CC31" i="13"/>
  <c r="D31" i="13"/>
  <c r="CN30" i="13"/>
  <c r="CL30" i="13"/>
  <c r="CK30" i="13"/>
  <c r="CC30" i="13"/>
  <c r="CB30" i="13"/>
  <c r="CA30" i="13"/>
  <c r="D30" i="13"/>
  <c r="CL29" i="13"/>
  <c r="CB29" i="13"/>
  <c r="D29" i="13"/>
  <c r="CN28" i="13"/>
  <c r="CK28" i="13"/>
  <c r="CC28" i="13"/>
  <c r="CA28" i="13"/>
  <c r="D28" i="13"/>
  <c r="CL28" i="13" s="1"/>
  <c r="D27" i="13"/>
  <c r="D26" i="13"/>
  <c r="CO26" i="13" s="1"/>
  <c r="CM25" i="13"/>
  <c r="CL25" i="13"/>
  <c r="CE25" i="13"/>
  <c r="CC25" i="13"/>
  <c r="CA25" i="13"/>
  <c r="D25" i="13"/>
  <c r="D24" i="13"/>
  <c r="CC24" i="13" s="1"/>
  <c r="D23" i="13"/>
  <c r="CO23" i="13" s="1"/>
  <c r="CM22" i="13"/>
  <c r="CL22" i="13"/>
  <c r="CE22" i="13"/>
  <c r="CC22" i="13"/>
  <c r="CA22" i="13"/>
  <c r="D22" i="13"/>
  <c r="CL21" i="13"/>
  <c r="CA21" i="13"/>
  <c r="D21" i="13"/>
  <c r="CN20" i="13"/>
  <c r="CM20" i="13"/>
  <c r="CK20" i="13"/>
  <c r="CE20" i="13"/>
  <c r="CD20" i="13"/>
  <c r="CB20" i="13"/>
  <c r="CA20" i="13"/>
  <c r="D20" i="13"/>
  <c r="CO20" i="13" s="1"/>
  <c r="CO19" i="13"/>
  <c r="CN19" i="13"/>
  <c r="CM19" i="13"/>
  <c r="CK19" i="13"/>
  <c r="CE19" i="13"/>
  <c r="CD19" i="13"/>
  <c r="CB19" i="13"/>
  <c r="CA19" i="13"/>
  <c r="D19" i="13"/>
  <c r="CL19" i="13" s="1"/>
  <c r="CO18" i="13"/>
  <c r="CN18" i="13"/>
  <c r="CM18" i="13"/>
  <c r="CK18" i="13"/>
  <c r="CE18" i="13"/>
  <c r="CD18" i="13"/>
  <c r="CB18" i="13"/>
  <c r="CA18" i="13"/>
  <c r="D18" i="13"/>
  <c r="CL18" i="13" s="1"/>
  <c r="CO17" i="13"/>
  <c r="CN17" i="13"/>
  <c r="CM17" i="13"/>
  <c r="CK17" i="13"/>
  <c r="CE17" i="13"/>
  <c r="CD17" i="13"/>
  <c r="CB17" i="13"/>
  <c r="CA17" i="13"/>
  <c r="D17" i="13"/>
  <c r="CL17" i="13" s="1"/>
  <c r="CO16" i="13"/>
  <c r="CN16" i="13"/>
  <c r="CM16" i="13"/>
  <c r="CK16" i="13"/>
  <c r="CE16" i="13"/>
  <c r="CD16" i="13"/>
  <c r="CB16" i="13"/>
  <c r="CA16" i="13"/>
  <c r="D16" i="13"/>
  <c r="CL16" i="13" s="1"/>
  <c r="CO15" i="13"/>
  <c r="CN15" i="13"/>
  <c r="CM15" i="13"/>
  <c r="CK15" i="13"/>
  <c r="CE15" i="13"/>
  <c r="CD15" i="13"/>
  <c r="CB15" i="13"/>
  <c r="CA15" i="13"/>
  <c r="D15" i="13"/>
  <c r="CL15" i="13" s="1"/>
  <c r="CO14" i="13"/>
  <c r="CN14" i="13"/>
  <c r="CM14" i="13"/>
  <c r="CK14" i="13"/>
  <c r="CE14" i="13"/>
  <c r="CD14" i="13"/>
  <c r="CB14" i="13"/>
  <c r="CA14" i="13"/>
  <c r="D14" i="13"/>
  <c r="CL14" i="13" s="1"/>
  <c r="CO13" i="13"/>
  <c r="CN13" i="13"/>
  <c r="CM13" i="13"/>
  <c r="CK13" i="13"/>
  <c r="CE13" i="13"/>
  <c r="CD13" i="13"/>
  <c r="CB13" i="13"/>
  <c r="CA13" i="13"/>
  <c r="D13" i="13"/>
  <c r="CL13" i="13" s="1"/>
  <c r="CO12" i="13"/>
  <c r="CN12" i="13"/>
  <c r="CM12" i="13"/>
  <c r="CK12" i="13"/>
  <c r="CE12" i="13"/>
  <c r="CD12" i="13"/>
  <c r="CB12" i="13"/>
  <c r="CA12" i="13"/>
  <c r="D12" i="13"/>
  <c r="CL12" i="13" s="1"/>
  <c r="CO11" i="13"/>
  <c r="CM11" i="13"/>
  <c r="CE11" i="13"/>
  <c r="CC11" i="13"/>
  <c r="D11" i="13"/>
  <c r="CL11" i="13" s="1"/>
  <c r="A5" i="13"/>
  <c r="A4" i="13"/>
  <c r="A3" i="13"/>
  <c r="A2" i="13"/>
  <c r="CE23" i="13" l="1"/>
  <c r="CM27" i="13"/>
  <c r="CD27" i="13"/>
  <c r="CO21" i="13"/>
  <c r="CK21" i="13"/>
  <c r="CB21" i="13"/>
  <c r="CD21" i="13"/>
  <c r="CN21" i="13"/>
  <c r="CA23" i="13"/>
  <c r="AH23" i="13" s="1"/>
  <c r="CM23" i="13"/>
  <c r="CB24" i="13"/>
  <c r="CM24" i="13"/>
  <c r="CA26" i="13"/>
  <c r="CM26" i="13"/>
  <c r="CB27" i="13"/>
  <c r="CL27" i="13"/>
  <c r="CM29" i="13"/>
  <c r="CD29" i="13"/>
  <c r="CE29" i="13"/>
  <c r="CO29" i="13"/>
  <c r="CO32" i="13"/>
  <c r="CK32" i="13"/>
  <c r="CB32" i="13"/>
  <c r="CE32" i="13"/>
  <c r="CL32" i="13"/>
  <c r="CA34" i="13"/>
  <c r="CN34" i="13"/>
  <c r="CO36" i="13"/>
  <c r="CK36" i="13"/>
  <c r="CB36" i="13"/>
  <c r="CE36" i="13"/>
  <c r="CL36" i="13"/>
  <c r="CA38" i="13"/>
  <c r="CN38" i="13"/>
  <c r="CO40" i="13"/>
  <c r="CK40" i="13"/>
  <c r="CB40" i="13"/>
  <c r="CE40" i="13"/>
  <c r="CL40" i="13"/>
  <c r="CA42" i="13"/>
  <c r="CN42" i="13"/>
  <c r="CO44" i="13"/>
  <c r="CK44" i="13"/>
  <c r="CB44" i="13"/>
  <c r="CE44" i="13"/>
  <c r="CL44" i="13"/>
  <c r="CK97" i="13"/>
  <c r="CM97" i="13"/>
  <c r="CC97" i="13" s="1"/>
  <c r="CA97" i="13"/>
  <c r="CK99" i="13"/>
  <c r="CM99" i="13"/>
  <c r="CC99" i="13" s="1"/>
  <c r="CA99" i="13"/>
  <c r="X99" i="13" s="1"/>
  <c r="CB99" i="13"/>
  <c r="CB11" i="13"/>
  <c r="AH11" i="13" s="1"/>
  <c r="CC12" i="13"/>
  <c r="AH12" i="13" s="1"/>
  <c r="CC13" i="13"/>
  <c r="AH13" i="13" s="1"/>
  <c r="CC14" i="13"/>
  <c r="AH14" i="13" s="1"/>
  <c r="CC15" i="13"/>
  <c r="AH15" i="13" s="1"/>
  <c r="CC16" i="13"/>
  <c r="AH16" i="13" s="1"/>
  <c r="CC17" i="13"/>
  <c r="AH17" i="13" s="1"/>
  <c r="CC18" i="13"/>
  <c r="AH18" i="13" s="1"/>
  <c r="CC19" i="13"/>
  <c r="AH19" i="13" s="1"/>
  <c r="CC20" i="13"/>
  <c r="AH20" i="13" s="1"/>
  <c r="CL20" i="13"/>
  <c r="CE21" i="13"/>
  <c r="CO22" i="13"/>
  <c r="CK22" i="13"/>
  <c r="CB22" i="13"/>
  <c r="AH22" i="13" s="1"/>
  <c r="CD22" i="13"/>
  <c r="CN22" i="13"/>
  <c r="CC23" i="13"/>
  <c r="CO25" i="13"/>
  <c r="CK25" i="13"/>
  <c r="CB25" i="13"/>
  <c r="CD25" i="13"/>
  <c r="CN25" i="13"/>
  <c r="CC26" i="13"/>
  <c r="CC27" i="13"/>
  <c r="CN27" i="13"/>
  <c r="CB28" i="13"/>
  <c r="AH28" i="13" s="1"/>
  <c r="CA29" i="13"/>
  <c r="CK29" i="13"/>
  <c r="CO30" i="13"/>
  <c r="CM30" i="13"/>
  <c r="CD30" i="13"/>
  <c r="CE30" i="13"/>
  <c r="CO31" i="13"/>
  <c r="CK31" i="13"/>
  <c r="CB31" i="13"/>
  <c r="CL31" i="13"/>
  <c r="CA31" i="13"/>
  <c r="CE31" i="13"/>
  <c r="CA32" i="13"/>
  <c r="CM32" i="13"/>
  <c r="CO35" i="13"/>
  <c r="CK35" i="13"/>
  <c r="CB35" i="13"/>
  <c r="CL35" i="13"/>
  <c r="CA35" i="13"/>
  <c r="CE35" i="13"/>
  <c r="CA36" i="13"/>
  <c r="CM36" i="13"/>
  <c r="CO39" i="13"/>
  <c r="CK39" i="13"/>
  <c r="CB39" i="13"/>
  <c r="CL39" i="13"/>
  <c r="CA39" i="13"/>
  <c r="CE39" i="13"/>
  <c r="CA40" i="13"/>
  <c r="CM40" i="13"/>
  <c r="CO43" i="13"/>
  <c r="CK43" i="13"/>
  <c r="CB43" i="13"/>
  <c r="CL43" i="13"/>
  <c r="CA43" i="13"/>
  <c r="CE43" i="13"/>
  <c r="CA44" i="13"/>
  <c r="CM44" i="13"/>
  <c r="CB97" i="13"/>
  <c r="X98" i="13"/>
  <c r="CA105" i="13"/>
  <c r="M105" i="13" s="1"/>
  <c r="CK105" i="13"/>
  <c r="I128" i="13"/>
  <c r="CK135" i="13"/>
  <c r="CA135" i="13"/>
  <c r="Q135" i="13" s="1"/>
  <c r="CK139" i="13"/>
  <c r="CA139" i="13"/>
  <c r="Q139" i="13" s="1"/>
  <c r="CK143" i="13"/>
  <c r="CA143" i="13"/>
  <c r="Q143" i="13" s="1"/>
  <c r="CK147" i="13"/>
  <c r="CA147" i="13"/>
  <c r="Q147" i="13" s="1"/>
  <c r="BZ188" i="13"/>
  <c r="AI188" i="13" s="1"/>
  <c r="BZ192" i="13"/>
  <c r="AI192" i="13" s="1"/>
  <c r="CL23" i="13"/>
  <c r="CB23" i="13"/>
  <c r="CO24" i="13"/>
  <c r="CE24" i="13"/>
  <c r="CK24" i="13"/>
  <c r="CL26" i="13"/>
  <c r="CB26" i="13"/>
  <c r="CE26" i="13"/>
  <c r="CE27" i="13"/>
  <c r="CO27" i="13"/>
  <c r="AH30" i="13"/>
  <c r="CO34" i="13"/>
  <c r="CK34" i="13"/>
  <c r="CB34" i="13"/>
  <c r="CM34" i="13"/>
  <c r="CC34" i="13"/>
  <c r="CE34" i="13"/>
  <c r="CO38" i="13"/>
  <c r="CK38" i="13"/>
  <c r="CB38" i="13"/>
  <c r="CM38" i="13"/>
  <c r="CC38" i="13"/>
  <c r="CO42" i="13"/>
  <c r="CK42" i="13"/>
  <c r="CB42" i="13"/>
  <c r="CM42" i="13"/>
  <c r="CC42" i="13"/>
  <c r="CE42" i="13"/>
  <c r="CA109" i="13"/>
  <c r="M109" i="13" s="1"/>
  <c r="CK109" i="13"/>
  <c r="CK136" i="13"/>
  <c r="CA136" i="13"/>
  <c r="Q136" i="13" s="1"/>
  <c r="CK140" i="13"/>
  <c r="CA140" i="13"/>
  <c r="Q140" i="13" s="1"/>
  <c r="CK144" i="13"/>
  <c r="CA144" i="13"/>
  <c r="Q144" i="13" s="1"/>
  <c r="CK148" i="13"/>
  <c r="CA148" i="13"/>
  <c r="Q148" i="13" s="1"/>
  <c r="A229" i="13"/>
  <c r="CD11" i="13"/>
  <c r="CN11" i="13"/>
  <c r="B229" i="13" s="1"/>
  <c r="CC21" i="13"/>
  <c r="AH21" i="13" s="1"/>
  <c r="CM21" i="13"/>
  <c r="CK23" i="13"/>
  <c r="CA24" i="13"/>
  <c r="AH24" i="13" s="1"/>
  <c r="CL24" i="13"/>
  <c r="CK26" i="13"/>
  <c r="CA27" i="13"/>
  <c r="CK27" i="13"/>
  <c r="CM28" i="13"/>
  <c r="CD28" i="13"/>
  <c r="CE28" i="13"/>
  <c r="CO28" i="13"/>
  <c r="CC29" i="13"/>
  <c r="CN29" i="13"/>
  <c r="CD32" i="13"/>
  <c r="CL34" i="13"/>
  <c r="CD36" i="13"/>
  <c r="CL38" i="13"/>
  <c r="CD40" i="13"/>
  <c r="CL42" i="13"/>
  <c r="CD44" i="13"/>
  <c r="CL97" i="13"/>
  <c r="CA106" i="13"/>
  <c r="M106" i="13" s="1"/>
  <c r="BZ190" i="13"/>
  <c r="AI190" i="13" s="1"/>
  <c r="BZ194" i="13"/>
  <c r="AI194" i="13" s="1"/>
  <c r="CL98" i="13"/>
  <c r="I129" i="13"/>
  <c r="CO33" i="13"/>
  <c r="CK33" i="13"/>
  <c r="CB33" i="13"/>
  <c r="AH33" i="13" s="1"/>
  <c r="CD33" i="13"/>
  <c r="CN33" i="13"/>
  <c r="CO37" i="13"/>
  <c r="CK37" i="13"/>
  <c r="CB37" i="13"/>
  <c r="CD37" i="13"/>
  <c r="CN37" i="13"/>
  <c r="CO41" i="13"/>
  <c r="CK41" i="13"/>
  <c r="CB41" i="13"/>
  <c r="CD41" i="13"/>
  <c r="CN41" i="13"/>
  <c r="CO45" i="13"/>
  <c r="CK45" i="13"/>
  <c r="CB45" i="13"/>
  <c r="CD45" i="13"/>
  <c r="CN45" i="13"/>
  <c r="E194" i="12"/>
  <c r="D194" i="12"/>
  <c r="E193" i="12"/>
  <c r="D193" i="12"/>
  <c r="C193" i="12"/>
  <c r="CK193" i="12" s="1"/>
  <c r="E192" i="12"/>
  <c r="D192" i="12"/>
  <c r="E191" i="12"/>
  <c r="D191" i="12"/>
  <c r="C191" i="12"/>
  <c r="CK191" i="12" s="1"/>
  <c r="E190" i="12"/>
  <c r="D190" i="12"/>
  <c r="E189" i="12"/>
  <c r="D189" i="12"/>
  <c r="C189" i="12"/>
  <c r="CK189" i="12" s="1"/>
  <c r="E188" i="12"/>
  <c r="D188" i="12"/>
  <c r="I183" i="12"/>
  <c r="H183" i="12"/>
  <c r="G183" i="12"/>
  <c r="D183" i="12" s="1"/>
  <c r="F183" i="12"/>
  <c r="E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CK148" i="12"/>
  <c r="D148" i="12"/>
  <c r="CA148" i="12" s="1"/>
  <c r="Q148" i="12" s="1"/>
  <c r="D147" i="12"/>
  <c r="CA147" i="12" s="1"/>
  <c r="Q147" i="12" s="1"/>
  <c r="CK146" i="12"/>
  <c r="Q146" i="12"/>
  <c r="D146" i="12"/>
  <c r="CA146" i="12" s="1"/>
  <c r="CK145" i="12"/>
  <c r="D145" i="12"/>
  <c r="CA145" i="12" s="1"/>
  <c r="Q145" i="12" s="1"/>
  <c r="CK144" i="12"/>
  <c r="Q144" i="12"/>
  <c r="D144" i="12"/>
  <c r="CA144" i="12" s="1"/>
  <c r="D143" i="12"/>
  <c r="CA143" i="12" s="1"/>
  <c r="Q143" i="12" s="1"/>
  <c r="Q142" i="12"/>
  <c r="D142" i="12"/>
  <c r="CA142" i="12" s="1"/>
  <c r="CK141" i="12"/>
  <c r="D141" i="12"/>
  <c r="CA141" i="12" s="1"/>
  <c r="Q141" i="12" s="1"/>
  <c r="CK140" i="12"/>
  <c r="Q140" i="12"/>
  <c r="D140" i="12"/>
  <c r="CA140" i="12" s="1"/>
  <c r="D139" i="12"/>
  <c r="CA139" i="12" s="1"/>
  <c r="Q139" i="12" s="1"/>
  <c r="Q138" i="12"/>
  <c r="D138" i="12"/>
  <c r="CA138" i="12" s="1"/>
  <c r="CK137" i="12"/>
  <c r="D137" i="12"/>
  <c r="CA137" i="12" s="1"/>
  <c r="Q137" i="12" s="1"/>
  <c r="CK136" i="12"/>
  <c r="Q136" i="12"/>
  <c r="D136" i="12"/>
  <c r="CA136" i="12" s="1"/>
  <c r="D135" i="12"/>
  <c r="CA135" i="12" s="1"/>
  <c r="Q135" i="12" s="1"/>
  <c r="Q134" i="12"/>
  <c r="D134" i="12"/>
  <c r="CA134" i="12" s="1"/>
  <c r="CK133" i="12"/>
  <c r="D133" i="12"/>
  <c r="CA133" i="12" s="1"/>
  <c r="Q133" i="12" s="1"/>
  <c r="CN129" i="12"/>
  <c r="CM129" i="12"/>
  <c r="CL129" i="12"/>
  <c r="CK129" i="12"/>
  <c r="CD129" i="12"/>
  <c r="CC129" i="12"/>
  <c r="CB129" i="12"/>
  <c r="CA129" i="12"/>
  <c r="I129" i="12" s="1"/>
  <c r="CN128" i="12"/>
  <c r="CM128" i="12"/>
  <c r="CL128" i="12"/>
  <c r="CK128" i="12"/>
  <c r="CD128" i="12"/>
  <c r="CC128" i="12"/>
  <c r="CB128" i="12"/>
  <c r="CA128" i="12"/>
  <c r="B124" i="12"/>
  <c r="B123" i="12"/>
  <c r="B119" i="12"/>
  <c r="B118" i="12"/>
  <c r="CK111" i="12"/>
  <c r="CA111" i="12"/>
  <c r="M111" i="12"/>
  <c r="D111" i="12"/>
  <c r="CK110" i="12"/>
  <c r="CA110" i="12"/>
  <c r="M110" i="12"/>
  <c r="D110" i="12"/>
  <c r="CK109" i="12"/>
  <c r="CA109" i="12"/>
  <c r="M109" i="12"/>
  <c r="D109" i="12"/>
  <c r="CK108" i="12"/>
  <c r="CA108" i="12"/>
  <c r="M108" i="12"/>
  <c r="D108" i="12"/>
  <c r="CK107" i="12"/>
  <c r="CA107" i="12"/>
  <c r="M107" i="12"/>
  <c r="D107" i="12"/>
  <c r="CK106" i="12"/>
  <c r="CA106" i="12"/>
  <c r="M106" i="12"/>
  <c r="D106" i="12"/>
  <c r="CK105" i="12"/>
  <c r="CA105" i="12"/>
  <c r="M105" i="12"/>
  <c r="D105" i="12"/>
  <c r="CK104" i="12"/>
  <c r="CA104" i="12"/>
  <c r="M104" i="12"/>
  <c r="D104" i="12"/>
  <c r="CK103" i="12"/>
  <c r="CA103" i="12"/>
  <c r="M103" i="12"/>
  <c r="D103" i="12"/>
  <c r="CM99" i="12"/>
  <c r="CC99" i="12" s="1"/>
  <c r="CL99" i="12"/>
  <c r="CK99" i="12"/>
  <c r="CB99" i="12"/>
  <c r="CA99" i="12"/>
  <c r="X99" i="12" s="1"/>
  <c r="E99" i="12"/>
  <c r="CM98" i="12"/>
  <c r="CC98" i="12" s="1"/>
  <c r="CL98" i="12"/>
  <c r="CK98" i="12"/>
  <c r="CB98" i="12"/>
  <c r="CA98" i="12"/>
  <c r="X98" i="12"/>
  <c r="E98" i="12"/>
  <c r="CM97" i="12"/>
  <c r="CC97" i="12" s="1"/>
  <c r="CL97" i="12"/>
  <c r="CK97" i="12"/>
  <c r="CB97" i="12"/>
  <c r="CA97" i="12"/>
  <c r="X97" i="12" s="1"/>
  <c r="E97" i="12"/>
  <c r="I83" i="12"/>
  <c r="H83" i="12"/>
  <c r="G83" i="12"/>
  <c r="F83" i="12"/>
  <c r="E83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M45" i="12"/>
  <c r="CK45" i="12"/>
  <c r="CC45" i="12"/>
  <c r="D45" i="12"/>
  <c r="CL45" i="12" s="1"/>
  <c r="D44" i="12"/>
  <c r="CM44" i="12" s="1"/>
  <c r="CM43" i="12"/>
  <c r="CL43" i="12"/>
  <c r="CK43" i="12"/>
  <c r="CC43" i="12"/>
  <c r="CB43" i="12"/>
  <c r="D43" i="12"/>
  <c r="CL42" i="12"/>
  <c r="CB42" i="12"/>
  <c r="D42" i="12"/>
  <c r="CM41" i="12"/>
  <c r="CK41" i="12"/>
  <c r="CC41" i="12"/>
  <c r="D41" i="12"/>
  <c r="CL41" i="12" s="1"/>
  <c r="D40" i="12"/>
  <c r="CM40" i="12" s="1"/>
  <c r="CM39" i="12"/>
  <c r="CL39" i="12"/>
  <c r="CK39" i="12"/>
  <c r="CC39" i="12"/>
  <c r="CB39" i="12"/>
  <c r="D39" i="12"/>
  <c r="CL38" i="12"/>
  <c r="CB38" i="12"/>
  <c r="D38" i="12"/>
  <c r="CM37" i="12"/>
  <c r="CK37" i="12"/>
  <c r="CC37" i="12"/>
  <c r="D37" i="12"/>
  <c r="CL37" i="12" s="1"/>
  <c r="D36" i="12"/>
  <c r="CM36" i="12" s="1"/>
  <c r="CM35" i="12"/>
  <c r="CL35" i="12"/>
  <c r="CK35" i="12"/>
  <c r="CC35" i="12"/>
  <c r="CB35" i="12"/>
  <c r="D35" i="12"/>
  <c r="CL34" i="12"/>
  <c r="CB34" i="12"/>
  <c r="D34" i="12"/>
  <c r="CM33" i="12"/>
  <c r="CK33" i="12"/>
  <c r="CC33" i="12"/>
  <c r="D33" i="12"/>
  <c r="CL33" i="12" s="1"/>
  <c r="D32" i="12"/>
  <c r="CM31" i="12"/>
  <c r="CL31" i="12"/>
  <c r="CK31" i="12"/>
  <c r="CC31" i="12"/>
  <c r="CB31" i="12"/>
  <c r="D31" i="12"/>
  <c r="CL30" i="12"/>
  <c r="CB30" i="12"/>
  <c r="D30" i="12"/>
  <c r="CM29" i="12"/>
  <c r="CK29" i="12"/>
  <c r="CC29" i="12"/>
  <c r="D29" i="12"/>
  <c r="CL29" i="12" s="1"/>
  <c r="CO28" i="12"/>
  <c r="CD28" i="12"/>
  <c r="D28" i="12"/>
  <c r="CM27" i="12"/>
  <c r="CL27" i="12"/>
  <c r="CK27" i="12"/>
  <c r="CC27" i="12"/>
  <c r="CB27" i="12"/>
  <c r="D27" i="12"/>
  <c r="CO26" i="12"/>
  <c r="CL26" i="12"/>
  <c r="CE26" i="12"/>
  <c r="CB26" i="12"/>
  <c r="D26" i="12"/>
  <c r="CM26" i="12" s="1"/>
  <c r="CO25" i="12"/>
  <c r="CM25" i="12"/>
  <c r="CK25" i="12"/>
  <c r="CD25" i="12"/>
  <c r="CB25" i="12"/>
  <c r="D25" i="12"/>
  <c r="CL25" i="12" s="1"/>
  <c r="CO24" i="12"/>
  <c r="CL24" i="12"/>
  <c r="CK24" i="12"/>
  <c r="CE24" i="12"/>
  <c r="CB24" i="12"/>
  <c r="CA24" i="12"/>
  <c r="D24" i="12"/>
  <c r="CM24" i="12" s="1"/>
  <c r="CO23" i="12"/>
  <c r="CL23" i="12"/>
  <c r="CE23" i="12"/>
  <c r="CB23" i="12"/>
  <c r="D23" i="12"/>
  <c r="CM23" i="12" s="1"/>
  <c r="CO22" i="12"/>
  <c r="CM22" i="12"/>
  <c r="CK22" i="12"/>
  <c r="CD22" i="12"/>
  <c r="CB22" i="12"/>
  <c r="D22" i="12"/>
  <c r="CL22" i="12" s="1"/>
  <c r="CO21" i="12"/>
  <c r="CM21" i="12"/>
  <c r="CK21" i="12"/>
  <c r="CD21" i="12"/>
  <c r="CB21" i="12"/>
  <c r="D21" i="12"/>
  <c r="CL21" i="12" s="1"/>
  <c r="CO20" i="12"/>
  <c r="CM20" i="12"/>
  <c r="CK20" i="12"/>
  <c r="CD20" i="12"/>
  <c r="CB20" i="12"/>
  <c r="D20" i="12"/>
  <c r="CL20" i="12" s="1"/>
  <c r="CO19" i="12"/>
  <c r="CM19" i="12"/>
  <c r="CK19" i="12"/>
  <c r="CD19" i="12"/>
  <c r="CB19" i="12"/>
  <c r="D19" i="12"/>
  <c r="CL19" i="12" s="1"/>
  <c r="CO18" i="12"/>
  <c r="CM18" i="12"/>
  <c r="CK18" i="12"/>
  <c r="CD18" i="12"/>
  <c r="CB18" i="12"/>
  <c r="D18" i="12"/>
  <c r="CL18" i="12" s="1"/>
  <c r="CO17" i="12"/>
  <c r="CM17" i="12"/>
  <c r="CK17" i="12"/>
  <c r="CD17" i="12"/>
  <c r="CB17" i="12"/>
  <c r="D17" i="12"/>
  <c r="CL17" i="12" s="1"/>
  <c r="CO16" i="12"/>
  <c r="CM16" i="12"/>
  <c r="CK16" i="12"/>
  <c r="CD16" i="12"/>
  <c r="CB16" i="12"/>
  <c r="D16" i="12"/>
  <c r="CL16" i="12" s="1"/>
  <c r="CO15" i="12"/>
  <c r="CM15" i="12"/>
  <c r="CK15" i="12"/>
  <c r="CD15" i="12"/>
  <c r="CB15" i="12"/>
  <c r="D15" i="12"/>
  <c r="CL15" i="12" s="1"/>
  <c r="CO14" i="12"/>
  <c r="CM14" i="12"/>
  <c r="CK14" i="12"/>
  <c r="CD14" i="12"/>
  <c r="CB14" i="12"/>
  <c r="D14" i="12"/>
  <c r="CL14" i="12" s="1"/>
  <c r="CO13" i="12"/>
  <c r="CM13" i="12"/>
  <c r="CK13" i="12"/>
  <c r="CD13" i="12"/>
  <c r="CB13" i="12"/>
  <c r="D13" i="12"/>
  <c r="CL13" i="12" s="1"/>
  <c r="CO12" i="12"/>
  <c r="CM12" i="12"/>
  <c r="CK12" i="12"/>
  <c r="CD12" i="12"/>
  <c r="CB12" i="12"/>
  <c r="D12" i="12"/>
  <c r="CL12" i="12" s="1"/>
  <c r="CO11" i="12"/>
  <c r="CM11" i="12"/>
  <c r="CL11" i="12"/>
  <c r="CE11" i="12"/>
  <c r="CC11" i="12"/>
  <c r="CB11" i="12"/>
  <c r="D11" i="12"/>
  <c r="CN11" i="12" s="1"/>
  <c r="A5" i="12"/>
  <c r="A4" i="12"/>
  <c r="A3" i="12"/>
  <c r="A2" i="12"/>
  <c r="AH42" i="13" l="1"/>
  <c r="AH26" i="13"/>
  <c r="AH45" i="13"/>
  <c r="AH43" i="13"/>
  <c r="AH39" i="13"/>
  <c r="AH35" i="13"/>
  <c r="AH31" i="13"/>
  <c r="AH41" i="13"/>
  <c r="AH25" i="13"/>
  <c r="AH34" i="13"/>
  <c r="AH37" i="13"/>
  <c r="AH27" i="13"/>
  <c r="AH44" i="13"/>
  <c r="AH40" i="13"/>
  <c r="AH36" i="13"/>
  <c r="AH32" i="13"/>
  <c r="AH29" i="13"/>
  <c r="X97" i="13"/>
  <c r="AH38" i="13"/>
  <c r="CN32" i="12"/>
  <c r="CE32" i="12"/>
  <c r="CA32" i="12"/>
  <c r="CK32" i="12"/>
  <c r="CO32" i="12"/>
  <c r="CM32" i="12"/>
  <c r="CC32" i="12"/>
  <c r="CL32" i="12"/>
  <c r="CB32" i="12"/>
  <c r="CD32" i="12"/>
  <c r="CN28" i="12"/>
  <c r="CE28" i="12"/>
  <c r="CA28" i="12"/>
  <c r="CK28" i="12"/>
  <c r="CM28" i="12"/>
  <c r="CC28" i="12"/>
  <c r="CL28" i="12"/>
  <c r="CB28" i="12"/>
  <c r="CN30" i="12"/>
  <c r="CE30" i="12"/>
  <c r="CA30" i="12"/>
  <c r="CD30" i="12"/>
  <c r="CO30" i="12"/>
  <c r="CN34" i="12"/>
  <c r="CE34" i="12"/>
  <c r="CA34" i="12"/>
  <c r="CD34" i="12"/>
  <c r="CO34" i="12"/>
  <c r="CB36" i="12"/>
  <c r="CL36" i="12"/>
  <c r="CN38" i="12"/>
  <c r="CE38" i="12"/>
  <c r="CA38" i="12"/>
  <c r="CD38" i="12"/>
  <c r="CO38" i="12"/>
  <c r="CB40" i="12"/>
  <c r="CL40" i="12"/>
  <c r="CN42" i="12"/>
  <c r="CE42" i="12"/>
  <c r="CA42" i="12"/>
  <c r="CD42" i="12"/>
  <c r="CO42" i="12"/>
  <c r="CB44" i="12"/>
  <c r="CL44" i="12"/>
  <c r="CK135" i="12"/>
  <c r="CK139" i="12"/>
  <c r="CK143" i="12"/>
  <c r="CK147" i="12"/>
  <c r="BZ189" i="12"/>
  <c r="AI189" i="12" s="1"/>
  <c r="BZ191" i="12"/>
  <c r="AI191" i="12" s="1"/>
  <c r="BZ193" i="12"/>
  <c r="AI193" i="12" s="1"/>
  <c r="CD11" i="12"/>
  <c r="AH11" i="12" s="1"/>
  <c r="CA12" i="12"/>
  <c r="CE12" i="12"/>
  <c r="CN12" i="12"/>
  <c r="CA13" i="12"/>
  <c r="AH13" i="12" s="1"/>
  <c r="CE13" i="12"/>
  <c r="CN13" i="12"/>
  <c r="CA14" i="12"/>
  <c r="CE14" i="12"/>
  <c r="CN14" i="12"/>
  <c r="CA15" i="12"/>
  <c r="AH15" i="12" s="1"/>
  <c r="CE15" i="12"/>
  <c r="CN15" i="12"/>
  <c r="CA16" i="12"/>
  <c r="CE16" i="12"/>
  <c r="CN16" i="12"/>
  <c r="CA17" i="12"/>
  <c r="AH17" i="12" s="1"/>
  <c r="CE17" i="12"/>
  <c r="CN17" i="12"/>
  <c r="CA18" i="12"/>
  <c r="CE18" i="12"/>
  <c r="CN18" i="12"/>
  <c r="CA19" i="12"/>
  <c r="AH19" i="12" s="1"/>
  <c r="CE19" i="12"/>
  <c r="CN19" i="12"/>
  <c r="CA20" i="12"/>
  <c r="CE20" i="12"/>
  <c r="CN20" i="12"/>
  <c r="CA21" i="12"/>
  <c r="AH21" i="12" s="1"/>
  <c r="CE21" i="12"/>
  <c r="CN21" i="12"/>
  <c r="CA22" i="12"/>
  <c r="CE22" i="12"/>
  <c r="CN22" i="12"/>
  <c r="CA23" i="12"/>
  <c r="AH23" i="12" s="1"/>
  <c r="CK23" i="12"/>
  <c r="CC24" i="12"/>
  <c r="AH24" i="12" s="1"/>
  <c r="CA25" i="12"/>
  <c r="CE25" i="12"/>
  <c r="CN25" i="12"/>
  <c r="CA26" i="12"/>
  <c r="AH26" i="12" s="1"/>
  <c r="CK26" i="12"/>
  <c r="CN27" i="12"/>
  <c r="CE27" i="12"/>
  <c r="CA27" i="12"/>
  <c r="AH27" i="12" s="1"/>
  <c r="CD27" i="12"/>
  <c r="CO27" i="12"/>
  <c r="CB29" i="12"/>
  <c r="CK30" i="12"/>
  <c r="CN31" i="12"/>
  <c r="CE31" i="12"/>
  <c r="CA31" i="12"/>
  <c r="CD31" i="12"/>
  <c r="CO31" i="12"/>
  <c r="CB33" i="12"/>
  <c r="CK34" i="12"/>
  <c r="CN35" i="12"/>
  <c r="CE35" i="12"/>
  <c r="CA35" i="12"/>
  <c r="AH35" i="12" s="1"/>
  <c r="CD35" i="12"/>
  <c r="CO35" i="12"/>
  <c r="CC36" i="12"/>
  <c r="CB37" i="12"/>
  <c r="CK38" i="12"/>
  <c r="CN39" i="12"/>
  <c r="CE39" i="12"/>
  <c r="CA39" i="12"/>
  <c r="AH39" i="12" s="1"/>
  <c r="CD39" i="12"/>
  <c r="CO39" i="12"/>
  <c r="CC40" i="12"/>
  <c r="CB41" i="12"/>
  <c r="CK42" i="12"/>
  <c r="CN43" i="12"/>
  <c r="CE43" i="12"/>
  <c r="CA43" i="12"/>
  <c r="AH43" i="12" s="1"/>
  <c r="CD43" i="12"/>
  <c r="CO43" i="12"/>
  <c r="CC44" i="12"/>
  <c r="CB45" i="12"/>
  <c r="CK134" i="12"/>
  <c r="CK138" i="12"/>
  <c r="CK142" i="12"/>
  <c r="C188" i="12"/>
  <c r="C190" i="12"/>
  <c r="C192" i="12"/>
  <c r="C194" i="12"/>
  <c r="CN36" i="12"/>
  <c r="CE36" i="12"/>
  <c r="CA36" i="12"/>
  <c r="AH36" i="12" s="1"/>
  <c r="CD36" i="12"/>
  <c r="CO36" i="12"/>
  <c r="CN40" i="12"/>
  <c r="CE40" i="12"/>
  <c r="CA40" i="12"/>
  <c r="CD40" i="12"/>
  <c r="CO40" i="12"/>
  <c r="CN44" i="12"/>
  <c r="CE44" i="12"/>
  <c r="CA44" i="12"/>
  <c r="AH44" i="12" s="1"/>
  <c r="CD44" i="12"/>
  <c r="CO44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5" i="12"/>
  <c r="CC26" i="12"/>
  <c r="CN29" i="12"/>
  <c r="CE29" i="12"/>
  <c r="CA29" i="12"/>
  <c r="AH29" i="12" s="1"/>
  <c r="CD29" i="12"/>
  <c r="CO29" i="12"/>
  <c r="CC30" i="12"/>
  <c r="CM30" i="12"/>
  <c r="CN33" i="12"/>
  <c r="CE33" i="12"/>
  <c r="CA33" i="12"/>
  <c r="CD33" i="12"/>
  <c r="CO33" i="12"/>
  <c r="CC34" i="12"/>
  <c r="CM34" i="12"/>
  <c r="CK36" i="12"/>
  <c r="CN37" i="12"/>
  <c r="CE37" i="12"/>
  <c r="CA37" i="12"/>
  <c r="CD37" i="12"/>
  <c r="CO37" i="12"/>
  <c r="CC38" i="12"/>
  <c r="CM38" i="12"/>
  <c r="CK40" i="12"/>
  <c r="CN41" i="12"/>
  <c r="CE41" i="12"/>
  <c r="CA41" i="12"/>
  <c r="CD41" i="12"/>
  <c r="CO41" i="12"/>
  <c r="CC42" i="12"/>
  <c r="CM42" i="12"/>
  <c r="CK44" i="12"/>
  <c r="CN45" i="12"/>
  <c r="CE45" i="12"/>
  <c r="CA45" i="12"/>
  <c r="CD45" i="12"/>
  <c r="CO45" i="12"/>
  <c r="I128" i="12"/>
  <c r="E194" i="11"/>
  <c r="D194" i="11"/>
  <c r="C194" i="11" s="1"/>
  <c r="E193" i="11"/>
  <c r="D193" i="11"/>
  <c r="C193" i="11"/>
  <c r="CK193" i="11" s="1"/>
  <c r="E192" i="11"/>
  <c r="D192" i="11"/>
  <c r="C192" i="11" s="1"/>
  <c r="E191" i="11"/>
  <c r="D191" i="11"/>
  <c r="C191" i="11"/>
  <c r="CK191" i="11" s="1"/>
  <c r="E190" i="11"/>
  <c r="D190" i="11"/>
  <c r="E189" i="11"/>
  <c r="D189" i="11"/>
  <c r="C189" i="11"/>
  <c r="CK189" i="11" s="1"/>
  <c r="E188" i="11"/>
  <c r="D188" i="11"/>
  <c r="I183" i="11"/>
  <c r="H183" i="11"/>
  <c r="G183" i="11"/>
  <c r="D183" i="11" s="1"/>
  <c r="F183" i="11"/>
  <c r="E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CK148" i="11"/>
  <c r="D148" i="11"/>
  <c r="CA148" i="11" s="1"/>
  <c r="Q148" i="11" s="1"/>
  <c r="D147" i="11"/>
  <c r="CA147" i="11" s="1"/>
  <c r="Q147" i="11" s="1"/>
  <c r="D146" i="11"/>
  <c r="CA146" i="11" s="1"/>
  <c r="Q146" i="11" s="1"/>
  <c r="D145" i="11"/>
  <c r="CA145" i="11" s="1"/>
  <c r="Q145" i="11" s="1"/>
  <c r="D144" i="11"/>
  <c r="CA144" i="11" s="1"/>
  <c r="Q144" i="11" s="1"/>
  <c r="D143" i="11"/>
  <c r="CA143" i="11" s="1"/>
  <c r="Q143" i="11" s="1"/>
  <c r="CK142" i="11"/>
  <c r="D142" i="11"/>
  <c r="CA142" i="11" s="1"/>
  <c r="Q142" i="11" s="1"/>
  <c r="D141" i="11"/>
  <c r="CA141" i="11" s="1"/>
  <c r="Q141" i="11" s="1"/>
  <c r="CK140" i="11"/>
  <c r="D140" i="11"/>
  <c r="CA140" i="11" s="1"/>
  <c r="Q140" i="11" s="1"/>
  <c r="D139" i="11"/>
  <c r="CA139" i="11" s="1"/>
  <c r="Q139" i="11" s="1"/>
  <c r="D138" i="11"/>
  <c r="CA138" i="11" s="1"/>
  <c r="Q138" i="11" s="1"/>
  <c r="D137" i="11"/>
  <c r="CA137" i="11" s="1"/>
  <c r="Q137" i="11" s="1"/>
  <c r="D136" i="11"/>
  <c r="CA136" i="11" s="1"/>
  <c r="Q136" i="11" s="1"/>
  <c r="D135" i="11"/>
  <c r="CA135" i="11" s="1"/>
  <c r="Q135" i="11" s="1"/>
  <c r="CK134" i="11"/>
  <c r="D134" i="11"/>
  <c r="CA134" i="11" s="1"/>
  <c r="Q134" i="11" s="1"/>
  <c r="D133" i="11"/>
  <c r="CA133" i="11" s="1"/>
  <c r="Q133" i="11" s="1"/>
  <c r="CN129" i="11"/>
  <c r="CM129" i="11"/>
  <c r="CL129" i="11"/>
  <c r="CK129" i="11"/>
  <c r="CD129" i="11"/>
  <c r="CC129" i="11"/>
  <c r="CB129" i="11"/>
  <c r="CA129" i="11"/>
  <c r="I129" i="11"/>
  <c r="CN128" i="11"/>
  <c r="CM128" i="11"/>
  <c r="CL128" i="11"/>
  <c r="CK128" i="11"/>
  <c r="CA128" i="11" s="1"/>
  <c r="I128" i="11" s="1"/>
  <c r="CD128" i="11"/>
  <c r="CC128" i="11"/>
  <c r="CB128" i="11"/>
  <c r="B124" i="11"/>
  <c r="B123" i="11"/>
  <c r="B119" i="11"/>
  <c r="B118" i="11"/>
  <c r="CK111" i="11"/>
  <c r="CA111" i="11"/>
  <c r="M111" i="11"/>
  <c r="D111" i="11"/>
  <c r="CK110" i="11"/>
  <c r="CA110" i="11"/>
  <c r="M110" i="11"/>
  <c r="D110" i="11"/>
  <c r="CK109" i="11"/>
  <c r="CA109" i="11"/>
  <c r="M109" i="11"/>
  <c r="D109" i="11"/>
  <c r="CK108" i="11"/>
  <c r="CA108" i="11"/>
  <c r="M108" i="11"/>
  <c r="D108" i="11"/>
  <c r="CK107" i="11"/>
  <c r="CA107" i="11"/>
  <c r="M107" i="11"/>
  <c r="D107" i="11"/>
  <c r="CK106" i="11"/>
  <c r="CA106" i="11"/>
  <c r="M106" i="11"/>
  <c r="D106" i="11"/>
  <c r="CK105" i="11"/>
  <c r="CA105" i="11"/>
  <c r="M105" i="11"/>
  <c r="D105" i="11"/>
  <c r="CK104" i="11"/>
  <c r="CA104" i="11"/>
  <c r="M104" i="11"/>
  <c r="D104" i="11"/>
  <c r="CK103" i="11"/>
  <c r="CA103" i="11"/>
  <c r="M103" i="11"/>
  <c r="D103" i="11"/>
  <c r="CM99" i="11"/>
  <c r="CC99" i="11" s="1"/>
  <c r="CL99" i="11"/>
  <c r="CK99" i="11"/>
  <c r="CB99" i="11"/>
  <c r="CA99" i="11"/>
  <c r="X99" i="11" s="1"/>
  <c r="E99" i="11"/>
  <c r="CM98" i="11"/>
  <c r="CC98" i="11" s="1"/>
  <c r="CL98" i="11"/>
  <c r="CK98" i="11"/>
  <c r="CB98" i="11"/>
  <c r="CA98" i="11"/>
  <c r="X98" i="11"/>
  <c r="E98" i="11"/>
  <c r="CM97" i="11"/>
  <c r="CC97" i="11" s="1"/>
  <c r="CL97" i="11"/>
  <c r="CK97" i="11"/>
  <c r="CB97" i="11"/>
  <c r="CA97" i="11"/>
  <c r="X97" i="11"/>
  <c r="E97" i="11"/>
  <c r="I83" i="11"/>
  <c r="H83" i="11"/>
  <c r="G83" i="11"/>
  <c r="D83" i="11" s="1"/>
  <c r="F83" i="11"/>
  <c r="E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L45" i="11"/>
  <c r="CC45" i="11"/>
  <c r="CB45" i="11"/>
  <c r="D45" i="11"/>
  <c r="CL44" i="11"/>
  <c r="CK44" i="11"/>
  <c r="CC44" i="11"/>
  <c r="D44" i="11"/>
  <c r="CL43" i="11"/>
  <c r="D43" i="11"/>
  <c r="CC43" i="11" s="1"/>
  <c r="CM42" i="11"/>
  <c r="CL42" i="11"/>
  <c r="CK42" i="11"/>
  <c r="CC42" i="11"/>
  <c r="CB42" i="11"/>
  <c r="D42" i="11"/>
  <c r="CO41" i="11"/>
  <c r="CM41" i="11"/>
  <c r="CC41" i="11"/>
  <c r="CB41" i="11"/>
  <c r="D41" i="11"/>
  <c r="D40" i="11"/>
  <c r="CD39" i="11"/>
  <c r="D39" i="11"/>
  <c r="CM38" i="11"/>
  <c r="CL38" i="11"/>
  <c r="CK38" i="11"/>
  <c r="CC38" i="11"/>
  <c r="CB38" i="11"/>
  <c r="D38" i="11"/>
  <c r="CO37" i="11"/>
  <c r="CM37" i="11"/>
  <c r="CC37" i="11"/>
  <c r="CB37" i="11"/>
  <c r="D37" i="11"/>
  <c r="D36" i="11"/>
  <c r="CD35" i="11"/>
  <c r="D35" i="11"/>
  <c r="CO35" i="11" s="1"/>
  <c r="CM34" i="11"/>
  <c r="CL34" i="11"/>
  <c r="CK34" i="11"/>
  <c r="CC34" i="11"/>
  <c r="CB34" i="11"/>
  <c r="D34" i="11"/>
  <c r="CO33" i="11"/>
  <c r="CM33" i="11"/>
  <c r="CC33" i="11"/>
  <c r="CB33" i="11"/>
  <c r="D33" i="11"/>
  <c r="D32" i="11"/>
  <c r="CD31" i="11"/>
  <c r="D31" i="11"/>
  <c r="CO31" i="11" s="1"/>
  <c r="CM30" i="11"/>
  <c r="CL30" i="11"/>
  <c r="CK30" i="11"/>
  <c r="CC30" i="11"/>
  <c r="CB30" i="11"/>
  <c r="D30" i="11"/>
  <c r="CO29" i="11"/>
  <c r="CM29" i="11"/>
  <c r="CC29" i="11"/>
  <c r="CB29" i="11"/>
  <c r="D29" i="11"/>
  <c r="D28" i="11"/>
  <c r="CD27" i="11"/>
  <c r="D27" i="11"/>
  <c r="CO27" i="11" s="1"/>
  <c r="CM26" i="11"/>
  <c r="CL26" i="11"/>
  <c r="CC26" i="11"/>
  <c r="CB26" i="11"/>
  <c r="CA26" i="11"/>
  <c r="D26" i="11"/>
  <c r="CN25" i="11"/>
  <c r="CC25" i="11"/>
  <c r="D25" i="11"/>
  <c r="CL25" i="11" s="1"/>
  <c r="CO24" i="11"/>
  <c r="CC24" i="11"/>
  <c r="D24" i="11"/>
  <c r="CM24" i="11" s="1"/>
  <c r="CM23" i="11"/>
  <c r="CL23" i="11"/>
  <c r="CC23" i="11"/>
  <c r="CB23" i="11"/>
  <c r="CA23" i="11"/>
  <c r="D23" i="11"/>
  <c r="CN22" i="11"/>
  <c r="CC22" i="11"/>
  <c r="D22" i="11"/>
  <c r="CL22" i="11" s="1"/>
  <c r="D21" i="11"/>
  <c r="CN21" i="11" s="1"/>
  <c r="CL20" i="11"/>
  <c r="CK20" i="11"/>
  <c r="CB20" i="11"/>
  <c r="CA20" i="11"/>
  <c r="D20" i="11"/>
  <c r="CN19" i="11"/>
  <c r="CL19" i="11"/>
  <c r="CK19" i="11"/>
  <c r="CC19" i="11"/>
  <c r="CB19" i="11"/>
  <c r="CA19" i="11"/>
  <c r="D19" i="11"/>
  <c r="CN18" i="11"/>
  <c r="CC18" i="11"/>
  <c r="D18" i="11"/>
  <c r="CL18" i="11" s="1"/>
  <c r="D17" i="11"/>
  <c r="CL16" i="11"/>
  <c r="CK16" i="11"/>
  <c r="CB16" i="11"/>
  <c r="CA16" i="11"/>
  <c r="D16" i="11"/>
  <c r="CN15" i="11"/>
  <c r="CL15" i="11"/>
  <c r="CK15" i="11"/>
  <c r="CC15" i="11"/>
  <c r="CB15" i="11"/>
  <c r="CA15" i="11"/>
  <c r="D15" i="11"/>
  <c r="CO14" i="11"/>
  <c r="CN14" i="11"/>
  <c r="CM14" i="11"/>
  <c r="CK14" i="11"/>
  <c r="CE14" i="11"/>
  <c r="CD14" i="11"/>
  <c r="CB14" i="11"/>
  <c r="CA14" i="11"/>
  <c r="D14" i="11"/>
  <c r="CL14" i="11" s="1"/>
  <c r="CO13" i="11"/>
  <c r="CN13" i="11"/>
  <c r="CM13" i="11"/>
  <c r="CK13" i="11"/>
  <c r="CE13" i="11"/>
  <c r="CD13" i="11"/>
  <c r="CB13" i="11"/>
  <c r="CA13" i="11"/>
  <c r="D13" i="11"/>
  <c r="CL13" i="11" s="1"/>
  <c r="CO12" i="11"/>
  <c r="CN12" i="11"/>
  <c r="CM12" i="11"/>
  <c r="CK12" i="11"/>
  <c r="CE12" i="11"/>
  <c r="CD12" i="11"/>
  <c r="CB12" i="11"/>
  <c r="CA12" i="11"/>
  <c r="D12" i="11"/>
  <c r="CL12" i="11" s="1"/>
  <c r="D11" i="11"/>
  <c r="CM11" i="11" s="1"/>
  <c r="A5" i="11"/>
  <c r="A4" i="11"/>
  <c r="A3" i="11"/>
  <c r="A2" i="11"/>
  <c r="BZ192" i="12" l="1"/>
  <c r="AI192" i="12" s="1"/>
  <c r="CK192" i="12"/>
  <c r="AH42" i="12"/>
  <c r="AH28" i="12"/>
  <c r="BZ190" i="12"/>
  <c r="AI190" i="12" s="1"/>
  <c r="CK190" i="12"/>
  <c r="AH31" i="12"/>
  <c r="AH22" i="12"/>
  <c r="AH18" i="12"/>
  <c r="AH14" i="12"/>
  <c r="BZ188" i="12"/>
  <c r="AI188" i="12" s="1"/>
  <c r="CK188" i="12"/>
  <c r="B229" i="12" s="1"/>
  <c r="AH34" i="12"/>
  <c r="AH32" i="12"/>
  <c r="AH45" i="12"/>
  <c r="AH41" i="12"/>
  <c r="AH37" i="12"/>
  <c r="AH33" i="12"/>
  <c r="AH40" i="12"/>
  <c r="BZ194" i="12"/>
  <c r="AI194" i="12" s="1"/>
  <c r="CK194" i="12"/>
  <c r="AH25" i="12"/>
  <c r="AH20" i="12"/>
  <c r="AH16" i="12"/>
  <c r="AH12" i="12"/>
  <c r="AH38" i="12"/>
  <c r="AH30" i="12"/>
  <c r="A229" i="12"/>
  <c r="AH13" i="11"/>
  <c r="CD11" i="11"/>
  <c r="CM17" i="11"/>
  <c r="CD17" i="11"/>
  <c r="CE17" i="11"/>
  <c r="CO17" i="11"/>
  <c r="CN28" i="11"/>
  <c r="CE28" i="11"/>
  <c r="CA28" i="11"/>
  <c r="AH28" i="11" s="1"/>
  <c r="CL28" i="11"/>
  <c r="CB28" i="11"/>
  <c r="CK28" i="11"/>
  <c r="CN32" i="11"/>
  <c r="CE32" i="11"/>
  <c r="CA32" i="11"/>
  <c r="CL32" i="11"/>
  <c r="CB32" i="11"/>
  <c r="CK32" i="11"/>
  <c r="CN36" i="11"/>
  <c r="CE36" i="11"/>
  <c r="CA36" i="11"/>
  <c r="AH36" i="11" s="1"/>
  <c r="CL36" i="11"/>
  <c r="CB36" i="11"/>
  <c r="CK36" i="11"/>
  <c r="CN40" i="11"/>
  <c r="CE40" i="11"/>
  <c r="CA40" i="11"/>
  <c r="CL40" i="11"/>
  <c r="CB40" i="11"/>
  <c r="CK40" i="11"/>
  <c r="CE11" i="11"/>
  <c r="CO11" i="11"/>
  <c r="CK17" i="11"/>
  <c r="CE18" i="11"/>
  <c r="CA21" i="11"/>
  <c r="CK21" i="11"/>
  <c r="CE24" i="11"/>
  <c r="CK31" i="11"/>
  <c r="CK35" i="11"/>
  <c r="CM36" i="11"/>
  <c r="CN39" i="11"/>
  <c r="CE39" i="11"/>
  <c r="CA39" i="11"/>
  <c r="CM39" i="11"/>
  <c r="CC39" i="11"/>
  <c r="CM40" i="11"/>
  <c r="CO43" i="11"/>
  <c r="CK138" i="11"/>
  <c r="CC11" i="11"/>
  <c r="CM16" i="11"/>
  <c r="CD16" i="11"/>
  <c r="CE16" i="11"/>
  <c r="CO16" i="11"/>
  <c r="CC17" i="11"/>
  <c r="CN17" i="11"/>
  <c r="CB18" i="11"/>
  <c r="CM20" i="11"/>
  <c r="CD20" i="11"/>
  <c r="CE20" i="11"/>
  <c r="CO20" i="11"/>
  <c r="CC21" i="11"/>
  <c r="CB22" i="11"/>
  <c r="CA24" i="11"/>
  <c r="CB25" i="11"/>
  <c r="AH26" i="11"/>
  <c r="CB27" i="11"/>
  <c r="CD28" i="11"/>
  <c r="CN29" i="11"/>
  <c r="CE29" i="11"/>
  <c r="CA29" i="11"/>
  <c r="AH29" i="11" s="1"/>
  <c r="CK29" i="11"/>
  <c r="CL29" i="11"/>
  <c r="CB31" i="11"/>
  <c r="CD32" i="11"/>
  <c r="CN33" i="11"/>
  <c r="CE33" i="11"/>
  <c r="CA33" i="11"/>
  <c r="CK33" i="11"/>
  <c r="CL33" i="11"/>
  <c r="CB35" i="11"/>
  <c r="CD36" i="11"/>
  <c r="CN37" i="11"/>
  <c r="CE37" i="11"/>
  <c r="CA37" i="11"/>
  <c r="CK37" i="11"/>
  <c r="CL37" i="11"/>
  <c r="CB39" i="11"/>
  <c r="CO39" i="11"/>
  <c r="CD40" i="11"/>
  <c r="CN41" i="11"/>
  <c r="CE41" i="11"/>
  <c r="CA41" i="11"/>
  <c r="CK41" i="11"/>
  <c r="CL41" i="11"/>
  <c r="C190" i="11"/>
  <c r="A229" i="11"/>
  <c r="CN11" i="11"/>
  <c r="AH16" i="11"/>
  <c r="CM21" i="11"/>
  <c r="CD21" i="11"/>
  <c r="CE21" i="11"/>
  <c r="CO21" i="11"/>
  <c r="BZ192" i="11"/>
  <c r="AI192" i="11" s="1"/>
  <c r="CK192" i="11"/>
  <c r="CA17" i="11"/>
  <c r="AH17" i="11" s="1"/>
  <c r="CM18" i="11"/>
  <c r="CD18" i="11"/>
  <c r="CO18" i="11"/>
  <c r="CM22" i="11"/>
  <c r="CD22" i="11"/>
  <c r="CE22" i="11"/>
  <c r="CO22" i="11"/>
  <c r="CL24" i="11"/>
  <c r="CB24" i="11"/>
  <c r="CM25" i="11"/>
  <c r="CD25" i="11"/>
  <c r="CE25" i="11"/>
  <c r="CO25" i="11"/>
  <c r="CN27" i="11"/>
  <c r="CE27" i="11"/>
  <c r="CA27" i="11"/>
  <c r="AH27" i="11" s="1"/>
  <c r="CM27" i="11"/>
  <c r="CC27" i="11"/>
  <c r="CK27" i="11"/>
  <c r="CM28" i="11"/>
  <c r="CN31" i="11"/>
  <c r="CE31" i="11"/>
  <c r="CA31" i="11"/>
  <c r="AH31" i="11" s="1"/>
  <c r="CM31" i="11"/>
  <c r="CC31" i="11"/>
  <c r="CM32" i="11"/>
  <c r="CN35" i="11"/>
  <c r="CE35" i="11"/>
  <c r="CA35" i="11"/>
  <c r="CM35" i="11"/>
  <c r="CC35" i="11"/>
  <c r="CK39" i="11"/>
  <c r="CM43" i="11"/>
  <c r="CD43" i="11"/>
  <c r="CN43" i="11"/>
  <c r="CE43" i="11"/>
  <c r="CA43" i="11"/>
  <c r="CK43" i="11"/>
  <c r="CK146" i="11"/>
  <c r="BZ194" i="11"/>
  <c r="AI194" i="11" s="1"/>
  <c r="CK194" i="11"/>
  <c r="CB11" i="11"/>
  <c r="CL11" i="11"/>
  <c r="CC12" i="11"/>
  <c r="AH12" i="11" s="1"/>
  <c r="CC13" i="11"/>
  <c r="CC14" i="11"/>
  <c r="AH14" i="11" s="1"/>
  <c r="CM15" i="11"/>
  <c r="CD15" i="11"/>
  <c r="AH15" i="11" s="1"/>
  <c r="CE15" i="11"/>
  <c r="CO15" i="11"/>
  <c r="CC16" i="11"/>
  <c r="CN16" i="11"/>
  <c r="CB17" i="11"/>
  <c r="CL17" i="11"/>
  <c r="CA18" i="11"/>
  <c r="CK18" i="11"/>
  <c r="CM19" i="11"/>
  <c r="CD19" i="11"/>
  <c r="AH19" i="11" s="1"/>
  <c r="CE19" i="11"/>
  <c r="CO19" i="11"/>
  <c r="CC20" i="11"/>
  <c r="AH20" i="11" s="1"/>
  <c r="CN20" i="11"/>
  <c r="CB21" i="11"/>
  <c r="CL21" i="11"/>
  <c r="CA22" i="11"/>
  <c r="CK22" i="11"/>
  <c r="CO23" i="11"/>
  <c r="CE23" i="11"/>
  <c r="AH23" i="11" s="1"/>
  <c r="CK23" i="11"/>
  <c r="CK24" i="11"/>
  <c r="CA25" i="11"/>
  <c r="CK25" i="11"/>
  <c r="CO26" i="11"/>
  <c r="CE26" i="11"/>
  <c r="CK26" i="11"/>
  <c r="CL27" i="11"/>
  <c r="CC28" i="11"/>
  <c r="CO28" i="11"/>
  <c r="CD29" i="11"/>
  <c r="CL31" i="11"/>
  <c r="CC32" i="11"/>
  <c r="CO32" i="11"/>
  <c r="CD33" i="11"/>
  <c r="CL35" i="11"/>
  <c r="CC36" i="11"/>
  <c r="CO36" i="11"/>
  <c r="CD37" i="11"/>
  <c r="CL39" i="11"/>
  <c r="CC40" i="11"/>
  <c r="CO40" i="11"/>
  <c r="CD41" i="11"/>
  <c r="CB43" i="11"/>
  <c r="CM44" i="11"/>
  <c r="CD44" i="11"/>
  <c r="CN44" i="11"/>
  <c r="CE44" i="11"/>
  <c r="CA44" i="11"/>
  <c r="CO44" i="11"/>
  <c r="CB44" i="11"/>
  <c r="CM45" i="11"/>
  <c r="CD45" i="11"/>
  <c r="CN45" i="11"/>
  <c r="CE45" i="11"/>
  <c r="CA45" i="11"/>
  <c r="AH45" i="11" s="1"/>
  <c r="CK45" i="11"/>
  <c r="CO45" i="11"/>
  <c r="CK136" i="11"/>
  <c r="CK144" i="11"/>
  <c r="C188" i="11"/>
  <c r="CN30" i="11"/>
  <c r="CE30" i="11"/>
  <c r="CA30" i="11"/>
  <c r="AH30" i="11" s="1"/>
  <c r="CD30" i="11"/>
  <c r="CO30" i="11"/>
  <c r="CN34" i="11"/>
  <c r="CE34" i="11"/>
  <c r="CA34" i="11"/>
  <c r="CD34" i="11"/>
  <c r="CO34" i="11"/>
  <c r="CN38" i="11"/>
  <c r="CE38" i="11"/>
  <c r="CA38" i="11"/>
  <c r="CD38" i="11"/>
  <c r="CO38" i="11"/>
  <c r="CN42" i="11"/>
  <c r="CE42" i="11"/>
  <c r="CA42" i="11"/>
  <c r="CD42" i="11"/>
  <c r="CO42" i="11"/>
  <c r="CK133" i="11"/>
  <c r="CK135" i="11"/>
  <c r="CK137" i="11"/>
  <c r="CK139" i="11"/>
  <c r="CK141" i="11"/>
  <c r="CK143" i="11"/>
  <c r="CK145" i="11"/>
  <c r="CK147" i="11"/>
  <c r="BZ189" i="11"/>
  <c r="AI189" i="11" s="1"/>
  <c r="BZ191" i="11"/>
  <c r="AI191" i="11" s="1"/>
  <c r="BZ193" i="11"/>
  <c r="AI193" i="11" s="1"/>
  <c r="AI194" i="10"/>
  <c r="E194" i="10"/>
  <c r="D194" i="10"/>
  <c r="C194" i="10" s="1"/>
  <c r="BZ194" i="10" s="1"/>
  <c r="AI193" i="10"/>
  <c r="E193" i="10"/>
  <c r="D193" i="10"/>
  <c r="C193" i="10" s="1"/>
  <c r="BZ193" i="10" s="1"/>
  <c r="AI192" i="10"/>
  <c r="E192" i="10"/>
  <c r="D192" i="10"/>
  <c r="C192" i="10" s="1"/>
  <c r="BZ192" i="10" s="1"/>
  <c r="AI191" i="10"/>
  <c r="E191" i="10"/>
  <c r="D191" i="10"/>
  <c r="C191" i="10" s="1"/>
  <c r="BZ191" i="10" s="1"/>
  <c r="AI190" i="10"/>
  <c r="E190" i="10"/>
  <c r="D190" i="10"/>
  <c r="C190" i="10" s="1"/>
  <c r="BZ190" i="10" s="1"/>
  <c r="AI189" i="10"/>
  <c r="E189" i="10"/>
  <c r="D189" i="10"/>
  <c r="C189" i="10" s="1"/>
  <c r="BZ189" i="10" s="1"/>
  <c r="AI188" i="10"/>
  <c r="E188" i="10"/>
  <c r="D188" i="10"/>
  <c r="C188" i="10" s="1"/>
  <c r="BZ188" i="10" s="1"/>
  <c r="I183" i="10"/>
  <c r="H183" i="10"/>
  <c r="G183" i="10"/>
  <c r="F183" i="10"/>
  <c r="E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CK148" i="10"/>
  <c r="Q148" i="10"/>
  <c r="D148" i="10"/>
  <c r="CA148" i="10" s="1"/>
  <c r="CK147" i="10"/>
  <c r="D147" i="10"/>
  <c r="CA147" i="10" s="1"/>
  <c r="Q147" i="10" s="1"/>
  <c r="CK146" i="10"/>
  <c r="D146" i="10"/>
  <c r="CA146" i="10" s="1"/>
  <c r="Q146" i="10" s="1"/>
  <c r="CK145" i="10"/>
  <c r="Q145" i="10"/>
  <c r="D145" i="10"/>
  <c r="CA145" i="10" s="1"/>
  <c r="CK144" i="10"/>
  <c r="Q144" i="10"/>
  <c r="D144" i="10"/>
  <c r="CA144" i="10" s="1"/>
  <c r="CK143" i="10"/>
  <c r="Q143" i="10"/>
  <c r="D143" i="10"/>
  <c r="CA143" i="10" s="1"/>
  <c r="CK142" i="10"/>
  <c r="D142" i="10"/>
  <c r="CA142" i="10" s="1"/>
  <c r="Q142" i="10" s="1"/>
  <c r="CK141" i="10"/>
  <c r="Q141" i="10"/>
  <c r="D141" i="10"/>
  <c r="CA141" i="10" s="1"/>
  <c r="CK140" i="10"/>
  <c r="Q140" i="10"/>
  <c r="D140" i="10"/>
  <c r="CA140" i="10" s="1"/>
  <c r="CK139" i="10"/>
  <c r="D139" i="10"/>
  <c r="CA139" i="10" s="1"/>
  <c r="Q139" i="10" s="1"/>
  <c r="CK138" i="10"/>
  <c r="D138" i="10"/>
  <c r="CA138" i="10" s="1"/>
  <c r="Q138" i="10" s="1"/>
  <c r="CK137" i="10"/>
  <c r="Q137" i="10"/>
  <c r="D137" i="10"/>
  <c r="CA137" i="10" s="1"/>
  <c r="CK136" i="10"/>
  <c r="Q136" i="10"/>
  <c r="D136" i="10"/>
  <c r="CA136" i="10" s="1"/>
  <c r="CK135" i="10"/>
  <c r="Q135" i="10"/>
  <c r="D135" i="10"/>
  <c r="CA135" i="10" s="1"/>
  <c r="CK134" i="10"/>
  <c r="D134" i="10"/>
  <c r="CA134" i="10" s="1"/>
  <c r="Q134" i="10" s="1"/>
  <c r="CK133" i="10"/>
  <c r="Q133" i="10"/>
  <c r="D133" i="10"/>
  <c r="CA133" i="10" s="1"/>
  <c r="CN129" i="10"/>
  <c r="CM129" i="10"/>
  <c r="CL129" i="10"/>
  <c r="CK129" i="10"/>
  <c r="CD129" i="10"/>
  <c r="CC129" i="10"/>
  <c r="CB129" i="10"/>
  <c r="CA129" i="10"/>
  <c r="I129" i="10"/>
  <c r="CN128" i="10"/>
  <c r="CM128" i="10"/>
  <c r="CL128" i="10"/>
  <c r="CK128" i="10"/>
  <c r="CD128" i="10"/>
  <c r="CC128" i="10"/>
  <c r="CB128" i="10"/>
  <c r="CA128" i="10"/>
  <c r="I128" i="10" s="1"/>
  <c r="B124" i="10"/>
  <c r="B123" i="10"/>
  <c r="B119" i="10"/>
  <c r="B118" i="10"/>
  <c r="CK111" i="10"/>
  <c r="CA111" i="10"/>
  <c r="M111" i="10" s="1"/>
  <c r="D111" i="10"/>
  <c r="CK110" i="10"/>
  <c r="CA110" i="10"/>
  <c r="M110" i="10" s="1"/>
  <c r="D110" i="10"/>
  <c r="CK109" i="10"/>
  <c r="CA109" i="10"/>
  <c r="M109" i="10" s="1"/>
  <c r="D109" i="10"/>
  <c r="CK108" i="10"/>
  <c r="CA108" i="10"/>
  <c r="M108" i="10" s="1"/>
  <c r="D108" i="10"/>
  <c r="CK107" i="10"/>
  <c r="CA107" i="10"/>
  <c r="M107" i="10" s="1"/>
  <c r="D107" i="10"/>
  <c r="CK106" i="10"/>
  <c r="CA106" i="10"/>
  <c r="M106" i="10" s="1"/>
  <c r="D106" i="10"/>
  <c r="CK105" i="10"/>
  <c r="CA105" i="10"/>
  <c r="M105" i="10" s="1"/>
  <c r="D105" i="10"/>
  <c r="CK104" i="10"/>
  <c r="CA104" i="10"/>
  <c r="M104" i="10" s="1"/>
  <c r="D104" i="10"/>
  <c r="CK103" i="10"/>
  <c r="CA103" i="10"/>
  <c r="M103" i="10" s="1"/>
  <c r="D103" i="10"/>
  <c r="CM99" i="10"/>
  <c r="CC99" i="10" s="1"/>
  <c r="CL99" i="10"/>
  <c r="CK99" i="10"/>
  <c r="CB99" i="10"/>
  <c r="CA99" i="10"/>
  <c r="E99" i="10"/>
  <c r="CM98" i="10"/>
  <c r="CC98" i="10" s="1"/>
  <c r="CL98" i="10"/>
  <c r="CK98" i="10"/>
  <c r="CB98" i="10"/>
  <c r="CA98" i="10"/>
  <c r="X98" i="10"/>
  <c r="E98" i="10"/>
  <c r="CM97" i="10"/>
  <c r="CC97" i="10" s="1"/>
  <c r="CL97" i="10"/>
  <c r="CK97" i="10"/>
  <c r="CB97" i="10"/>
  <c r="CA97" i="10"/>
  <c r="X97" i="10"/>
  <c r="E97" i="10"/>
  <c r="I83" i="10"/>
  <c r="H83" i="10"/>
  <c r="G83" i="10"/>
  <c r="F83" i="10"/>
  <c r="E83" i="10"/>
  <c r="D83" i="10" s="1"/>
  <c r="D82" i="10"/>
  <c r="D81" i="10"/>
  <c r="D80" i="10"/>
  <c r="D79" i="10"/>
  <c r="D78" i="10"/>
  <c r="D77" i="10"/>
  <c r="D76" i="10"/>
  <c r="E75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E45" i="10"/>
  <c r="CD45" i="10"/>
  <c r="D45" i="10"/>
  <c r="CL44" i="10"/>
  <c r="CE44" i="10"/>
  <c r="CA44" i="10"/>
  <c r="D44" i="10"/>
  <c r="CM44" i="10" s="1"/>
  <c r="CM43" i="10"/>
  <c r="CL43" i="10"/>
  <c r="CE43" i="10"/>
  <c r="CC43" i="10"/>
  <c r="CA43" i="10"/>
  <c r="D43" i="10"/>
  <c r="CM42" i="10"/>
  <c r="CD42" i="10"/>
  <c r="CC42" i="10"/>
  <c r="D42" i="10"/>
  <c r="CD41" i="10"/>
  <c r="D41" i="10"/>
  <c r="CE41" i="10" s="1"/>
  <c r="CL40" i="10"/>
  <c r="CE40" i="10"/>
  <c r="CA40" i="10"/>
  <c r="D40" i="10"/>
  <c r="CM40" i="10" s="1"/>
  <c r="CM39" i="10"/>
  <c r="CL39" i="10"/>
  <c r="CE39" i="10"/>
  <c r="CC39" i="10"/>
  <c r="CA39" i="10"/>
  <c r="D39" i="10"/>
  <c r="CD38" i="10"/>
  <c r="D38" i="10"/>
  <c r="CM38" i="10" s="1"/>
  <c r="CN37" i="10"/>
  <c r="CM37" i="10"/>
  <c r="CD37" i="10"/>
  <c r="CC37" i="10"/>
  <c r="D37" i="10"/>
  <c r="D36" i="10"/>
  <c r="CM35" i="10"/>
  <c r="CL35" i="10"/>
  <c r="CE35" i="10"/>
  <c r="CC35" i="10"/>
  <c r="CA35" i="10"/>
  <c r="D35" i="10"/>
  <c r="CN34" i="10"/>
  <c r="CC34" i="10"/>
  <c r="D34" i="10"/>
  <c r="CD34" i="10" s="1"/>
  <c r="CN33" i="10"/>
  <c r="CM33" i="10"/>
  <c r="CD33" i="10"/>
  <c r="CC33" i="10"/>
  <c r="D33" i="10"/>
  <c r="D32" i="10"/>
  <c r="CM31" i="10"/>
  <c r="CL31" i="10"/>
  <c r="CE31" i="10"/>
  <c r="CC31" i="10"/>
  <c r="CA31" i="10"/>
  <c r="D31" i="10"/>
  <c r="CN30" i="10"/>
  <c r="CC30" i="10"/>
  <c r="D30" i="10"/>
  <c r="CD30" i="10" s="1"/>
  <c r="CN29" i="10"/>
  <c r="CM29" i="10"/>
  <c r="CD29" i="10"/>
  <c r="CC29" i="10"/>
  <c r="D29" i="10"/>
  <c r="D28" i="10"/>
  <c r="CM27" i="10"/>
  <c r="CL27" i="10"/>
  <c r="CE27" i="10"/>
  <c r="CC27" i="10"/>
  <c r="CA27" i="10"/>
  <c r="D27" i="10"/>
  <c r="CO26" i="10"/>
  <c r="CL26" i="10"/>
  <c r="CC26" i="10"/>
  <c r="D26" i="10"/>
  <c r="D25" i="10"/>
  <c r="CO24" i="10"/>
  <c r="CL24" i="10"/>
  <c r="CK24" i="10"/>
  <c r="CE24" i="10"/>
  <c r="CB24" i="10"/>
  <c r="CA24" i="10"/>
  <c r="D24" i="10"/>
  <c r="CM24" i="10" s="1"/>
  <c r="D23" i="10"/>
  <c r="CM22" i="10"/>
  <c r="CL22" i="10"/>
  <c r="CK22" i="10"/>
  <c r="CC22" i="10"/>
  <c r="CB22" i="10"/>
  <c r="D22" i="10"/>
  <c r="CL21" i="10"/>
  <c r="CB21" i="10"/>
  <c r="D21" i="10"/>
  <c r="CM21" i="10" s="1"/>
  <c r="CM20" i="10"/>
  <c r="CK20" i="10"/>
  <c r="CC20" i="10"/>
  <c r="D20" i="10"/>
  <c r="CO19" i="10"/>
  <c r="CD19" i="10"/>
  <c r="D19" i="10"/>
  <c r="CK18" i="10"/>
  <c r="CA18" i="10"/>
  <c r="D18" i="10"/>
  <c r="CL18" i="10" s="1"/>
  <c r="D17" i="10"/>
  <c r="CE16" i="10"/>
  <c r="CC16" i="10"/>
  <c r="D16" i="10"/>
  <c r="D15" i="10"/>
  <c r="CE14" i="10"/>
  <c r="CC14" i="10"/>
  <c r="D14" i="10"/>
  <c r="D13" i="10"/>
  <c r="CE12" i="10"/>
  <c r="CC12" i="10"/>
  <c r="D12" i="10"/>
  <c r="CL11" i="10"/>
  <c r="D11" i="10"/>
  <c r="A5" i="10"/>
  <c r="A4" i="10"/>
  <c r="A3" i="10"/>
  <c r="A2" i="10"/>
  <c r="AH33" i="11" l="1"/>
  <c r="AH38" i="11"/>
  <c r="AH11" i="11"/>
  <c r="AH34" i="11"/>
  <c r="BZ188" i="11"/>
  <c r="AI188" i="11" s="1"/>
  <c r="CK188" i="11"/>
  <c r="B229" i="11" s="1"/>
  <c r="AH44" i="11"/>
  <c r="AH22" i="11"/>
  <c r="AH43" i="11"/>
  <c r="AH35" i="11"/>
  <c r="BZ190" i="11"/>
  <c r="AI190" i="11" s="1"/>
  <c r="CK190" i="11"/>
  <c r="AH24" i="11"/>
  <c r="AH42" i="11"/>
  <c r="AH25" i="11"/>
  <c r="AH18" i="11"/>
  <c r="AH41" i="11"/>
  <c r="AH37" i="11"/>
  <c r="AH39" i="11"/>
  <c r="AH21" i="11"/>
  <c r="AH40" i="11"/>
  <c r="AH32" i="11"/>
  <c r="CM13" i="10"/>
  <c r="CD13" i="10"/>
  <c r="CO13" i="10"/>
  <c r="CK13" i="10"/>
  <c r="CB13" i="10"/>
  <c r="CL13" i="10"/>
  <c r="CM15" i="10"/>
  <c r="CD15" i="10"/>
  <c r="CO15" i="10"/>
  <c r="CK15" i="10"/>
  <c r="CB15" i="10"/>
  <c r="CL15" i="10"/>
  <c r="CM17" i="10"/>
  <c r="CD17" i="10"/>
  <c r="CL17" i="10"/>
  <c r="CC17" i="10"/>
  <c r="CO17" i="10"/>
  <c r="CK17" i="10"/>
  <c r="CB17" i="10"/>
  <c r="CK23" i="10"/>
  <c r="CA23" i="10"/>
  <c r="CO23" i="10"/>
  <c r="CC23" i="10"/>
  <c r="CM23" i="10"/>
  <c r="CB23" i="10"/>
  <c r="CL23" i="10"/>
  <c r="A229" i="10"/>
  <c r="CM11" i="10"/>
  <c r="B229" i="10" s="1"/>
  <c r="CC11" i="10"/>
  <c r="CO11" i="10"/>
  <c r="CE11" i="10"/>
  <c r="CN11" i="10"/>
  <c r="CA13" i="10"/>
  <c r="AH13" i="10" s="1"/>
  <c r="CN13" i="10"/>
  <c r="CA15" i="10"/>
  <c r="CN15" i="10"/>
  <c r="CA17" i="10"/>
  <c r="AH17" i="10" s="1"/>
  <c r="CE23" i="10"/>
  <c r="CN25" i="10"/>
  <c r="CE25" i="10"/>
  <c r="CA25" i="10"/>
  <c r="CM25" i="10"/>
  <c r="CC25" i="10"/>
  <c r="CL25" i="10"/>
  <c r="CB25" i="10"/>
  <c r="CK25" i="10"/>
  <c r="CB11" i="10"/>
  <c r="CM12" i="10"/>
  <c r="CD12" i="10"/>
  <c r="CO12" i="10"/>
  <c r="CK12" i="10"/>
  <c r="CB12" i="10"/>
  <c r="CL12" i="10"/>
  <c r="CC13" i="10"/>
  <c r="CM14" i="10"/>
  <c r="CD14" i="10"/>
  <c r="CO14" i="10"/>
  <c r="CK14" i="10"/>
  <c r="CB14" i="10"/>
  <c r="CL14" i="10"/>
  <c r="CC15" i="10"/>
  <c r="CM16" i="10"/>
  <c r="CD16" i="10"/>
  <c r="CO16" i="10"/>
  <c r="CK16" i="10"/>
  <c r="CB16" i="10"/>
  <c r="CL16" i="10"/>
  <c r="CE17" i="10"/>
  <c r="CD25" i="10"/>
  <c r="CO28" i="10"/>
  <c r="CK28" i="10"/>
  <c r="CB28" i="10"/>
  <c r="CM28" i="10"/>
  <c r="CC28" i="10"/>
  <c r="CD28" i="10"/>
  <c r="CN28" i="10"/>
  <c r="CA28" i="10"/>
  <c r="CL28" i="10"/>
  <c r="CD11" i="10"/>
  <c r="CA12" i="10"/>
  <c r="CN12" i="10"/>
  <c r="CE13" i="10"/>
  <c r="CA14" i="10"/>
  <c r="AH14" i="10" s="1"/>
  <c r="CN14" i="10"/>
  <c r="CE15" i="10"/>
  <c r="CA16" i="10"/>
  <c r="CN16" i="10"/>
  <c r="CN17" i="10"/>
  <c r="CN19" i="10"/>
  <c r="CE19" i="10"/>
  <c r="CA19" i="10"/>
  <c r="CM19" i="10"/>
  <c r="CC19" i="10"/>
  <c r="CL19" i="10"/>
  <c r="CB19" i="10"/>
  <c r="CK19" i="10"/>
  <c r="CO25" i="10"/>
  <c r="CE28" i="10"/>
  <c r="CO32" i="10"/>
  <c r="CK32" i="10"/>
  <c r="CB32" i="10"/>
  <c r="CM32" i="10"/>
  <c r="CC32" i="10"/>
  <c r="CE32" i="10"/>
  <c r="CO36" i="10"/>
  <c r="CK36" i="10"/>
  <c r="CB36" i="10"/>
  <c r="CM36" i="10"/>
  <c r="CC36" i="10"/>
  <c r="CE36" i="10"/>
  <c r="CB18" i="10"/>
  <c r="AH18" i="10" s="1"/>
  <c r="CN20" i="10"/>
  <c r="CE20" i="10"/>
  <c r="CA20" i="10"/>
  <c r="CD20" i="10"/>
  <c r="CO20" i="10"/>
  <c r="CC21" i="10"/>
  <c r="CK26" i="10"/>
  <c r="CA26" i="10"/>
  <c r="CE26" i="10"/>
  <c r="CL32" i="10"/>
  <c r="CL36" i="10"/>
  <c r="X99" i="10"/>
  <c r="CN18" i="10"/>
  <c r="CE18" i="10"/>
  <c r="CC18" i="10"/>
  <c r="CM18" i="10"/>
  <c r="CN21" i="10"/>
  <c r="CE21" i="10"/>
  <c r="CA21" i="10"/>
  <c r="CD21" i="10"/>
  <c r="CO21" i="10"/>
  <c r="CO30" i="10"/>
  <c r="CK30" i="10"/>
  <c r="CB30" i="10"/>
  <c r="CE30" i="10"/>
  <c r="CL30" i="10"/>
  <c r="CA32" i="10"/>
  <c r="CN32" i="10"/>
  <c r="CO34" i="10"/>
  <c r="CK34" i="10"/>
  <c r="CB34" i="10"/>
  <c r="CE34" i="10"/>
  <c r="CL34" i="10"/>
  <c r="CA36" i="10"/>
  <c r="CN36" i="10"/>
  <c r="CO38" i="10"/>
  <c r="CK38" i="10"/>
  <c r="CB38" i="10"/>
  <c r="CL38" i="10"/>
  <c r="CA38" i="10"/>
  <c r="CE38" i="10"/>
  <c r="CN38" i="10"/>
  <c r="CO41" i="10"/>
  <c r="CK41" i="10"/>
  <c r="CB41" i="10"/>
  <c r="CM41" i="10"/>
  <c r="CC41" i="10"/>
  <c r="CL41" i="10"/>
  <c r="CA41" i="10"/>
  <c r="AH41" i="10" s="1"/>
  <c r="CN41" i="10"/>
  <c r="CD18" i="10"/>
  <c r="CO18" i="10"/>
  <c r="CB20" i="10"/>
  <c r="CL20" i="10"/>
  <c r="CK21" i="10"/>
  <c r="CN22" i="10"/>
  <c r="CE22" i="10"/>
  <c r="CA22" i="10"/>
  <c r="CD22" i="10"/>
  <c r="CO22" i="10"/>
  <c r="CB26" i="10"/>
  <c r="CM26" i="10"/>
  <c r="CO29" i="10"/>
  <c r="CK29" i="10"/>
  <c r="CB29" i="10"/>
  <c r="CL29" i="10"/>
  <c r="CA29" i="10"/>
  <c r="CE29" i="10"/>
  <c r="CA30" i="10"/>
  <c r="AH30" i="10" s="1"/>
  <c r="CM30" i="10"/>
  <c r="CD32" i="10"/>
  <c r="CO33" i="10"/>
  <c r="CK33" i="10"/>
  <c r="CB33" i="10"/>
  <c r="CL33" i="10"/>
  <c r="CA33" i="10"/>
  <c r="CE33" i="10"/>
  <c r="CA34" i="10"/>
  <c r="CM34" i="10"/>
  <c r="CD36" i="10"/>
  <c r="CO37" i="10"/>
  <c r="CK37" i="10"/>
  <c r="CB37" i="10"/>
  <c r="CL37" i="10"/>
  <c r="CA37" i="10"/>
  <c r="AH37" i="10" s="1"/>
  <c r="CE37" i="10"/>
  <c r="CC38" i="10"/>
  <c r="CO42" i="10"/>
  <c r="CK42" i="10"/>
  <c r="CB42" i="10"/>
  <c r="CL42" i="10"/>
  <c r="CA42" i="10"/>
  <c r="CE42" i="10"/>
  <c r="CN42" i="10"/>
  <c r="CO45" i="10"/>
  <c r="CK45" i="10"/>
  <c r="CB45" i="10"/>
  <c r="CM45" i="10"/>
  <c r="CC45" i="10"/>
  <c r="CL45" i="10"/>
  <c r="CA45" i="10"/>
  <c r="AH45" i="10" s="1"/>
  <c r="CN45" i="10"/>
  <c r="CC24" i="10"/>
  <c r="AH24" i="10" s="1"/>
  <c r="CO27" i="10"/>
  <c r="CK27" i="10"/>
  <c r="CB27" i="10"/>
  <c r="CD27" i="10"/>
  <c r="CN27" i="10"/>
  <c r="CO31" i="10"/>
  <c r="CK31" i="10"/>
  <c r="CB31" i="10"/>
  <c r="AH31" i="10" s="1"/>
  <c r="CD31" i="10"/>
  <c r="CN31" i="10"/>
  <c r="CO35" i="10"/>
  <c r="CK35" i="10"/>
  <c r="CB35" i="10"/>
  <c r="CD35" i="10"/>
  <c r="CN35" i="10"/>
  <c r="CO39" i="10"/>
  <c r="CK39" i="10"/>
  <c r="CB39" i="10"/>
  <c r="AH39" i="10" s="1"/>
  <c r="CD39" i="10"/>
  <c r="CN39" i="10"/>
  <c r="CC40" i="10"/>
  <c r="CO43" i="10"/>
  <c r="CK43" i="10"/>
  <c r="CB43" i="10"/>
  <c r="AH43" i="10" s="1"/>
  <c r="CD43" i="10"/>
  <c r="CN43" i="10"/>
  <c r="CC44" i="10"/>
  <c r="D183" i="10"/>
  <c r="CK188" i="10"/>
  <c r="CK189" i="10"/>
  <c r="CK190" i="10"/>
  <c r="CK191" i="10"/>
  <c r="CK192" i="10"/>
  <c r="CK193" i="10"/>
  <c r="CK194" i="10"/>
  <c r="CO40" i="10"/>
  <c r="CK40" i="10"/>
  <c r="CB40" i="10"/>
  <c r="AH40" i="10" s="1"/>
  <c r="CD40" i="10"/>
  <c r="CN40" i="10"/>
  <c r="CO44" i="10"/>
  <c r="CK44" i="10"/>
  <c r="CB44" i="10"/>
  <c r="AH44" i="10" s="1"/>
  <c r="CD44" i="10"/>
  <c r="CN44" i="10"/>
  <c r="E194" i="9"/>
  <c r="C194" i="9" s="1"/>
  <c r="D194" i="9"/>
  <c r="E193" i="9"/>
  <c r="C193" i="9" s="1"/>
  <c r="D193" i="9"/>
  <c r="E192" i="9"/>
  <c r="C192" i="9" s="1"/>
  <c r="D192" i="9"/>
  <c r="E191" i="9"/>
  <c r="C191" i="9" s="1"/>
  <c r="D191" i="9"/>
  <c r="E190" i="9"/>
  <c r="C190" i="9" s="1"/>
  <c r="D190" i="9"/>
  <c r="E189" i="9"/>
  <c r="C189" i="9" s="1"/>
  <c r="D189" i="9"/>
  <c r="E188" i="9"/>
  <c r="C188" i="9" s="1"/>
  <c r="D188" i="9"/>
  <c r="I183" i="9"/>
  <c r="H183" i="9"/>
  <c r="G183" i="9"/>
  <c r="F183" i="9"/>
  <c r="E183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CA148" i="9"/>
  <c r="Q148" i="9" s="1"/>
  <c r="D148" i="9"/>
  <c r="CK148" i="9" s="1"/>
  <c r="CA147" i="9"/>
  <c r="Q147" i="9"/>
  <c r="D147" i="9"/>
  <c r="CK147" i="9" s="1"/>
  <c r="D146" i="9"/>
  <c r="D145" i="9"/>
  <c r="CA144" i="9"/>
  <c r="Q144" i="9" s="1"/>
  <c r="D144" i="9"/>
  <c r="CK144" i="9" s="1"/>
  <c r="CA143" i="9"/>
  <c r="Q143" i="9"/>
  <c r="D143" i="9"/>
  <c r="CK143" i="9" s="1"/>
  <c r="D142" i="9"/>
  <c r="D141" i="9"/>
  <c r="CA140" i="9"/>
  <c r="Q140" i="9" s="1"/>
  <c r="D140" i="9"/>
  <c r="CK140" i="9" s="1"/>
  <c r="CA139" i="9"/>
  <c r="Q139" i="9"/>
  <c r="D139" i="9"/>
  <c r="CK139" i="9" s="1"/>
  <c r="D138" i="9"/>
  <c r="D137" i="9"/>
  <c r="CA136" i="9"/>
  <c r="Q136" i="9" s="1"/>
  <c r="D136" i="9"/>
  <c r="CK136" i="9" s="1"/>
  <c r="CA135" i="9"/>
  <c r="Q135" i="9"/>
  <c r="D135" i="9"/>
  <c r="CK135" i="9" s="1"/>
  <c r="D134" i="9"/>
  <c r="D133" i="9"/>
  <c r="CN129" i="9"/>
  <c r="CM129" i="9"/>
  <c r="CL129" i="9"/>
  <c r="CK129" i="9"/>
  <c r="CD129" i="9"/>
  <c r="CC129" i="9"/>
  <c r="CB129" i="9"/>
  <c r="CA129" i="9"/>
  <c r="I129" i="9" s="1"/>
  <c r="CN128" i="9"/>
  <c r="CM128" i="9"/>
  <c r="CL128" i="9"/>
  <c r="CK128" i="9"/>
  <c r="CD128" i="9"/>
  <c r="CC128" i="9"/>
  <c r="CB128" i="9"/>
  <c r="CA128" i="9"/>
  <c r="I128" i="9"/>
  <c r="B124" i="9"/>
  <c r="B123" i="9"/>
  <c r="B119" i="9"/>
  <c r="B118" i="9"/>
  <c r="D111" i="9"/>
  <c r="CK110" i="9"/>
  <c r="D110" i="9"/>
  <c r="CA110" i="9" s="1"/>
  <c r="M110" i="9" s="1"/>
  <c r="CK109" i="9"/>
  <c r="CA109" i="9"/>
  <c r="M109" i="9" s="1"/>
  <c r="D109" i="9"/>
  <c r="CA108" i="9"/>
  <c r="M108" i="9" s="1"/>
  <c r="D108" i="9"/>
  <c r="CK108" i="9" s="1"/>
  <c r="D107" i="9"/>
  <c r="CK106" i="9"/>
  <c r="D106" i="9"/>
  <c r="CA106" i="9" s="1"/>
  <c r="M106" i="9" s="1"/>
  <c r="CK105" i="9"/>
  <c r="CA105" i="9"/>
  <c r="M105" i="9" s="1"/>
  <c r="D105" i="9"/>
  <c r="CA104" i="9"/>
  <c r="M104" i="9" s="1"/>
  <c r="D104" i="9"/>
  <c r="CK104" i="9" s="1"/>
  <c r="D103" i="9"/>
  <c r="CM99" i="9"/>
  <c r="CC99" i="9" s="1"/>
  <c r="CB99" i="9"/>
  <c r="CA99" i="9"/>
  <c r="E99" i="9"/>
  <c r="CK99" i="9" s="1"/>
  <c r="E98" i="9"/>
  <c r="CL98" i="9" s="1"/>
  <c r="CM97" i="9"/>
  <c r="CC97" i="9" s="1"/>
  <c r="CB97" i="9"/>
  <c r="CA97" i="9"/>
  <c r="E97" i="9"/>
  <c r="CK97" i="9" s="1"/>
  <c r="I83" i="9"/>
  <c r="H83" i="9"/>
  <c r="G83" i="9"/>
  <c r="F83" i="9"/>
  <c r="E83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D45" i="9"/>
  <c r="CD45" i="9" s="1"/>
  <c r="CM44" i="9"/>
  <c r="CL44" i="9"/>
  <c r="CE44" i="9"/>
  <c r="CC44" i="9"/>
  <c r="CA44" i="9"/>
  <c r="D44" i="9"/>
  <c r="CN43" i="9"/>
  <c r="CC43" i="9"/>
  <c r="D43" i="9"/>
  <c r="CN42" i="9"/>
  <c r="CM42" i="9"/>
  <c r="CD42" i="9"/>
  <c r="CC42" i="9"/>
  <c r="D42" i="9"/>
  <c r="D41" i="9"/>
  <c r="CD41" i="9" s="1"/>
  <c r="CM40" i="9"/>
  <c r="CL40" i="9"/>
  <c r="CE40" i="9"/>
  <c r="CC40" i="9"/>
  <c r="CA40" i="9"/>
  <c r="D40" i="9"/>
  <c r="CN39" i="9"/>
  <c r="CC39" i="9"/>
  <c r="D39" i="9"/>
  <c r="CN38" i="9"/>
  <c r="CM38" i="9"/>
  <c r="CD38" i="9"/>
  <c r="CC38" i="9"/>
  <c r="D38" i="9"/>
  <c r="D37" i="9"/>
  <c r="CD37" i="9" s="1"/>
  <c r="CM36" i="9"/>
  <c r="CL36" i="9"/>
  <c r="CE36" i="9"/>
  <c r="CC36" i="9"/>
  <c r="CA36" i="9"/>
  <c r="D36" i="9"/>
  <c r="CN35" i="9"/>
  <c r="CC35" i="9"/>
  <c r="D35" i="9"/>
  <c r="CN34" i="9"/>
  <c r="CM34" i="9"/>
  <c r="CD34" i="9"/>
  <c r="CC34" i="9"/>
  <c r="D34" i="9"/>
  <c r="D33" i="9"/>
  <c r="CD33" i="9" s="1"/>
  <c r="CM32" i="9"/>
  <c r="CL32" i="9"/>
  <c r="CE32" i="9"/>
  <c r="CC32" i="9"/>
  <c r="CA32" i="9"/>
  <c r="D32" i="9"/>
  <c r="CN31" i="9"/>
  <c r="CC31" i="9"/>
  <c r="D31" i="9"/>
  <c r="CN30" i="9"/>
  <c r="CM30" i="9"/>
  <c r="CK30" i="9"/>
  <c r="CE30" i="9"/>
  <c r="CD30" i="9"/>
  <c r="CB30" i="9"/>
  <c r="CA30" i="9"/>
  <c r="D30" i="9"/>
  <c r="CO30" i="9" s="1"/>
  <c r="CO29" i="9"/>
  <c r="CN29" i="9"/>
  <c r="CM29" i="9"/>
  <c r="CK29" i="9"/>
  <c r="CE29" i="9"/>
  <c r="CD29" i="9"/>
  <c r="CB29" i="9"/>
  <c r="CA29" i="9"/>
  <c r="D29" i="9"/>
  <c r="CL29" i="9" s="1"/>
  <c r="CO28" i="9"/>
  <c r="CN28" i="9"/>
  <c r="CM28" i="9"/>
  <c r="CK28" i="9"/>
  <c r="CE28" i="9"/>
  <c r="CD28" i="9"/>
  <c r="CB28" i="9"/>
  <c r="CA28" i="9"/>
  <c r="D28" i="9"/>
  <c r="CL28" i="9" s="1"/>
  <c r="CO27" i="9"/>
  <c r="CN27" i="9"/>
  <c r="CM27" i="9"/>
  <c r="CK27" i="9"/>
  <c r="CE27" i="9"/>
  <c r="CD27" i="9"/>
  <c r="CB27" i="9"/>
  <c r="CA27" i="9"/>
  <c r="D27" i="9"/>
  <c r="CL27" i="9" s="1"/>
  <c r="CO26" i="9"/>
  <c r="CM26" i="9"/>
  <c r="CL26" i="9"/>
  <c r="CC26" i="9"/>
  <c r="CB26" i="9"/>
  <c r="D26" i="9"/>
  <c r="CL25" i="9"/>
  <c r="CB25" i="9"/>
  <c r="D25" i="9"/>
  <c r="CO24" i="9"/>
  <c r="CL24" i="9"/>
  <c r="CK24" i="9"/>
  <c r="CE24" i="9"/>
  <c r="CB24" i="9"/>
  <c r="CA24" i="9"/>
  <c r="D24" i="9"/>
  <c r="CM24" i="9" s="1"/>
  <c r="CM23" i="9"/>
  <c r="CB23" i="9"/>
  <c r="D23" i="9"/>
  <c r="CM22" i="9"/>
  <c r="CK22" i="9"/>
  <c r="CC22" i="9"/>
  <c r="D22" i="9"/>
  <c r="CL22" i="9" s="1"/>
  <c r="D21" i="9"/>
  <c r="CM20" i="9"/>
  <c r="CL20" i="9"/>
  <c r="CK20" i="9"/>
  <c r="CC20" i="9"/>
  <c r="CB20" i="9"/>
  <c r="D20" i="9"/>
  <c r="CL19" i="9"/>
  <c r="CB19" i="9"/>
  <c r="D19" i="9"/>
  <c r="CO18" i="9"/>
  <c r="CM18" i="9"/>
  <c r="CK18" i="9"/>
  <c r="CE18" i="9"/>
  <c r="CD18" i="9"/>
  <c r="CB18" i="9"/>
  <c r="CA18" i="9"/>
  <c r="D18" i="9"/>
  <c r="CN18" i="9" s="1"/>
  <c r="CO17" i="9"/>
  <c r="CN17" i="9"/>
  <c r="CM17" i="9"/>
  <c r="CK17" i="9"/>
  <c r="CE17" i="9"/>
  <c r="CD17" i="9"/>
  <c r="CB17" i="9"/>
  <c r="CA17" i="9"/>
  <c r="D17" i="9"/>
  <c r="CL17" i="9" s="1"/>
  <c r="CO16" i="9"/>
  <c r="CN16" i="9"/>
  <c r="CM16" i="9"/>
  <c r="CK16" i="9"/>
  <c r="CE16" i="9"/>
  <c r="CD16" i="9"/>
  <c r="CB16" i="9"/>
  <c r="CA16" i="9"/>
  <c r="D16" i="9"/>
  <c r="CL16" i="9" s="1"/>
  <c r="CO15" i="9"/>
  <c r="CN15" i="9"/>
  <c r="CM15" i="9"/>
  <c r="CK15" i="9"/>
  <c r="CE15" i="9"/>
  <c r="CD15" i="9"/>
  <c r="CB15" i="9"/>
  <c r="CA15" i="9"/>
  <c r="D15" i="9"/>
  <c r="CL15" i="9" s="1"/>
  <c r="CO14" i="9"/>
  <c r="CN14" i="9"/>
  <c r="CM14" i="9"/>
  <c r="CK14" i="9"/>
  <c r="CE14" i="9"/>
  <c r="CD14" i="9"/>
  <c r="CB14" i="9"/>
  <c r="CA14" i="9"/>
  <c r="D14" i="9"/>
  <c r="CL14" i="9" s="1"/>
  <c r="CO13" i="9"/>
  <c r="CN13" i="9"/>
  <c r="CM13" i="9"/>
  <c r="CK13" i="9"/>
  <c r="CE13" i="9"/>
  <c r="CD13" i="9"/>
  <c r="CB13" i="9"/>
  <c r="CA13" i="9"/>
  <c r="D13" i="9"/>
  <c r="CL13" i="9" s="1"/>
  <c r="CO12" i="9"/>
  <c r="CN12" i="9"/>
  <c r="CM12" i="9"/>
  <c r="CK12" i="9"/>
  <c r="CE12" i="9"/>
  <c r="CD12" i="9"/>
  <c r="CB12" i="9"/>
  <c r="CA12" i="9"/>
  <c r="D12" i="9"/>
  <c r="CL12" i="9" s="1"/>
  <c r="CO11" i="9"/>
  <c r="CM11" i="9"/>
  <c r="CE11" i="9"/>
  <c r="CC11" i="9"/>
  <c r="D11" i="9"/>
  <c r="CL11" i="9" s="1"/>
  <c r="A5" i="9"/>
  <c r="A4" i="9"/>
  <c r="A3" i="9"/>
  <c r="A2" i="9"/>
  <c r="AH29" i="10" l="1"/>
  <c r="AH32" i="10"/>
  <c r="AH21" i="10"/>
  <c r="AH26" i="10"/>
  <c r="AH28" i="10"/>
  <c r="AH15" i="10"/>
  <c r="AH27" i="10"/>
  <c r="AH34" i="10"/>
  <c r="AH22" i="10"/>
  <c r="AH36" i="10"/>
  <c r="AH20" i="10"/>
  <c r="AH12" i="10"/>
  <c r="AH25" i="10"/>
  <c r="AH19" i="10"/>
  <c r="AH11" i="10"/>
  <c r="AH23" i="10"/>
  <c r="AH35" i="10"/>
  <c r="AH42" i="10"/>
  <c r="AH33" i="10"/>
  <c r="AH38" i="10"/>
  <c r="AH16" i="10"/>
  <c r="AH30" i="9"/>
  <c r="CN21" i="9"/>
  <c r="CE21" i="9"/>
  <c r="CA21" i="9"/>
  <c r="CD21" i="9"/>
  <c r="CO21" i="9"/>
  <c r="CN19" i="9"/>
  <c r="CE19" i="9"/>
  <c r="CA19" i="9"/>
  <c r="AH19" i="9" s="1"/>
  <c r="CD19" i="9"/>
  <c r="CO19" i="9"/>
  <c r="CB21" i="9"/>
  <c r="CL21" i="9"/>
  <c r="CK23" i="9"/>
  <c r="CA23" i="9"/>
  <c r="CE23" i="9"/>
  <c r="CN25" i="9"/>
  <c r="CE25" i="9"/>
  <c r="CA25" i="9"/>
  <c r="CD25" i="9"/>
  <c r="CO25" i="9"/>
  <c r="CO31" i="9"/>
  <c r="CK31" i="9"/>
  <c r="CB31" i="9"/>
  <c r="CE31" i="9"/>
  <c r="CL31" i="9"/>
  <c r="CA33" i="9"/>
  <c r="CN33" i="9"/>
  <c r="CO35" i="9"/>
  <c r="CK35" i="9"/>
  <c r="CB35" i="9"/>
  <c r="CE35" i="9"/>
  <c r="CL35" i="9"/>
  <c r="CA37" i="9"/>
  <c r="CN37" i="9"/>
  <c r="CO39" i="9"/>
  <c r="CK39" i="9"/>
  <c r="CB39" i="9"/>
  <c r="CE39" i="9"/>
  <c r="CL39" i="9"/>
  <c r="CA41" i="9"/>
  <c r="AH41" i="9" s="1"/>
  <c r="CN41" i="9"/>
  <c r="CO43" i="9"/>
  <c r="CK43" i="9"/>
  <c r="CB43" i="9"/>
  <c r="CE43" i="9"/>
  <c r="CL43" i="9"/>
  <c r="CA45" i="9"/>
  <c r="CN45" i="9"/>
  <c r="X97" i="9"/>
  <c r="CK133" i="9"/>
  <c r="CA133" i="9"/>
  <c r="Q133" i="9" s="1"/>
  <c r="CK137" i="9"/>
  <c r="CA137" i="9"/>
  <c r="Q137" i="9" s="1"/>
  <c r="CK141" i="9"/>
  <c r="CA141" i="9"/>
  <c r="Q141" i="9" s="1"/>
  <c r="CK145" i="9"/>
  <c r="CA145" i="9"/>
  <c r="Q145" i="9" s="1"/>
  <c r="CB11" i="9"/>
  <c r="CC12" i="9"/>
  <c r="AH12" i="9" s="1"/>
  <c r="CC13" i="9"/>
  <c r="AH13" i="9" s="1"/>
  <c r="CC14" i="9"/>
  <c r="AH14" i="9" s="1"/>
  <c r="CC15" i="9"/>
  <c r="AH15" i="9" s="1"/>
  <c r="CC16" i="9"/>
  <c r="AH16" i="9" s="1"/>
  <c r="CC17" i="9"/>
  <c r="AH17" i="9" s="1"/>
  <c r="CC18" i="9"/>
  <c r="AH18" i="9" s="1"/>
  <c r="CL18" i="9"/>
  <c r="CK19" i="9"/>
  <c r="CN20" i="9"/>
  <c r="CE20" i="9"/>
  <c r="CA20" i="9"/>
  <c r="CD20" i="9"/>
  <c r="CO20" i="9"/>
  <c r="CC21" i="9"/>
  <c r="CM21" i="9"/>
  <c r="CB22" i="9"/>
  <c r="CL23" i="9"/>
  <c r="CK25" i="9"/>
  <c r="CK26" i="9"/>
  <c r="CA26" i="9"/>
  <c r="CE26" i="9"/>
  <c r="CA31" i="9"/>
  <c r="CM31" i="9"/>
  <c r="CO34" i="9"/>
  <c r="CK34" i="9"/>
  <c r="CB34" i="9"/>
  <c r="CL34" i="9"/>
  <c r="CA34" i="9"/>
  <c r="CE34" i="9"/>
  <c r="CA35" i="9"/>
  <c r="CM35" i="9"/>
  <c r="CO38" i="9"/>
  <c r="CK38" i="9"/>
  <c r="CB38" i="9"/>
  <c r="CL38" i="9"/>
  <c r="CA38" i="9"/>
  <c r="CE38" i="9"/>
  <c r="CA39" i="9"/>
  <c r="CM39" i="9"/>
  <c r="CO42" i="9"/>
  <c r="CK42" i="9"/>
  <c r="CB42" i="9"/>
  <c r="CL42" i="9"/>
  <c r="CA42" i="9"/>
  <c r="CE42" i="9"/>
  <c r="CA43" i="9"/>
  <c r="CM43" i="9"/>
  <c r="CK134" i="9"/>
  <c r="CA134" i="9"/>
  <c r="Q134" i="9" s="1"/>
  <c r="CK138" i="9"/>
  <c r="CA138" i="9"/>
  <c r="Q138" i="9" s="1"/>
  <c r="CK142" i="9"/>
  <c r="CA142" i="9"/>
  <c r="Q142" i="9" s="1"/>
  <c r="CK146" i="9"/>
  <c r="CA146" i="9"/>
  <c r="Q146" i="9" s="1"/>
  <c r="CK189" i="9"/>
  <c r="BZ189" i="9"/>
  <c r="AI189" i="9" s="1"/>
  <c r="CK191" i="9"/>
  <c r="BZ191" i="9"/>
  <c r="AI191" i="9" s="1"/>
  <c r="CK193" i="9"/>
  <c r="BZ193" i="9"/>
  <c r="AI193" i="9" s="1"/>
  <c r="CO33" i="9"/>
  <c r="CK33" i="9"/>
  <c r="CB33" i="9"/>
  <c r="CM33" i="9"/>
  <c r="CC33" i="9"/>
  <c r="CE33" i="9"/>
  <c r="CO37" i="9"/>
  <c r="CK37" i="9"/>
  <c r="CB37" i="9"/>
  <c r="CM37" i="9"/>
  <c r="CC37" i="9"/>
  <c r="CE37" i="9"/>
  <c r="CO41" i="9"/>
  <c r="CK41" i="9"/>
  <c r="CB41" i="9"/>
  <c r="CM41" i="9"/>
  <c r="CC41" i="9"/>
  <c r="CE41" i="9"/>
  <c r="CO45" i="9"/>
  <c r="CK45" i="9"/>
  <c r="CB45" i="9"/>
  <c r="CM45" i="9"/>
  <c r="CC45" i="9"/>
  <c r="CE45" i="9"/>
  <c r="CK103" i="9"/>
  <c r="CA103" i="9"/>
  <c r="M103" i="9" s="1"/>
  <c r="CK107" i="9"/>
  <c r="CA107" i="9"/>
  <c r="M107" i="9" s="1"/>
  <c r="CK111" i="9"/>
  <c r="CA111" i="9"/>
  <c r="M111" i="9" s="1"/>
  <c r="A229" i="9"/>
  <c r="CD11" i="9"/>
  <c r="CN11" i="9"/>
  <c r="B229" i="9" s="1"/>
  <c r="CC19" i="9"/>
  <c r="CM19" i="9"/>
  <c r="CK21" i="9"/>
  <c r="CN22" i="9"/>
  <c r="CE22" i="9"/>
  <c r="CA22" i="9"/>
  <c r="CD22" i="9"/>
  <c r="CO22" i="9"/>
  <c r="CC23" i="9"/>
  <c r="CO23" i="9"/>
  <c r="CC25" i="9"/>
  <c r="CM25" i="9"/>
  <c r="CD31" i="9"/>
  <c r="CL33" i="9"/>
  <c r="CD35" i="9"/>
  <c r="CL37" i="9"/>
  <c r="CD39" i="9"/>
  <c r="CL41" i="9"/>
  <c r="CD43" i="9"/>
  <c r="CL45" i="9"/>
  <c r="CK98" i="9"/>
  <c r="CB98" i="9"/>
  <c r="CM98" i="9"/>
  <c r="CC98" i="9" s="1"/>
  <c r="CA98" i="9"/>
  <c r="X99" i="9"/>
  <c r="CK188" i="9"/>
  <c r="BZ188" i="9"/>
  <c r="AI188" i="9" s="1"/>
  <c r="CK190" i="9"/>
  <c r="BZ190" i="9"/>
  <c r="AI190" i="9" s="1"/>
  <c r="CK192" i="9"/>
  <c r="BZ192" i="9"/>
  <c r="AI192" i="9" s="1"/>
  <c r="CK194" i="9"/>
  <c r="BZ194" i="9"/>
  <c r="AI194" i="9" s="1"/>
  <c r="CC24" i="9"/>
  <c r="AH24" i="9" s="1"/>
  <c r="CC27" i="9"/>
  <c r="AH27" i="9" s="1"/>
  <c r="CC28" i="9"/>
  <c r="AH28" i="9" s="1"/>
  <c r="CC29" i="9"/>
  <c r="AH29" i="9" s="1"/>
  <c r="CC30" i="9"/>
  <c r="CL30" i="9"/>
  <c r="CO32" i="9"/>
  <c r="CK32" i="9"/>
  <c r="CB32" i="9"/>
  <c r="CD32" i="9"/>
  <c r="CN32" i="9"/>
  <c r="CO36" i="9"/>
  <c r="CK36" i="9"/>
  <c r="CB36" i="9"/>
  <c r="AH36" i="9" s="1"/>
  <c r="CD36" i="9"/>
  <c r="CN36" i="9"/>
  <c r="CO40" i="9"/>
  <c r="CK40" i="9"/>
  <c r="CB40" i="9"/>
  <c r="AH40" i="9" s="1"/>
  <c r="CD40" i="9"/>
  <c r="CN40" i="9"/>
  <c r="CO44" i="9"/>
  <c r="CK44" i="9"/>
  <c r="CB44" i="9"/>
  <c r="CD44" i="9"/>
  <c r="CN44" i="9"/>
  <c r="CL97" i="9"/>
  <c r="CL99" i="9"/>
  <c r="E194" i="8"/>
  <c r="D194" i="8"/>
  <c r="C194" i="8" s="1"/>
  <c r="E193" i="8"/>
  <c r="D193" i="8"/>
  <c r="C193" i="8" s="1"/>
  <c r="E192" i="8"/>
  <c r="D192" i="8"/>
  <c r="C192" i="8" s="1"/>
  <c r="E191" i="8"/>
  <c r="D191" i="8"/>
  <c r="C191" i="8" s="1"/>
  <c r="E190" i="8"/>
  <c r="D190" i="8"/>
  <c r="C190" i="8" s="1"/>
  <c r="E189" i="8"/>
  <c r="D189" i="8"/>
  <c r="C189" i="8" s="1"/>
  <c r="E188" i="8"/>
  <c r="D188" i="8"/>
  <c r="C188" i="8" s="1"/>
  <c r="I183" i="8"/>
  <c r="H183" i="8"/>
  <c r="G183" i="8"/>
  <c r="F183" i="8"/>
  <c r="E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CK148" i="8"/>
  <c r="CA148" i="8"/>
  <c r="Q148" i="8" s="1"/>
  <c r="D148" i="8"/>
  <c r="CK147" i="8"/>
  <c r="CA147" i="8"/>
  <c r="Q147" i="8" s="1"/>
  <c r="D147" i="8"/>
  <c r="CK146" i="8"/>
  <c r="CA146" i="8"/>
  <c r="Q146" i="8" s="1"/>
  <c r="D146" i="8"/>
  <c r="CK145" i="8"/>
  <c r="CA145" i="8"/>
  <c r="Q145" i="8" s="1"/>
  <c r="D145" i="8"/>
  <c r="CK144" i="8"/>
  <c r="CA144" i="8"/>
  <c r="Q144" i="8" s="1"/>
  <c r="D144" i="8"/>
  <c r="CK143" i="8"/>
  <c r="CA143" i="8"/>
  <c r="Q143" i="8" s="1"/>
  <c r="D143" i="8"/>
  <c r="CK142" i="8"/>
  <c r="CA142" i="8"/>
  <c r="Q142" i="8" s="1"/>
  <c r="D142" i="8"/>
  <c r="CK141" i="8"/>
  <c r="CA141" i="8"/>
  <c r="Q141" i="8" s="1"/>
  <c r="D141" i="8"/>
  <c r="CK140" i="8"/>
  <c r="CA140" i="8"/>
  <c r="Q140" i="8" s="1"/>
  <c r="D140" i="8"/>
  <c r="CK139" i="8"/>
  <c r="CA139" i="8"/>
  <c r="Q139" i="8" s="1"/>
  <c r="D139" i="8"/>
  <c r="CK138" i="8"/>
  <c r="CA138" i="8"/>
  <c r="Q138" i="8" s="1"/>
  <c r="D138" i="8"/>
  <c r="CK137" i="8"/>
  <c r="CA137" i="8"/>
  <c r="Q137" i="8" s="1"/>
  <c r="D137" i="8"/>
  <c r="CK136" i="8"/>
  <c r="CA136" i="8"/>
  <c r="Q136" i="8" s="1"/>
  <c r="D136" i="8"/>
  <c r="CK135" i="8"/>
  <c r="CA135" i="8"/>
  <c r="Q135" i="8" s="1"/>
  <c r="D135" i="8"/>
  <c r="CK134" i="8"/>
  <c r="CA134" i="8"/>
  <c r="Q134" i="8" s="1"/>
  <c r="D134" i="8"/>
  <c r="CK133" i="8"/>
  <c r="CA133" i="8"/>
  <c r="Q133" i="8"/>
  <c r="D133" i="8"/>
  <c r="CN129" i="8"/>
  <c r="CM129" i="8"/>
  <c r="CL129" i="8"/>
  <c r="CK129" i="8"/>
  <c r="CD129" i="8"/>
  <c r="CC129" i="8"/>
  <c r="CB129" i="8"/>
  <c r="CA129" i="8"/>
  <c r="I129" i="8"/>
  <c r="CN128" i="8"/>
  <c r="CM128" i="8"/>
  <c r="CL128" i="8"/>
  <c r="CK128" i="8"/>
  <c r="CD128" i="8"/>
  <c r="CC128" i="8"/>
  <c r="CB128" i="8"/>
  <c r="CA128" i="8"/>
  <c r="I128" i="8" s="1"/>
  <c r="B124" i="8"/>
  <c r="B123" i="8"/>
  <c r="B119" i="8"/>
  <c r="B118" i="8"/>
  <c r="D111" i="8"/>
  <c r="CA111" i="8" s="1"/>
  <c r="M111" i="8" s="1"/>
  <c r="M110" i="8"/>
  <c r="D110" i="8"/>
  <c r="CA110" i="8" s="1"/>
  <c r="CK109" i="8"/>
  <c r="D109" i="8"/>
  <c r="CA109" i="8" s="1"/>
  <c r="M109" i="8" s="1"/>
  <c r="CK108" i="8"/>
  <c r="M108" i="8"/>
  <c r="D108" i="8"/>
  <c r="CA108" i="8" s="1"/>
  <c r="D107" i="8"/>
  <c r="CA107" i="8" s="1"/>
  <c r="M107" i="8" s="1"/>
  <c r="M106" i="8"/>
  <c r="D106" i="8"/>
  <c r="CA106" i="8" s="1"/>
  <c r="CK105" i="8"/>
  <c r="D105" i="8"/>
  <c r="CA105" i="8" s="1"/>
  <c r="M105" i="8" s="1"/>
  <c r="CK104" i="8"/>
  <c r="M104" i="8"/>
  <c r="D104" i="8"/>
  <c r="CA104" i="8" s="1"/>
  <c r="D103" i="8"/>
  <c r="CA103" i="8" s="1"/>
  <c r="M103" i="8" s="1"/>
  <c r="CB99" i="8"/>
  <c r="E99" i="8"/>
  <c r="E98" i="8"/>
  <c r="CB97" i="8"/>
  <c r="E97" i="8"/>
  <c r="I83" i="8"/>
  <c r="H83" i="8"/>
  <c r="G83" i="8"/>
  <c r="F83" i="8"/>
  <c r="E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CO45" i="8"/>
  <c r="CN45" i="8"/>
  <c r="CM45" i="8"/>
  <c r="CK45" i="8"/>
  <c r="CE45" i="8"/>
  <c r="CD45" i="8"/>
  <c r="CB45" i="8"/>
  <c r="CA45" i="8"/>
  <c r="D45" i="8"/>
  <c r="CL45" i="8" s="1"/>
  <c r="CO44" i="8"/>
  <c r="CN44" i="8"/>
  <c r="CM44" i="8"/>
  <c r="CK44" i="8"/>
  <c r="CE44" i="8"/>
  <c r="CD44" i="8"/>
  <c r="CB44" i="8"/>
  <c r="CA44" i="8"/>
  <c r="D44" i="8"/>
  <c r="CL44" i="8" s="1"/>
  <c r="CO43" i="8"/>
  <c r="CN43" i="8"/>
  <c r="CM43" i="8"/>
  <c r="CK43" i="8"/>
  <c r="CE43" i="8"/>
  <c r="CD43" i="8"/>
  <c r="CB43" i="8"/>
  <c r="CA43" i="8"/>
  <c r="D43" i="8"/>
  <c r="CL43" i="8" s="1"/>
  <c r="CO42" i="8"/>
  <c r="CN42" i="8"/>
  <c r="CM42" i="8"/>
  <c r="CK42" i="8"/>
  <c r="CE42" i="8"/>
  <c r="CD42" i="8"/>
  <c r="CB42" i="8"/>
  <c r="CA42" i="8"/>
  <c r="D42" i="8"/>
  <c r="CL42" i="8" s="1"/>
  <c r="CO41" i="8"/>
  <c r="CN41" i="8"/>
  <c r="CM41" i="8"/>
  <c r="CK41" i="8"/>
  <c r="CE41" i="8"/>
  <c r="CD41" i="8"/>
  <c r="CB41" i="8"/>
  <c r="CA41" i="8"/>
  <c r="D41" i="8"/>
  <c r="CL41" i="8" s="1"/>
  <c r="CO40" i="8"/>
  <c r="CN40" i="8"/>
  <c r="CM40" i="8"/>
  <c r="CK40" i="8"/>
  <c r="CE40" i="8"/>
  <c r="CD40" i="8"/>
  <c r="CB40" i="8"/>
  <c r="CA40" i="8"/>
  <c r="D40" i="8"/>
  <c r="CL40" i="8" s="1"/>
  <c r="CO39" i="8"/>
  <c r="CN39" i="8"/>
  <c r="CM39" i="8"/>
  <c r="CK39" i="8"/>
  <c r="CE39" i="8"/>
  <c r="CD39" i="8"/>
  <c r="CB39" i="8"/>
  <c r="CA39" i="8"/>
  <c r="D39" i="8"/>
  <c r="CL39" i="8" s="1"/>
  <c r="CO38" i="8"/>
  <c r="CN38" i="8"/>
  <c r="CM38" i="8"/>
  <c r="CK38" i="8"/>
  <c r="CE38" i="8"/>
  <c r="CD38" i="8"/>
  <c r="CB38" i="8"/>
  <c r="CA38" i="8"/>
  <c r="D38" i="8"/>
  <c r="CL38" i="8" s="1"/>
  <c r="CO37" i="8"/>
  <c r="CN37" i="8"/>
  <c r="CM37" i="8"/>
  <c r="CK37" i="8"/>
  <c r="CE37" i="8"/>
  <c r="CD37" i="8"/>
  <c r="CB37" i="8"/>
  <c r="CA37" i="8"/>
  <c r="D37" i="8"/>
  <c r="CL37" i="8" s="1"/>
  <c r="CO36" i="8"/>
  <c r="CN36" i="8"/>
  <c r="CM36" i="8"/>
  <c r="CK36" i="8"/>
  <c r="CE36" i="8"/>
  <c r="CD36" i="8"/>
  <c r="CB36" i="8"/>
  <c r="CA36" i="8"/>
  <c r="D36" i="8"/>
  <c r="CL36" i="8" s="1"/>
  <c r="CO35" i="8"/>
  <c r="CN35" i="8"/>
  <c r="CM35" i="8"/>
  <c r="CK35" i="8"/>
  <c r="CE35" i="8"/>
  <c r="CD35" i="8"/>
  <c r="CB35" i="8"/>
  <c r="CA35" i="8"/>
  <c r="D35" i="8"/>
  <c r="CL35" i="8" s="1"/>
  <c r="CO34" i="8"/>
  <c r="CN34" i="8"/>
  <c r="CM34" i="8"/>
  <c r="CK34" i="8"/>
  <c r="CE34" i="8"/>
  <c r="CD34" i="8"/>
  <c r="CB34" i="8"/>
  <c r="CA34" i="8"/>
  <c r="D34" i="8"/>
  <c r="CL34" i="8" s="1"/>
  <c r="CO33" i="8"/>
  <c r="CN33" i="8"/>
  <c r="CM33" i="8"/>
  <c r="CK33" i="8"/>
  <c r="CE33" i="8"/>
  <c r="CD33" i="8"/>
  <c r="CB33" i="8"/>
  <c r="CA33" i="8"/>
  <c r="D33" i="8"/>
  <c r="CL33" i="8" s="1"/>
  <c r="CO32" i="8"/>
  <c r="CN32" i="8"/>
  <c r="CM32" i="8"/>
  <c r="CK32" i="8"/>
  <c r="CE32" i="8"/>
  <c r="CD32" i="8"/>
  <c r="CB32" i="8"/>
  <c r="CA32" i="8"/>
  <c r="D32" i="8"/>
  <c r="CL32" i="8" s="1"/>
  <c r="CO31" i="8"/>
  <c r="CN31" i="8"/>
  <c r="CM31" i="8"/>
  <c r="CK31" i="8"/>
  <c r="CE31" i="8"/>
  <c r="CD31" i="8"/>
  <c r="CB31" i="8"/>
  <c r="CA31" i="8"/>
  <c r="D31" i="8"/>
  <c r="CL31" i="8" s="1"/>
  <c r="CO30" i="8"/>
  <c r="CN30" i="8"/>
  <c r="CM30" i="8"/>
  <c r="CK30" i="8"/>
  <c r="CE30" i="8"/>
  <c r="CD30" i="8"/>
  <c r="CB30" i="8"/>
  <c r="CA30" i="8"/>
  <c r="D30" i="8"/>
  <c r="CL30" i="8" s="1"/>
  <c r="CO29" i="8"/>
  <c r="CN29" i="8"/>
  <c r="CM29" i="8"/>
  <c r="CK29" i="8"/>
  <c r="CE29" i="8"/>
  <c r="CD29" i="8"/>
  <c r="CB29" i="8"/>
  <c r="CA29" i="8"/>
  <c r="D29" i="8"/>
  <c r="CL29" i="8" s="1"/>
  <c r="CO28" i="8"/>
  <c r="CN28" i="8"/>
  <c r="CM28" i="8"/>
  <c r="CK28" i="8"/>
  <c r="CE28" i="8"/>
  <c r="CD28" i="8"/>
  <c r="CB28" i="8"/>
  <c r="CA28" i="8"/>
  <c r="D28" i="8"/>
  <c r="CL28" i="8" s="1"/>
  <c r="CO27" i="8"/>
  <c r="CN27" i="8"/>
  <c r="CM27" i="8"/>
  <c r="CK27" i="8"/>
  <c r="CE27" i="8"/>
  <c r="CD27" i="8"/>
  <c r="CB27" i="8"/>
  <c r="CA27" i="8"/>
  <c r="D27" i="8"/>
  <c r="CL27" i="8" s="1"/>
  <c r="D26" i="8"/>
  <c r="CM25" i="8"/>
  <c r="CL25" i="8"/>
  <c r="CK25" i="8"/>
  <c r="CC25" i="8"/>
  <c r="CB25" i="8"/>
  <c r="D25" i="8"/>
  <c r="CO24" i="8"/>
  <c r="CL24" i="8"/>
  <c r="CK24" i="8"/>
  <c r="CE24" i="8"/>
  <c r="CB24" i="8"/>
  <c r="CA24" i="8"/>
  <c r="D24" i="8"/>
  <c r="CM24" i="8" s="1"/>
  <c r="CO23" i="8"/>
  <c r="CM23" i="8"/>
  <c r="CL23" i="8"/>
  <c r="CC23" i="8"/>
  <c r="CB23" i="8"/>
  <c r="D23" i="8"/>
  <c r="CL22" i="8"/>
  <c r="CB22" i="8"/>
  <c r="D22" i="8"/>
  <c r="CM22" i="8" s="1"/>
  <c r="CM21" i="8"/>
  <c r="CK21" i="8"/>
  <c r="CC21" i="8"/>
  <c r="D21" i="8"/>
  <c r="D20" i="8"/>
  <c r="CL20" i="8" s="1"/>
  <c r="CM19" i="8"/>
  <c r="CL19" i="8"/>
  <c r="CK19" i="8"/>
  <c r="CC19" i="8"/>
  <c r="CB19" i="8"/>
  <c r="D19" i="8"/>
  <c r="CO18" i="8"/>
  <c r="CE18" i="8"/>
  <c r="CA18" i="8"/>
  <c r="D18" i="8"/>
  <c r="CN17" i="8"/>
  <c r="CE17" i="8"/>
  <c r="CC17" i="8"/>
  <c r="CA17" i="8"/>
  <c r="D17" i="8"/>
  <c r="CN16" i="8"/>
  <c r="CE16" i="8"/>
  <c r="CA16" i="8"/>
  <c r="D16" i="8"/>
  <c r="CN15" i="8"/>
  <c r="CE15" i="8"/>
  <c r="CC15" i="8"/>
  <c r="CA15" i="8"/>
  <c r="D15" i="8"/>
  <c r="CN14" i="8"/>
  <c r="CE14" i="8"/>
  <c r="CA14" i="8"/>
  <c r="D14" i="8"/>
  <c r="CN13" i="8"/>
  <c r="CE13" i="8"/>
  <c r="CC13" i="8"/>
  <c r="CA13" i="8"/>
  <c r="D13" i="8"/>
  <c r="CN12" i="8"/>
  <c r="CE12" i="8"/>
  <c r="CA12" i="8"/>
  <c r="D12" i="8"/>
  <c r="CD11" i="8"/>
  <c r="D11" i="8"/>
  <c r="A5" i="8"/>
  <c r="A4" i="8"/>
  <c r="A3" i="8"/>
  <c r="A2" i="8"/>
  <c r="AH32" i="9" l="1"/>
  <c r="AH38" i="9"/>
  <c r="AH34" i="9"/>
  <c r="AH26" i="9"/>
  <c r="AH45" i="9"/>
  <c r="AH21" i="9"/>
  <c r="AH44" i="9"/>
  <c r="AH20" i="9"/>
  <c r="AH11" i="9"/>
  <c r="AH33" i="9"/>
  <c r="AH25" i="9"/>
  <c r="AH23" i="9"/>
  <c r="AH22" i="9"/>
  <c r="AH42" i="9"/>
  <c r="X98" i="9"/>
  <c r="AH43" i="9"/>
  <c r="AH39" i="9"/>
  <c r="AH35" i="9"/>
  <c r="AH31" i="9"/>
  <c r="AH37" i="9"/>
  <c r="A229" i="8"/>
  <c r="CO11" i="8"/>
  <c r="CE11" i="8"/>
  <c r="CM11" i="8"/>
  <c r="CC11" i="8"/>
  <c r="CN11" i="8"/>
  <c r="CD20" i="8"/>
  <c r="CK26" i="8"/>
  <c r="CA26" i="8"/>
  <c r="CO26" i="8"/>
  <c r="CC26" i="8"/>
  <c r="CM26" i="8"/>
  <c r="CB26" i="8"/>
  <c r="CL26" i="8"/>
  <c r="CB11" i="8"/>
  <c r="CO12" i="8"/>
  <c r="CK12" i="8"/>
  <c r="CB12" i="8"/>
  <c r="CM12" i="8"/>
  <c r="CD12" i="8"/>
  <c r="CL12" i="8"/>
  <c r="CO14" i="8"/>
  <c r="CK14" i="8"/>
  <c r="CB14" i="8"/>
  <c r="AH14" i="8" s="1"/>
  <c r="CM14" i="8"/>
  <c r="CD14" i="8"/>
  <c r="CL14" i="8"/>
  <c r="CO16" i="8"/>
  <c r="CK16" i="8"/>
  <c r="CB16" i="8"/>
  <c r="AH16" i="8" s="1"/>
  <c r="CM16" i="8"/>
  <c r="CD16" i="8"/>
  <c r="CL16" i="8"/>
  <c r="CN18" i="8"/>
  <c r="CK18" i="8"/>
  <c r="CB18" i="8"/>
  <c r="AH18" i="8" s="1"/>
  <c r="CM18" i="8"/>
  <c r="CD18" i="8"/>
  <c r="CL18" i="8"/>
  <c r="CE26" i="8"/>
  <c r="AH29" i="8"/>
  <c r="AH33" i="8"/>
  <c r="AH41" i="8"/>
  <c r="AH45" i="8"/>
  <c r="CN20" i="8"/>
  <c r="CE20" i="8"/>
  <c r="CA20" i="8"/>
  <c r="CM20" i="8"/>
  <c r="CC20" i="8"/>
  <c r="CK20" i="8"/>
  <c r="CO20" i="8"/>
  <c r="AH34" i="8"/>
  <c r="CK188" i="8"/>
  <c r="BZ188" i="8"/>
  <c r="AI188" i="8" s="1"/>
  <c r="CK190" i="8"/>
  <c r="BZ190" i="8"/>
  <c r="AI190" i="8" s="1"/>
  <c r="CK192" i="8"/>
  <c r="BZ192" i="8"/>
  <c r="AI192" i="8" s="1"/>
  <c r="CK194" i="8"/>
  <c r="BZ194" i="8"/>
  <c r="AI194" i="8" s="1"/>
  <c r="CL11" i="8"/>
  <c r="CC12" i="8"/>
  <c r="AH12" i="8" s="1"/>
  <c r="CO13" i="8"/>
  <c r="CK13" i="8"/>
  <c r="CB13" i="8"/>
  <c r="AH13" i="8" s="1"/>
  <c r="CM13" i="8"/>
  <c r="CD13" i="8"/>
  <c r="CL13" i="8"/>
  <c r="CC14" i="8"/>
  <c r="CO15" i="8"/>
  <c r="CK15" i="8"/>
  <c r="CB15" i="8"/>
  <c r="AH15" i="8" s="1"/>
  <c r="CM15" i="8"/>
  <c r="CD15" i="8"/>
  <c r="CL15" i="8"/>
  <c r="CC16" i="8"/>
  <c r="CO17" i="8"/>
  <c r="CK17" i="8"/>
  <c r="CB17" i="8"/>
  <c r="CM17" i="8"/>
  <c r="CD17" i="8"/>
  <c r="AH17" i="8" s="1"/>
  <c r="CL17" i="8"/>
  <c r="CC18" i="8"/>
  <c r="CB20" i="8"/>
  <c r="AH31" i="8"/>
  <c r="AH39" i="8"/>
  <c r="CL98" i="8"/>
  <c r="CA98" i="8"/>
  <c r="CK98" i="8"/>
  <c r="CK189" i="8"/>
  <c r="BZ189" i="8"/>
  <c r="AI189" i="8" s="1"/>
  <c r="CK191" i="8"/>
  <c r="BZ191" i="8"/>
  <c r="AI191" i="8" s="1"/>
  <c r="CK193" i="8"/>
  <c r="BZ193" i="8"/>
  <c r="AI193" i="8" s="1"/>
  <c r="CN21" i="8"/>
  <c r="CE21" i="8"/>
  <c r="CA21" i="8"/>
  <c r="CD21" i="8"/>
  <c r="CO21" i="8"/>
  <c r="CC22" i="8"/>
  <c r="D83" i="8"/>
  <c r="CM98" i="8"/>
  <c r="CC98" i="8" s="1"/>
  <c r="CN22" i="8"/>
  <c r="CE22" i="8"/>
  <c r="CA22" i="8"/>
  <c r="CD22" i="8"/>
  <c r="CO22" i="8"/>
  <c r="D46" i="8"/>
  <c r="CL97" i="8"/>
  <c r="CA97" i="8"/>
  <c r="X97" i="8" s="1"/>
  <c r="CK97" i="8"/>
  <c r="CB98" i="8"/>
  <c r="CL99" i="8"/>
  <c r="CA99" i="8"/>
  <c r="X99" i="8" s="1"/>
  <c r="CK99" i="8"/>
  <c r="CK103" i="8"/>
  <c r="CK107" i="8"/>
  <c r="CK111" i="8"/>
  <c r="D183" i="8"/>
  <c r="CN19" i="8"/>
  <c r="CE19" i="8"/>
  <c r="CA19" i="8"/>
  <c r="AH19" i="8" s="1"/>
  <c r="CD19" i="8"/>
  <c r="CO19" i="8"/>
  <c r="CB21" i="8"/>
  <c r="CL21" i="8"/>
  <c r="CK22" i="8"/>
  <c r="CK23" i="8"/>
  <c r="CA23" i="8"/>
  <c r="CE23" i="8"/>
  <c r="CN25" i="8"/>
  <c r="CE25" i="8"/>
  <c r="CA25" i="8"/>
  <c r="CD25" i="8"/>
  <c r="CO25" i="8"/>
  <c r="CM97" i="8"/>
  <c r="CC97" i="8" s="1"/>
  <c r="CM99" i="8"/>
  <c r="CC99" i="8" s="1"/>
  <c r="CK106" i="8"/>
  <c r="CK110" i="8"/>
  <c r="CC24" i="8"/>
  <c r="AH24" i="8" s="1"/>
  <c r="CC27" i="8"/>
  <c r="AH27" i="8" s="1"/>
  <c r="CC28" i="8"/>
  <c r="AH28" i="8" s="1"/>
  <c r="CC29" i="8"/>
  <c r="CC30" i="8"/>
  <c r="AH30" i="8" s="1"/>
  <c r="CC31" i="8"/>
  <c r="CC32" i="8"/>
  <c r="AH32" i="8" s="1"/>
  <c r="CC33" i="8"/>
  <c r="CC34" i="8"/>
  <c r="CC35" i="8"/>
  <c r="AH35" i="8" s="1"/>
  <c r="CC36" i="8"/>
  <c r="AH36" i="8" s="1"/>
  <c r="CC37" i="8"/>
  <c r="AH37" i="8" s="1"/>
  <c r="CC38" i="8"/>
  <c r="AH38" i="8" s="1"/>
  <c r="CC39" i="8"/>
  <c r="CC40" i="8"/>
  <c r="AH40" i="8" s="1"/>
  <c r="CC41" i="8"/>
  <c r="CC42" i="8"/>
  <c r="AH42" i="8" s="1"/>
  <c r="CC43" i="8"/>
  <c r="AH43" i="8" s="1"/>
  <c r="CC44" i="8"/>
  <c r="AH44" i="8" s="1"/>
  <c r="CC45" i="8"/>
  <c r="AI194" i="7"/>
  <c r="E194" i="7"/>
  <c r="D194" i="7"/>
  <c r="C194" i="7" s="1"/>
  <c r="BZ194" i="7" s="1"/>
  <c r="AI193" i="7"/>
  <c r="E193" i="7"/>
  <c r="D193" i="7"/>
  <c r="C193" i="7" s="1"/>
  <c r="BZ193" i="7" s="1"/>
  <c r="AI192" i="7"/>
  <c r="E192" i="7"/>
  <c r="D192" i="7"/>
  <c r="C192" i="7" s="1"/>
  <c r="BZ192" i="7" s="1"/>
  <c r="AI191" i="7"/>
  <c r="E191" i="7"/>
  <c r="D191" i="7"/>
  <c r="C191" i="7" s="1"/>
  <c r="BZ191" i="7" s="1"/>
  <c r="AI190" i="7"/>
  <c r="E190" i="7"/>
  <c r="D190" i="7"/>
  <c r="C190" i="7" s="1"/>
  <c r="BZ190" i="7" s="1"/>
  <c r="AI189" i="7"/>
  <c r="E189" i="7"/>
  <c r="D189" i="7"/>
  <c r="C189" i="7" s="1"/>
  <c r="BZ189" i="7" s="1"/>
  <c r="AI188" i="7"/>
  <c r="E188" i="7"/>
  <c r="D188" i="7"/>
  <c r="C188" i="7" s="1"/>
  <c r="BZ188" i="7" s="1"/>
  <c r="I183" i="7"/>
  <c r="H183" i="7"/>
  <c r="G183" i="7"/>
  <c r="F183" i="7"/>
  <c r="E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CK148" i="7"/>
  <c r="Q148" i="7"/>
  <c r="D148" i="7"/>
  <c r="CA148" i="7" s="1"/>
  <c r="CK147" i="7"/>
  <c r="D147" i="7"/>
  <c r="CA147" i="7" s="1"/>
  <c r="Q147" i="7" s="1"/>
  <c r="CK146" i="7"/>
  <c r="D146" i="7"/>
  <c r="CA146" i="7" s="1"/>
  <c r="Q146" i="7" s="1"/>
  <c r="CK145" i="7"/>
  <c r="Q145" i="7"/>
  <c r="D145" i="7"/>
  <c r="CA145" i="7" s="1"/>
  <c r="CK144" i="7"/>
  <c r="Q144" i="7"/>
  <c r="D144" i="7"/>
  <c r="CA144" i="7" s="1"/>
  <c r="CK143" i="7"/>
  <c r="Q143" i="7"/>
  <c r="D143" i="7"/>
  <c r="CA143" i="7" s="1"/>
  <c r="CK142" i="7"/>
  <c r="D142" i="7"/>
  <c r="CA142" i="7" s="1"/>
  <c r="Q142" i="7" s="1"/>
  <c r="CK141" i="7"/>
  <c r="Q141" i="7"/>
  <c r="D141" i="7"/>
  <c r="CA141" i="7" s="1"/>
  <c r="CK140" i="7"/>
  <c r="Q140" i="7"/>
  <c r="D140" i="7"/>
  <c r="CA140" i="7" s="1"/>
  <c r="CK139" i="7"/>
  <c r="D139" i="7"/>
  <c r="CA139" i="7" s="1"/>
  <c r="Q139" i="7" s="1"/>
  <c r="CK138" i="7"/>
  <c r="D138" i="7"/>
  <c r="CA138" i="7" s="1"/>
  <c r="Q138" i="7" s="1"/>
  <c r="CK137" i="7"/>
  <c r="Q137" i="7"/>
  <c r="D137" i="7"/>
  <c r="CA137" i="7" s="1"/>
  <c r="CK136" i="7"/>
  <c r="Q136" i="7"/>
  <c r="D136" i="7"/>
  <c r="CA136" i="7" s="1"/>
  <c r="CK135" i="7"/>
  <c r="Q135" i="7"/>
  <c r="D135" i="7"/>
  <c r="CA135" i="7" s="1"/>
  <c r="CK134" i="7"/>
  <c r="D134" i="7"/>
  <c r="CA134" i="7" s="1"/>
  <c r="Q134" i="7" s="1"/>
  <c r="CK133" i="7"/>
  <c r="Q133" i="7"/>
  <c r="D133" i="7"/>
  <c r="CA133" i="7" s="1"/>
  <c r="CN129" i="7"/>
  <c r="CM129" i="7"/>
  <c r="CL129" i="7"/>
  <c r="CK129" i="7"/>
  <c r="CD129" i="7"/>
  <c r="CC129" i="7"/>
  <c r="CB129" i="7"/>
  <c r="CA129" i="7"/>
  <c r="I129" i="7"/>
  <c r="CN128" i="7"/>
  <c r="CM128" i="7"/>
  <c r="CL128" i="7"/>
  <c r="CK128" i="7"/>
  <c r="CD128" i="7"/>
  <c r="CC128" i="7"/>
  <c r="CB128" i="7"/>
  <c r="CA128" i="7"/>
  <c r="I128" i="7" s="1"/>
  <c r="B124" i="7"/>
  <c r="B123" i="7"/>
  <c r="B119" i="7"/>
  <c r="B118" i="7"/>
  <c r="CK111" i="7"/>
  <c r="CA111" i="7"/>
  <c r="M111" i="7" s="1"/>
  <c r="D111" i="7"/>
  <c r="CK110" i="7"/>
  <c r="CA110" i="7"/>
  <c r="M110" i="7" s="1"/>
  <c r="D110" i="7"/>
  <c r="CK109" i="7"/>
  <c r="CA109" i="7"/>
  <c r="M109" i="7" s="1"/>
  <c r="D109" i="7"/>
  <c r="CK108" i="7"/>
  <c r="CA108" i="7"/>
  <c r="M108" i="7" s="1"/>
  <c r="D108" i="7"/>
  <c r="CK107" i="7"/>
  <c r="CA107" i="7"/>
  <c r="M107" i="7" s="1"/>
  <c r="D107" i="7"/>
  <c r="CK106" i="7"/>
  <c r="CA106" i="7"/>
  <c r="M106" i="7" s="1"/>
  <c r="D106" i="7"/>
  <c r="CK105" i="7"/>
  <c r="CA105" i="7"/>
  <c r="M105" i="7" s="1"/>
  <c r="D105" i="7"/>
  <c r="CK104" i="7"/>
  <c r="CA104" i="7"/>
  <c r="M104" i="7" s="1"/>
  <c r="D104" i="7"/>
  <c r="CK103" i="7"/>
  <c r="CA103" i="7"/>
  <c r="M103" i="7" s="1"/>
  <c r="D103" i="7"/>
  <c r="CM99" i="7"/>
  <c r="CC99" i="7" s="1"/>
  <c r="CL99" i="7"/>
  <c r="CK99" i="7"/>
  <c r="CB99" i="7"/>
  <c r="CA99" i="7"/>
  <c r="E99" i="7"/>
  <c r="CM98" i="7"/>
  <c r="CC98" i="7" s="1"/>
  <c r="CL98" i="7"/>
  <c r="CK98" i="7"/>
  <c r="CB98" i="7"/>
  <c r="CA98" i="7"/>
  <c r="X98" i="7"/>
  <c r="E98" i="7"/>
  <c r="CM97" i="7"/>
  <c r="CC97" i="7" s="1"/>
  <c r="CL97" i="7"/>
  <c r="CK97" i="7"/>
  <c r="CB97" i="7"/>
  <c r="CA97" i="7"/>
  <c r="X97" i="7"/>
  <c r="E97" i="7"/>
  <c r="I83" i="7"/>
  <c r="H83" i="7"/>
  <c r="G83" i="7"/>
  <c r="F83" i="7"/>
  <c r="E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D46" i="7" s="1"/>
  <c r="F46" i="7"/>
  <c r="E46" i="7"/>
  <c r="CM45" i="7"/>
  <c r="CD45" i="7"/>
  <c r="CC45" i="7"/>
  <c r="D45" i="7"/>
  <c r="CD44" i="7"/>
  <c r="D44" i="7"/>
  <c r="CM43" i="7"/>
  <c r="CL43" i="7"/>
  <c r="CK43" i="7"/>
  <c r="CC43" i="7"/>
  <c r="CB43" i="7"/>
  <c r="D43" i="7"/>
  <c r="CM42" i="7"/>
  <c r="CL42" i="7"/>
  <c r="CC42" i="7"/>
  <c r="CB42" i="7"/>
  <c r="D42" i="7"/>
  <c r="CM41" i="7"/>
  <c r="CC41" i="7"/>
  <c r="D41" i="7"/>
  <c r="CD41" i="7" s="1"/>
  <c r="D40" i="7"/>
  <c r="CK40" i="7" s="1"/>
  <c r="CM39" i="7"/>
  <c r="CL39" i="7"/>
  <c r="CK39" i="7"/>
  <c r="CC39" i="7"/>
  <c r="CB39" i="7"/>
  <c r="D39" i="7"/>
  <c r="CM38" i="7"/>
  <c r="CL38" i="7"/>
  <c r="CC38" i="7"/>
  <c r="CB38" i="7"/>
  <c r="D38" i="7"/>
  <c r="CM37" i="7"/>
  <c r="CD37" i="7"/>
  <c r="CC37" i="7"/>
  <c r="D37" i="7"/>
  <c r="CD36" i="7"/>
  <c r="D36" i="7"/>
  <c r="CM35" i="7"/>
  <c r="CL35" i="7"/>
  <c r="CK35" i="7"/>
  <c r="CC35" i="7"/>
  <c r="CB35" i="7"/>
  <c r="D35" i="7"/>
  <c r="CM34" i="7"/>
  <c r="CL34" i="7"/>
  <c r="CC34" i="7"/>
  <c r="CB34" i="7"/>
  <c r="D34" i="7"/>
  <c r="CM33" i="7"/>
  <c r="CC33" i="7"/>
  <c r="D33" i="7"/>
  <c r="CD33" i="7" s="1"/>
  <c r="D32" i="7"/>
  <c r="CK32" i="7" s="1"/>
  <c r="CM31" i="7"/>
  <c r="CL31" i="7"/>
  <c r="CK31" i="7"/>
  <c r="CC31" i="7"/>
  <c r="CB31" i="7"/>
  <c r="D31" i="7"/>
  <c r="CM30" i="7"/>
  <c r="CL30" i="7"/>
  <c r="CC30" i="7"/>
  <c r="CB30" i="7"/>
  <c r="D30" i="7"/>
  <c r="CM29" i="7"/>
  <c r="CD29" i="7"/>
  <c r="CC29" i="7"/>
  <c r="D29" i="7"/>
  <c r="CD28" i="7"/>
  <c r="D28" i="7"/>
  <c r="CM27" i="7"/>
  <c r="CL27" i="7"/>
  <c r="CK27" i="7"/>
  <c r="CC27" i="7"/>
  <c r="CB27" i="7"/>
  <c r="D27" i="7"/>
  <c r="CC26" i="7"/>
  <c r="D26" i="7"/>
  <c r="CM25" i="7"/>
  <c r="CK25" i="7"/>
  <c r="CC25" i="7"/>
  <c r="D25" i="7"/>
  <c r="CL25" i="7" s="1"/>
  <c r="CO24" i="7"/>
  <c r="CL24" i="7"/>
  <c r="CK24" i="7"/>
  <c r="CE24" i="7"/>
  <c r="CB24" i="7"/>
  <c r="CA24" i="7"/>
  <c r="D24" i="7"/>
  <c r="CM24" i="7" s="1"/>
  <c r="CO23" i="7"/>
  <c r="CL23" i="7"/>
  <c r="CC23" i="7"/>
  <c r="D23" i="7"/>
  <c r="CM23" i="7" s="1"/>
  <c r="D22" i="7"/>
  <c r="CM21" i="7"/>
  <c r="CL21" i="7"/>
  <c r="CK21" i="7"/>
  <c r="CC21" i="7"/>
  <c r="CB21" i="7"/>
  <c r="D21" i="7"/>
  <c r="CL20" i="7"/>
  <c r="CB20" i="7"/>
  <c r="D20" i="7"/>
  <c r="CM19" i="7"/>
  <c r="CK19" i="7"/>
  <c r="CC19" i="7"/>
  <c r="D19" i="7"/>
  <c r="CL19" i="7" s="1"/>
  <c r="D18" i="7"/>
  <c r="CM17" i="7"/>
  <c r="CL17" i="7"/>
  <c r="CK17" i="7"/>
  <c r="CC17" i="7"/>
  <c r="CB17" i="7"/>
  <c r="D17" i="7"/>
  <c r="CL16" i="7"/>
  <c r="CB16" i="7"/>
  <c r="D16" i="7"/>
  <c r="CM15" i="7"/>
  <c r="CK15" i="7"/>
  <c r="CC15" i="7"/>
  <c r="D15" i="7"/>
  <c r="CL15" i="7" s="1"/>
  <c r="D14" i="7"/>
  <c r="CM14" i="7" s="1"/>
  <c r="CM13" i="7"/>
  <c r="CL13" i="7"/>
  <c r="CK13" i="7"/>
  <c r="CC13" i="7"/>
  <c r="CB13" i="7"/>
  <c r="D13" i="7"/>
  <c r="CL12" i="7"/>
  <c r="CB12" i="7"/>
  <c r="D12" i="7"/>
  <c r="CM11" i="7"/>
  <c r="CE11" i="7"/>
  <c r="CC11" i="7"/>
  <c r="D11" i="7"/>
  <c r="CL11" i="7" s="1"/>
  <c r="A5" i="7"/>
  <c r="A4" i="7"/>
  <c r="A3" i="7"/>
  <c r="A2" i="7"/>
  <c r="AH20" i="8" l="1"/>
  <c r="AH26" i="8"/>
  <c r="X98" i="8"/>
  <c r="AH11" i="8"/>
  <c r="AH25" i="8"/>
  <c r="AH23" i="8"/>
  <c r="AH22" i="8"/>
  <c r="AH21" i="8"/>
  <c r="B229" i="8"/>
  <c r="CD14" i="7"/>
  <c r="CO14" i="7"/>
  <c r="CN18" i="7"/>
  <c r="CE18" i="7"/>
  <c r="CA18" i="7"/>
  <c r="CD18" i="7"/>
  <c r="CO18" i="7"/>
  <c r="CN22" i="7"/>
  <c r="CE22" i="7"/>
  <c r="CA22" i="7"/>
  <c r="CD22" i="7"/>
  <c r="CO22" i="7"/>
  <c r="CO32" i="7"/>
  <c r="CN12" i="7"/>
  <c r="CE12" i="7"/>
  <c r="CA12" i="7"/>
  <c r="CD12" i="7"/>
  <c r="CO12" i="7"/>
  <c r="CB14" i="7"/>
  <c r="CL14" i="7"/>
  <c r="CN16" i="7"/>
  <c r="CE16" i="7"/>
  <c r="CA16" i="7"/>
  <c r="CD16" i="7"/>
  <c r="CO16" i="7"/>
  <c r="CB18" i="7"/>
  <c r="CL18" i="7"/>
  <c r="CN20" i="7"/>
  <c r="CE20" i="7"/>
  <c r="CA20" i="7"/>
  <c r="AH20" i="7" s="1"/>
  <c r="CD20" i="7"/>
  <c r="CO20" i="7"/>
  <c r="CB22" i="7"/>
  <c r="CL22" i="7"/>
  <c r="CK26" i="7"/>
  <c r="CA26" i="7"/>
  <c r="CO26" i="7"/>
  <c r="CE26" i="7"/>
  <c r="CM26" i="7"/>
  <c r="CN28" i="7"/>
  <c r="CE28" i="7"/>
  <c r="CA28" i="7"/>
  <c r="CM28" i="7"/>
  <c r="CC28" i="7"/>
  <c r="CL28" i="7"/>
  <c r="CB28" i="7"/>
  <c r="CO28" i="7"/>
  <c r="CD32" i="7"/>
  <c r="CN36" i="7"/>
  <c r="CE36" i="7"/>
  <c r="CA36" i="7"/>
  <c r="CM36" i="7"/>
  <c r="CC36" i="7"/>
  <c r="CL36" i="7"/>
  <c r="CB36" i="7"/>
  <c r="CO36" i="7"/>
  <c r="CD40" i="7"/>
  <c r="CN44" i="7"/>
  <c r="CE44" i="7"/>
  <c r="CA44" i="7"/>
  <c r="CM44" i="7"/>
  <c r="CC44" i="7"/>
  <c r="CL44" i="7"/>
  <c r="CB44" i="7"/>
  <c r="CO44" i="7"/>
  <c r="CB11" i="7"/>
  <c r="CK12" i="7"/>
  <c r="CN13" i="7"/>
  <c r="CE13" i="7"/>
  <c r="CA13" i="7"/>
  <c r="AH13" i="7" s="1"/>
  <c r="CD13" i="7"/>
  <c r="CO13" i="7"/>
  <c r="CC14" i="7"/>
  <c r="CB15" i="7"/>
  <c r="CK16" i="7"/>
  <c r="CN17" i="7"/>
  <c r="CE17" i="7"/>
  <c r="CA17" i="7"/>
  <c r="AH17" i="7" s="1"/>
  <c r="CD17" i="7"/>
  <c r="CO17" i="7"/>
  <c r="CC18" i="7"/>
  <c r="CM18" i="7"/>
  <c r="CB19" i="7"/>
  <c r="CK20" i="7"/>
  <c r="CN21" i="7"/>
  <c r="CE21" i="7"/>
  <c r="CA21" i="7"/>
  <c r="CD21" i="7"/>
  <c r="CO21" i="7"/>
  <c r="CC22" i="7"/>
  <c r="CM22" i="7"/>
  <c r="CB23" i="7"/>
  <c r="CB25" i="7"/>
  <c r="CB26" i="7"/>
  <c r="CN29" i="7"/>
  <c r="CE29" i="7"/>
  <c r="CA29" i="7"/>
  <c r="AH29" i="7" s="1"/>
  <c r="CL29" i="7"/>
  <c r="CB29" i="7"/>
  <c r="CK29" i="7"/>
  <c r="CO29" i="7"/>
  <c r="CN37" i="7"/>
  <c r="CE37" i="7"/>
  <c r="CA37" i="7"/>
  <c r="CL37" i="7"/>
  <c r="CB37" i="7"/>
  <c r="CK37" i="7"/>
  <c r="CO37" i="7"/>
  <c r="CN45" i="7"/>
  <c r="CE45" i="7"/>
  <c r="CA45" i="7"/>
  <c r="CL45" i="7"/>
  <c r="CB45" i="7"/>
  <c r="CK45" i="7"/>
  <c r="CO45" i="7"/>
  <c r="D83" i="7"/>
  <c r="X99" i="7"/>
  <c r="CN14" i="7"/>
  <c r="CE14" i="7"/>
  <c r="CA14" i="7"/>
  <c r="CN32" i="7"/>
  <c r="CE32" i="7"/>
  <c r="CA32" i="7"/>
  <c r="CM32" i="7"/>
  <c r="CC32" i="7"/>
  <c r="CL32" i="7"/>
  <c r="CB32" i="7"/>
  <c r="CN40" i="7"/>
  <c r="CE40" i="7"/>
  <c r="CA40" i="7"/>
  <c r="CM40" i="7"/>
  <c r="CC40" i="7"/>
  <c r="CL40" i="7"/>
  <c r="CB40" i="7"/>
  <c r="CO40" i="7"/>
  <c r="A229" i="7"/>
  <c r="CN11" i="7"/>
  <c r="B229" i="7" s="1"/>
  <c r="CD11" i="7"/>
  <c r="CO11" i="7"/>
  <c r="CC12" i="7"/>
  <c r="CM12" i="7"/>
  <c r="CK14" i="7"/>
  <c r="CN15" i="7"/>
  <c r="CE15" i="7"/>
  <c r="CA15" i="7"/>
  <c r="CD15" i="7"/>
  <c r="CO15" i="7"/>
  <c r="CC16" i="7"/>
  <c r="CM16" i="7"/>
  <c r="CK18" i="7"/>
  <c r="CN19" i="7"/>
  <c r="CE19" i="7"/>
  <c r="CA19" i="7"/>
  <c r="CD19" i="7"/>
  <c r="CO19" i="7"/>
  <c r="CC20" i="7"/>
  <c r="CM20" i="7"/>
  <c r="CK22" i="7"/>
  <c r="CK23" i="7"/>
  <c r="CA23" i="7"/>
  <c r="CE23" i="7"/>
  <c r="CN25" i="7"/>
  <c r="CE25" i="7"/>
  <c r="CA25" i="7"/>
  <c r="CD25" i="7"/>
  <c r="CO25" i="7"/>
  <c r="CL26" i="7"/>
  <c r="CK28" i="7"/>
  <c r="CN33" i="7"/>
  <c r="CE33" i="7"/>
  <c r="CA33" i="7"/>
  <c r="CL33" i="7"/>
  <c r="CB33" i="7"/>
  <c r="CK33" i="7"/>
  <c r="CO33" i="7"/>
  <c r="CK36" i="7"/>
  <c r="CN41" i="7"/>
  <c r="CE41" i="7"/>
  <c r="CA41" i="7"/>
  <c r="CL41" i="7"/>
  <c r="CB41" i="7"/>
  <c r="CK41" i="7"/>
  <c r="CO41" i="7"/>
  <c r="CK44" i="7"/>
  <c r="CN30" i="7"/>
  <c r="CE30" i="7"/>
  <c r="CA30" i="7"/>
  <c r="CD30" i="7"/>
  <c r="CO30" i="7"/>
  <c r="CN34" i="7"/>
  <c r="CE34" i="7"/>
  <c r="CA34" i="7"/>
  <c r="CD34" i="7"/>
  <c r="CO34" i="7"/>
  <c r="CN38" i="7"/>
  <c r="CE38" i="7"/>
  <c r="CA38" i="7"/>
  <c r="CD38" i="7"/>
  <c r="CO38" i="7"/>
  <c r="CN42" i="7"/>
  <c r="CE42" i="7"/>
  <c r="CA42" i="7"/>
  <c r="AH42" i="7" s="1"/>
  <c r="CD42" i="7"/>
  <c r="CO42" i="7"/>
  <c r="D183" i="7"/>
  <c r="CK188" i="7"/>
  <c r="CK189" i="7"/>
  <c r="CK190" i="7"/>
  <c r="CK191" i="7"/>
  <c r="CK192" i="7"/>
  <c r="CK193" i="7"/>
  <c r="CK194" i="7"/>
  <c r="CC24" i="7"/>
  <c r="AH24" i="7" s="1"/>
  <c r="CN27" i="7"/>
  <c r="CE27" i="7"/>
  <c r="CA27" i="7"/>
  <c r="CD27" i="7"/>
  <c r="CO27" i="7"/>
  <c r="CK30" i="7"/>
  <c r="CN31" i="7"/>
  <c r="CE31" i="7"/>
  <c r="CA31" i="7"/>
  <c r="AH31" i="7" s="1"/>
  <c r="CD31" i="7"/>
  <c r="CO31" i="7"/>
  <c r="CK34" i="7"/>
  <c r="CN35" i="7"/>
  <c r="CE35" i="7"/>
  <c r="CA35" i="7"/>
  <c r="CD35" i="7"/>
  <c r="CO35" i="7"/>
  <c r="CK38" i="7"/>
  <c r="CN39" i="7"/>
  <c r="CE39" i="7"/>
  <c r="CA39" i="7"/>
  <c r="AH39" i="7" s="1"/>
  <c r="CD39" i="7"/>
  <c r="CO39" i="7"/>
  <c r="CK42" i="7"/>
  <c r="CN43" i="7"/>
  <c r="CE43" i="7"/>
  <c r="CA43" i="7"/>
  <c r="CD43" i="7"/>
  <c r="CO43" i="7"/>
  <c r="BZ194" i="6"/>
  <c r="AI194" i="6" s="1"/>
  <c r="E194" i="6"/>
  <c r="D194" i="6"/>
  <c r="C194" i="6"/>
  <c r="CK194" i="6" s="1"/>
  <c r="BZ193" i="6"/>
  <c r="AI193" i="6" s="1"/>
  <c r="E193" i="6"/>
  <c r="D193" i="6"/>
  <c r="C193" i="6"/>
  <c r="CK193" i="6" s="1"/>
  <c r="BZ192" i="6"/>
  <c r="AI192" i="6" s="1"/>
  <c r="E192" i="6"/>
  <c r="D192" i="6"/>
  <c r="C192" i="6"/>
  <c r="CK192" i="6" s="1"/>
  <c r="BZ191" i="6"/>
  <c r="AI191" i="6" s="1"/>
  <c r="E191" i="6"/>
  <c r="D191" i="6"/>
  <c r="C191" i="6"/>
  <c r="CK191" i="6" s="1"/>
  <c r="BZ190" i="6"/>
  <c r="AI190" i="6" s="1"/>
  <c r="E190" i="6"/>
  <c r="D190" i="6"/>
  <c r="C190" i="6"/>
  <c r="CK190" i="6" s="1"/>
  <c r="BZ189" i="6"/>
  <c r="AI189" i="6" s="1"/>
  <c r="E189" i="6"/>
  <c r="D189" i="6"/>
  <c r="C189" i="6"/>
  <c r="CK189" i="6" s="1"/>
  <c r="BZ188" i="6"/>
  <c r="AI188" i="6" s="1"/>
  <c r="E188" i="6"/>
  <c r="D188" i="6"/>
  <c r="C188" i="6"/>
  <c r="CK188" i="6" s="1"/>
  <c r="I183" i="6"/>
  <c r="H183" i="6"/>
  <c r="G183" i="6"/>
  <c r="F183" i="6"/>
  <c r="D183" i="6" s="1"/>
  <c r="E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CA148" i="6"/>
  <c r="Q148" i="6" s="1"/>
  <c r="D148" i="6"/>
  <c r="CK148" i="6" s="1"/>
  <c r="CA147" i="6"/>
  <c r="Q147" i="6" s="1"/>
  <c r="D147" i="6"/>
  <c r="CK147" i="6" s="1"/>
  <c r="CA146" i="6"/>
  <c r="Q146" i="6" s="1"/>
  <c r="D146" i="6"/>
  <c r="CK146" i="6" s="1"/>
  <c r="CA145" i="6"/>
  <c r="Q145" i="6" s="1"/>
  <c r="D145" i="6"/>
  <c r="CK145" i="6" s="1"/>
  <c r="CA144" i="6"/>
  <c r="Q144" i="6" s="1"/>
  <c r="D144" i="6"/>
  <c r="CK144" i="6" s="1"/>
  <c r="CA143" i="6"/>
  <c r="Q143" i="6" s="1"/>
  <c r="D143" i="6"/>
  <c r="CK143" i="6" s="1"/>
  <c r="CA142" i="6"/>
  <c r="Q142" i="6" s="1"/>
  <c r="D142" i="6"/>
  <c r="CK142" i="6" s="1"/>
  <c r="CA141" i="6"/>
  <c r="Q141" i="6" s="1"/>
  <c r="D141" i="6"/>
  <c r="CK141" i="6" s="1"/>
  <c r="CA140" i="6"/>
  <c r="Q140" i="6" s="1"/>
  <c r="D140" i="6"/>
  <c r="CK140" i="6" s="1"/>
  <c r="CA139" i="6"/>
  <c r="Q139" i="6" s="1"/>
  <c r="D139" i="6"/>
  <c r="CK139" i="6" s="1"/>
  <c r="CA138" i="6"/>
  <c r="Q138" i="6" s="1"/>
  <c r="D138" i="6"/>
  <c r="CK138" i="6" s="1"/>
  <c r="CA137" i="6"/>
  <c r="Q137" i="6" s="1"/>
  <c r="D137" i="6"/>
  <c r="CK137" i="6" s="1"/>
  <c r="CA136" i="6"/>
  <c r="Q136" i="6" s="1"/>
  <c r="D136" i="6"/>
  <c r="CK136" i="6" s="1"/>
  <c r="CA135" i="6"/>
  <c r="Q135" i="6" s="1"/>
  <c r="D135" i="6"/>
  <c r="CK135" i="6" s="1"/>
  <c r="CA134" i="6"/>
  <c r="Q134" i="6" s="1"/>
  <c r="D134" i="6"/>
  <c r="CK134" i="6" s="1"/>
  <c r="CA133" i="6"/>
  <c r="Q133" i="6" s="1"/>
  <c r="D133" i="6"/>
  <c r="CK133" i="6" s="1"/>
  <c r="CN129" i="6"/>
  <c r="CM129" i="6"/>
  <c r="CL129" i="6"/>
  <c r="CK129" i="6"/>
  <c r="CD129" i="6"/>
  <c r="CC129" i="6"/>
  <c r="CB129" i="6"/>
  <c r="CA129" i="6"/>
  <c r="CN128" i="6"/>
  <c r="CM128" i="6"/>
  <c r="CL128" i="6"/>
  <c r="CK128" i="6"/>
  <c r="CD128" i="6"/>
  <c r="CC128" i="6"/>
  <c r="CB128" i="6"/>
  <c r="CA128" i="6"/>
  <c r="I128" i="6"/>
  <c r="B124" i="6"/>
  <c r="B123" i="6"/>
  <c r="B119" i="6"/>
  <c r="B118" i="6"/>
  <c r="D111" i="6"/>
  <c r="D110" i="6"/>
  <c r="D109" i="6"/>
  <c r="D108" i="6"/>
  <c r="D107" i="6"/>
  <c r="D106" i="6"/>
  <c r="D105" i="6"/>
  <c r="D104" i="6"/>
  <c r="D103" i="6"/>
  <c r="E99" i="6"/>
  <c r="E98" i="6"/>
  <c r="E97" i="6"/>
  <c r="I83" i="6"/>
  <c r="H83" i="6"/>
  <c r="G83" i="6"/>
  <c r="F83" i="6"/>
  <c r="D83" i="6" s="1"/>
  <c r="E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D46" i="6" s="1"/>
  <c r="E46" i="6"/>
  <c r="D45" i="6"/>
  <c r="CL45" i="6" s="1"/>
  <c r="CC44" i="6"/>
  <c r="D44" i="6"/>
  <c r="CL44" i="6" s="1"/>
  <c r="CL43" i="6"/>
  <c r="D43" i="6"/>
  <c r="CL42" i="6"/>
  <c r="CC42" i="6"/>
  <c r="D42" i="6"/>
  <c r="D41" i="6"/>
  <c r="CL41" i="6" s="1"/>
  <c r="D40" i="6"/>
  <c r="CL40" i="6" s="1"/>
  <c r="CN39" i="6"/>
  <c r="CL39" i="6"/>
  <c r="CK39" i="6"/>
  <c r="CC39" i="6"/>
  <c r="CB39" i="6"/>
  <c r="CA39" i="6"/>
  <c r="D39" i="6"/>
  <c r="D38" i="6"/>
  <c r="CL38" i="6" s="1"/>
  <c r="CN37" i="6"/>
  <c r="CK37" i="6"/>
  <c r="CC37" i="6"/>
  <c r="CA37" i="6"/>
  <c r="D37" i="6"/>
  <c r="CL37" i="6" s="1"/>
  <c r="CE36" i="6"/>
  <c r="D36" i="6"/>
  <c r="CN35" i="6"/>
  <c r="CL35" i="6"/>
  <c r="CK35" i="6"/>
  <c r="CC35" i="6"/>
  <c r="CB35" i="6"/>
  <c r="CA35" i="6"/>
  <c r="D35" i="6"/>
  <c r="D34" i="6"/>
  <c r="CE34" i="6" s="1"/>
  <c r="CN33" i="6"/>
  <c r="CE33" i="6"/>
  <c r="CA33" i="6"/>
  <c r="D33" i="6"/>
  <c r="CO33" i="6" s="1"/>
  <c r="CO32" i="6"/>
  <c r="CB32" i="6"/>
  <c r="D32" i="6"/>
  <c r="CN31" i="6"/>
  <c r="CL31" i="6"/>
  <c r="CK31" i="6"/>
  <c r="CC31" i="6"/>
  <c r="CB31" i="6"/>
  <c r="CA31" i="6"/>
  <c r="D31" i="6"/>
  <c r="CL30" i="6"/>
  <c r="CA30" i="6"/>
  <c r="D30" i="6"/>
  <c r="CM29" i="6"/>
  <c r="CE29" i="6"/>
  <c r="CC29" i="6"/>
  <c r="D29" i="6"/>
  <c r="CL29" i="6" s="1"/>
  <c r="D28" i="6"/>
  <c r="CM28" i="6" s="1"/>
  <c r="CM27" i="6"/>
  <c r="CL27" i="6"/>
  <c r="CE27" i="6"/>
  <c r="CC27" i="6"/>
  <c r="CA27" i="6"/>
  <c r="D27" i="6"/>
  <c r="D26" i="6"/>
  <c r="CC26" i="6" s="1"/>
  <c r="CN25" i="6"/>
  <c r="CL25" i="6"/>
  <c r="CK25" i="6"/>
  <c r="CC25" i="6"/>
  <c r="CB25" i="6"/>
  <c r="CA25" i="6"/>
  <c r="D25" i="6"/>
  <c r="CO24" i="6"/>
  <c r="CM24" i="6"/>
  <c r="CK24" i="6"/>
  <c r="CC24" i="6"/>
  <c r="CA24" i="6"/>
  <c r="D24" i="6"/>
  <c r="D23" i="6"/>
  <c r="CN22" i="6"/>
  <c r="CL22" i="6"/>
  <c r="CK22" i="6"/>
  <c r="CC22" i="6"/>
  <c r="CB22" i="6"/>
  <c r="CA22" i="6"/>
  <c r="D22" i="6"/>
  <c r="CL21" i="6"/>
  <c r="CB21" i="6"/>
  <c r="D21" i="6"/>
  <c r="CN20" i="6"/>
  <c r="CK20" i="6"/>
  <c r="CC20" i="6"/>
  <c r="CA20" i="6"/>
  <c r="D20" i="6"/>
  <c r="CL20" i="6" s="1"/>
  <c r="D19" i="6"/>
  <c r="CN18" i="6"/>
  <c r="CL18" i="6"/>
  <c r="CK18" i="6"/>
  <c r="CC18" i="6"/>
  <c r="CB18" i="6"/>
  <c r="CA18" i="6"/>
  <c r="D18" i="6"/>
  <c r="CL17" i="6"/>
  <c r="CB17" i="6"/>
  <c r="D17" i="6"/>
  <c r="CN16" i="6"/>
  <c r="CK16" i="6"/>
  <c r="CC16" i="6"/>
  <c r="CA16" i="6"/>
  <c r="D16" i="6"/>
  <c r="CL16" i="6" s="1"/>
  <c r="D15" i="6"/>
  <c r="CK14" i="6"/>
  <c r="CA14" i="6"/>
  <c r="D14" i="6"/>
  <c r="CN13" i="6"/>
  <c r="CE13" i="6"/>
  <c r="CA13" i="6"/>
  <c r="D13" i="6"/>
  <c r="CO13" i="6" s="1"/>
  <c r="CN12" i="6"/>
  <c r="CE12" i="6"/>
  <c r="CA12" i="6"/>
  <c r="D12" i="6"/>
  <c r="CO12" i="6" s="1"/>
  <c r="D11" i="6"/>
  <c r="A229" i="6" s="1"/>
  <c r="A5" i="6"/>
  <c r="A4" i="6"/>
  <c r="A3" i="6"/>
  <c r="A2" i="6"/>
  <c r="AH40" i="7" l="1"/>
  <c r="AH22" i="7"/>
  <c r="AH38" i="7"/>
  <c r="AH15" i="7"/>
  <c r="AH18" i="7"/>
  <c r="AH43" i="7"/>
  <c r="AH35" i="7"/>
  <c r="AH27" i="7"/>
  <c r="AH34" i="7"/>
  <c r="AH25" i="7"/>
  <c r="AH23" i="7"/>
  <c r="AH14" i="7"/>
  <c r="AH37" i="7"/>
  <c r="AH44" i="7"/>
  <c r="AH26" i="7"/>
  <c r="AH12" i="7"/>
  <c r="AH11" i="7"/>
  <c r="AH28" i="7"/>
  <c r="AH19" i="7"/>
  <c r="AH30" i="7"/>
  <c r="AH41" i="7"/>
  <c r="AH33" i="7"/>
  <c r="AH32" i="7"/>
  <c r="AH45" i="7"/>
  <c r="AH21" i="7"/>
  <c r="AH36" i="7"/>
  <c r="AH16" i="7"/>
  <c r="CD11" i="6"/>
  <c r="CN11" i="6"/>
  <c r="CM15" i="6"/>
  <c r="CD15" i="6"/>
  <c r="CE15" i="6"/>
  <c r="CO15" i="6"/>
  <c r="CM19" i="6"/>
  <c r="CD19" i="6"/>
  <c r="CE19" i="6"/>
  <c r="CO19" i="6"/>
  <c r="CO23" i="6"/>
  <c r="CE23" i="6"/>
  <c r="CK23" i="6"/>
  <c r="CB11" i="6"/>
  <c r="CL11" i="6"/>
  <c r="CC12" i="6"/>
  <c r="CL12" i="6"/>
  <c r="CC13" i="6"/>
  <c r="CL13" i="6"/>
  <c r="CM14" i="6"/>
  <c r="CD14" i="6"/>
  <c r="CC14" i="6"/>
  <c r="CN14" i="6"/>
  <c r="CB15" i="6"/>
  <c r="CL15" i="6"/>
  <c r="CM17" i="6"/>
  <c r="CD17" i="6"/>
  <c r="CE17" i="6"/>
  <c r="CO17" i="6"/>
  <c r="CB19" i="6"/>
  <c r="CL19" i="6"/>
  <c r="CM21" i="6"/>
  <c r="CD21" i="6"/>
  <c r="CE21" i="6"/>
  <c r="CO21" i="6"/>
  <c r="CB23" i="6"/>
  <c r="CM23" i="6"/>
  <c r="CB26" i="6"/>
  <c r="CM26" i="6"/>
  <c r="CA28" i="6"/>
  <c r="CL28" i="6"/>
  <c r="CM30" i="6"/>
  <c r="CK30" i="6"/>
  <c r="CB30" i="6"/>
  <c r="AH30" i="6" s="1"/>
  <c r="CD30" i="6"/>
  <c r="CO30" i="6"/>
  <c r="CM32" i="6"/>
  <c r="CD32" i="6"/>
  <c r="CN32" i="6"/>
  <c r="CC32" i="6"/>
  <c r="CK32" i="6"/>
  <c r="CC34" i="6"/>
  <c r="CO34" i="6"/>
  <c r="CM36" i="6"/>
  <c r="CD36" i="6"/>
  <c r="CK36" i="6"/>
  <c r="CA36" i="6"/>
  <c r="CN36" i="6"/>
  <c r="CC36" i="6"/>
  <c r="CO36" i="6"/>
  <c r="CE38" i="6"/>
  <c r="CE40" i="6"/>
  <c r="CM43" i="6"/>
  <c r="CD43" i="6"/>
  <c r="CO43" i="6"/>
  <c r="CK43" i="6"/>
  <c r="CB43" i="6"/>
  <c r="CN43" i="6"/>
  <c r="CA43" i="6"/>
  <c r="CE43" i="6"/>
  <c r="CK106" i="6"/>
  <c r="CA106" i="6"/>
  <c r="M106" i="6" s="1"/>
  <c r="CK110" i="6"/>
  <c r="CA110" i="6"/>
  <c r="M110" i="6" s="1"/>
  <c r="CC11" i="6"/>
  <c r="CM11" i="6"/>
  <c r="CD12" i="6"/>
  <c r="CM12" i="6"/>
  <c r="CD13" i="6"/>
  <c r="CM13" i="6"/>
  <c r="CE14" i="6"/>
  <c r="CO14" i="6"/>
  <c r="CC15" i="6"/>
  <c r="CN15" i="6"/>
  <c r="CB16" i="6"/>
  <c r="CA17" i="6"/>
  <c r="CK17" i="6"/>
  <c r="CM18" i="6"/>
  <c r="CD18" i="6"/>
  <c r="AH18" i="6" s="1"/>
  <c r="CE18" i="6"/>
  <c r="CO18" i="6"/>
  <c r="CC19" i="6"/>
  <c r="CN19" i="6"/>
  <c r="CB20" i="6"/>
  <c r="AH20" i="6" s="1"/>
  <c r="CA21" i="6"/>
  <c r="CK21" i="6"/>
  <c r="CM22" i="6"/>
  <c r="CD22" i="6"/>
  <c r="AH22" i="6" s="1"/>
  <c r="CE22" i="6"/>
  <c r="CO22" i="6"/>
  <c r="CC23" i="6"/>
  <c r="CL24" i="6"/>
  <c r="CB24" i="6"/>
  <c r="CE24" i="6"/>
  <c r="CM25" i="6"/>
  <c r="CD25" i="6"/>
  <c r="AH25" i="6" s="1"/>
  <c r="CE25" i="6"/>
  <c r="CO25" i="6"/>
  <c r="CO27" i="6"/>
  <c r="CK27" i="6"/>
  <c r="CB27" i="6"/>
  <c r="CD27" i="6"/>
  <c r="CN27" i="6"/>
  <c r="CC28" i="6"/>
  <c r="CA29" i="6"/>
  <c r="CE30" i="6"/>
  <c r="CA32" i="6"/>
  <c r="CL32" i="6"/>
  <c r="CC33" i="6"/>
  <c r="CB36" i="6"/>
  <c r="CM42" i="6"/>
  <c r="CD42" i="6"/>
  <c r="CO42" i="6"/>
  <c r="CK42" i="6"/>
  <c r="CB42" i="6"/>
  <c r="CE42" i="6"/>
  <c r="CN42" i="6"/>
  <c r="CA42" i="6"/>
  <c r="AH42" i="6" s="1"/>
  <c r="CC43" i="6"/>
  <c r="CM98" i="6"/>
  <c r="CC98" i="6" s="1"/>
  <c r="CB98" i="6"/>
  <c r="CK98" i="6"/>
  <c r="CA98" i="6"/>
  <c r="CL98" i="6"/>
  <c r="CK103" i="6"/>
  <c r="CA103" i="6"/>
  <c r="M103" i="6" s="1"/>
  <c r="CK107" i="6"/>
  <c r="CA107" i="6"/>
  <c r="M107" i="6" s="1"/>
  <c r="CK111" i="6"/>
  <c r="CA111" i="6"/>
  <c r="M111" i="6" s="1"/>
  <c r="CO26" i="6"/>
  <c r="CE26" i="6"/>
  <c r="CK26" i="6"/>
  <c r="CO28" i="6"/>
  <c r="CK28" i="6"/>
  <c r="CB28" i="6"/>
  <c r="CD28" i="6"/>
  <c r="CN28" i="6"/>
  <c r="CM34" i="6"/>
  <c r="CD34" i="6"/>
  <c r="CK34" i="6"/>
  <c r="CA34" i="6"/>
  <c r="CL34" i="6"/>
  <c r="CM38" i="6"/>
  <c r="CD38" i="6"/>
  <c r="CN38" i="6"/>
  <c r="CC38" i="6"/>
  <c r="CK38" i="6"/>
  <c r="CA38" i="6"/>
  <c r="CO38" i="6"/>
  <c r="CM40" i="6"/>
  <c r="CD40" i="6"/>
  <c r="CO40" i="6"/>
  <c r="CK40" i="6"/>
  <c r="CA40" i="6"/>
  <c r="CN40" i="6"/>
  <c r="CC40" i="6"/>
  <c r="CM41" i="6"/>
  <c r="CD41" i="6"/>
  <c r="CO41" i="6"/>
  <c r="CK41" i="6"/>
  <c r="CB41" i="6"/>
  <c r="CN41" i="6"/>
  <c r="CA41" i="6"/>
  <c r="CE41" i="6"/>
  <c r="CM45" i="6"/>
  <c r="CD45" i="6"/>
  <c r="CO45" i="6"/>
  <c r="CK45" i="6"/>
  <c r="CB45" i="6"/>
  <c r="CN45" i="6"/>
  <c r="CA45" i="6"/>
  <c r="CE45" i="6"/>
  <c r="CK104" i="6"/>
  <c r="CA104" i="6"/>
  <c r="M104" i="6" s="1"/>
  <c r="CK108" i="6"/>
  <c r="CA108" i="6"/>
  <c r="M108" i="6" s="1"/>
  <c r="CE11" i="6"/>
  <c r="CO11" i="6"/>
  <c r="CB12" i="6"/>
  <c r="AH12" i="6" s="1"/>
  <c r="CK12" i="6"/>
  <c r="CB13" i="6"/>
  <c r="AH13" i="6" s="1"/>
  <c r="CK13" i="6"/>
  <c r="CB14" i="6"/>
  <c r="AH14" i="6" s="1"/>
  <c r="CL14" i="6"/>
  <c r="CA15" i="6"/>
  <c r="AH15" i="6" s="1"/>
  <c r="CK15" i="6"/>
  <c r="CM16" i="6"/>
  <c r="CD16" i="6"/>
  <c r="AH16" i="6" s="1"/>
  <c r="CE16" i="6"/>
  <c r="CO16" i="6"/>
  <c r="CC17" i="6"/>
  <c r="CN17" i="6"/>
  <c r="CA19" i="6"/>
  <c r="AH19" i="6" s="1"/>
  <c r="CK19" i="6"/>
  <c r="CM20" i="6"/>
  <c r="CD20" i="6"/>
  <c r="CE20" i="6"/>
  <c r="CO20" i="6"/>
  <c r="CC21" i="6"/>
  <c r="CN21" i="6"/>
  <c r="CA23" i="6"/>
  <c r="AH23" i="6" s="1"/>
  <c r="CL23" i="6"/>
  <c r="CA26" i="6"/>
  <c r="CL26" i="6"/>
  <c r="CE28" i="6"/>
  <c r="CO29" i="6"/>
  <c r="CK29" i="6"/>
  <c r="CB29" i="6"/>
  <c r="CD29" i="6"/>
  <c r="CN29" i="6"/>
  <c r="CC30" i="6"/>
  <c r="CN30" i="6"/>
  <c r="CE32" i="6"/>
  <c r="CM33" i="6"/>
  <c r="CD33" i="6"/>
  <c r="CL33" i="6"/>
  <c r="CB33" i="6"/>
  <c r="AH33" i="6" s="1"/>
  <c r="CK33" i="6"/>
  <c r="CB34" i="6"/>
  <c r="CN34" i="6"/>
  <c r="CL36" i="6"/>
  <c r="CB38" i="6"/>
  <c r="CB40" i="6"/>
  <c r="CC41" i="6"/>
  <c r="CM44" i="6"/>
  <c r="CD44" i="6"/>
  <c r="CO44" i="6"/>
  <c r="CK44" i="6"/>
  <c r="CB44" i="6"/>
  <c r="CE44" i="6"/>
  <c r="CN44" i="6"/>
  <c r="CA44" i="6"/>
  <c r="CC45" i="6"/>
  <c r="CM97" i="6"/>
  <c r="CC97" i="6" s="1"/>
  <c r="CB97" i="6"/>
  <c r="CK97" i="6"/>
  <c r="CA97" i="6"/>
  <c r="X97" i="6" s="1"/>
  <c r="CL97" i="6"/>
  <c r="CM99" i="6"/>
  <c r="CC99" i="6" s="1"/>
  <c r="CB99" i="6"/>
  <c r="CK99" i="6"/>
  <c r="CA99" i="6"/>
  <c r="CL99" i="6"/>
  <c r="CK105" i="6"/>
  <c r="CA105" i="6"/>
  <c r="M105" i="6" s="1"/>
  <c r="CK109" i="6"/>
  <c r="CA109" i="6"/>
  <c r="M109" i="6" s="1"/>
  <c r="CM31" i="6"/>
  <c r="CD31" i="6"/>
  <c r="AH31" i="6" s="1"/>
  <c r="CE31" i="6"/>
  <c r="CO31" i="6"/>
  <c r="CM35" i="6"/>
  <c r="CD35" i="6"/>
  <c r="AH35" i="6" s="1"/>
  <c r="CE35" i="6"/>
  <c r="CO35" i="6"/>
  <c r="CB37" i="6"/>
  <c r="AH37" i="6" s="1"/>
  <c r="CM39" i="6"/>
  <c r="CD39" i="6"/>
  <c r="AH39" i="6" s="1"/>
  <c r="CE39" i="6"/>
  <c r="CO39" i="6"/>
  <c r="I129" i="6"/>
  <c r="CM37" i="6"/>
  <c r="CD37" i="6"/>
  <c r="CE37" i="6"/>
  <c r="CO37" i="6"/>
  <c r="BZ194" i="5"/>
  <c r="AI194" i="5" s="1"/>
  <c r="E194" i="5"/>
  <c r="D194" i="5"/>
  <c r="C194" i="5"/>
  <c r="CK194" i="5" s="1"/>
  <c r="BZ193" i="5"/>
  <c r="AI193" i="5" s="1"/>
  <c r="E193" i="5"/>
  <c r="D193" i="5"/>
  <c r="C193" i="5"/>
  <c r="CK193" i="5" s="1"/>
  <c r="E192" i="5"/>
  <c r="D192" i="5"/>
  <c r="C192" i="5"/>
  <c r="CK192" i="5" s="1"/>
  <c r="E191" i="5"/>
  <c r="D191" i="5"/>
  <c r="C191" i="5" s="1"/>
  <c r="CK191" i="5" s="1"/>
  <c r="BZ190" i="5"/>
  <c r="AI190" i="5" s="1"/>
  <c r="E190" i="5"/>
  <c r="D190" i="5"/>
  <c r="C190" i="5"/>
  <c r="CK190" i="5" s="1"/>
  <c r="BZ189" i="5"/>
  <c r="AI189" i="5" s="1"/>
  <c r="E189" i="5"/>
  <c r="D189" i="5"/>
  <c r="C189" i="5" s="1"/>
  <c r="CK189" i="5" s="1"/>
  <c r="E188" i="5"/>
  <c r="C188" i="5" s="1"/>
  <c r="D188" i="5"/>
  <c r="I183" i="5"/>
  <c r="H183" i="5"/>
  <c r="G183" i="5"/>
  <c r="F183" i="5"/>
  <c r="E183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CA148" i="5"/>
  <c r="Q148" i="5"/>
  <c r="D148" i="5"/>
  <c r="CK148" i="5" s="1"/>
  <c r="CA147" i="5"/>
  <c r="Q147" i="5" s="1"/>
  <c r="D147" i="5"/>
  <c r="CK147" i="5" s="1"/>
  <c r="D146" i="5"/>
  <c r="CK146" i="5" s="1"/>
  <c r="CA145" i="5"/>
  <c r="Q145" i="5" s="1"/>
  <c r="D145" i="5"/>
  <c r="CK145" i="5" s="1"/>
  <c r="CA144" i="5"/>
  <c r="Q144" i="5"/>
  <c r="D144" i="5"/>
  <c r="CK144" i="5" s="1"/>
  <c r="D143" i="5"/>
  <c r="CK143" i="5" s="1"/>
  <c r="D142" i="5"/>
  <c r="CK142" i="5" s="1"/>
  <c r="D141" i="5"/>
  <c r="CK141" i="5" s="1"/>
  <c r="CA140" i="5"/>
  <c r="Q140" i="5"/>
  <c r="D140" i="5"/>
  <c r="CK140" i="5" s="1"/>
  <c r="D139" i="5"/>
  <c r="CK139" i="5" s="1"/>
  <c r="D138" i="5"/>
  <c r="CK138" i="5" s="1"/>
  <c r="D137" i="5"/>
  <c r="CK137" i="5" s="1"/>
  <c r="CA136" i="5"/>
  <c r="Q136" i="5"/>
  <c r="D136" i="5"/>
  <c r="CK136" i="5" s="1"/>
  <c r="D135" i="5"/>
  <c r="CK135" i="5" s="1"/>
  <c r="D134" i="5"/>
  <c r="CK134" i="5" s="1"/>
  <c r="D133" i="5"/>
  <c r="CK133" i="5" s="1"/>
  <c r="CN129" i="5"/>
  <c r="CM129" i="5"/>
  <c r="CL129" i="5"/>
  <c r="CK129" i="5"/>
  <c r="CD129" i="5"/>
  <c r="CC129" i="5"/>
  <c r="CB129" i="5"/>
  <c r="CA129" i="5"/>
  <c r="I129" i="5" s="1"/>
  <c r="CN128" i="5"/>
  <c r="CM128" i="5"/>
  <c r="CL128" i="5"/>
  <c r="CK128" i="5"/>
  <c r="CD128" i="5"/>
  <c r="CC128" i="5"/>
  <c r="I128" i="5" s="1"/>
  <c r="CB128" i="5"/>
  <c r="CA128" i="5"/>
  <c r="B124" i="5"/>
  <c r="B123" i="5"/>
  <c r="B119" i="5"/>
  <c r="B118" i="5"/>
  <c r="D111" i="5"/>
  <c r="CA111" i="5" s="1"/>
  <c r="M111" i="5" s="1"/>
  <c r="CK110" i="5"/>
  <c r="CA110" i="5"/>
  <c r="M110" i="5" s="1"/>
  <c r="D110" i="5"/>
  <c r="D109" i="5"/>
  <c r="CA109" i="5" s="1"/>
  <c r="M109" i="5" s="1"/>
  <c r="CA108" i="5"/>
  <c r="M108" i="5" s="1"/>
  <c r="D108" i="5"/>
  <c r="CK108" i="5" s="1"/>
  <c r="D107" i="5"/>
  <c r="CA107" i="5" s="1"/>
  <c r="M107" i="5" s="1"/>
  <c r="CK106" i="5"/>
  <c r="CA106" i="5"/>
  <c r="M106" i="5" s="1"/>
  <c r="D106" i="5"/>
  <c r="D105" i="5"/>
  <c r="CA105" i="5" s="1"/>
  <c r="M105" i="5" s="1"/>
  <c r="CA104" i="5"/>
  <c r="M104" i="5" s="1"/>
  <c r="D104" i="5"/>
  <c r="CK104" i="5" s="1"/>
  <c r="D103" i="5"/>
  <c r="CA103" i="5" s="1"/>
  <c r="M103" i="5" s="1"/>
  <c r="E99" i="5"/>
  <c r="CL98" i="5"/>
  <c r="E98" i="5"/>
  <c r="CL97" i="5"/>
  <c r="CB97" i="5"/>
  <c r="E97" i="5"/>
  <c r="I83" i="5"/>
  <c r="H83" i="5"/>
  <c r="G83" i="5"/>
  <c r="F83" i="5"/>
  <c r="E83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M45" i="5"/>
  <c r="CE45" i="5"/>
  <c r="CC45" i="5"/>
  <c r="D45" i="5"/>
  <c r="CL45" i="5" s="1"/>
  <c r="CL44" i="5"/>
  <c r="CD44" i="5"/>
  <c r="CA44" i="5"/>
  <c r="D44" i="5"/>
  <c r="CM43" i="5"/>
  <c r="CL43" i="5"/>
  <c r="CE43" i="5"/>
  <c r="CC43" i="5"/>
  <c r="CA43" i="5"/>
  <c r="D43" i="5"/>
  <c r="CL42" i="5"/>
  <c r="CD42" i="5"/>
  <c r="CA42" i="5"/>
  <c r="D42" i="5"/>
  <c r="CM41" i="5"/>
  <c r="CL41" i="5"/>
  <c r="CE41" i="5"/>
  <c r="CC41" i="5"/>
  <c r="CA41" i="5"/>
  <c r="D41" i="5"/>
  <c r="CD40" i="5"/>
  <c r="D40" i="5"/>
  <c r="CN39" i="5"/>
  <c r="CD39" i="5"/>
  <c r="CC39" i="5"/>
  <c r="D39" i="5"/>
  <c r="CN38" i="5"/>
  <c r="CL38" i="5"/>
  <c r="CD38" i="5"/>
  <c r="CA38" i="5"/>
  <c r="D38" i="5"/>
  <c r="CM37" i="5"/>
  <c r="CL37" i="5"/>
  <c r="CE37" i="5"/>
  <c r="CC37" i="5"/>
  <c r="CA37" i="5"/>
  <c r="D37" i="5"/>
  <c r="CD36" i="5"/>
  <c r="D36" i="5"/>
  <c r="CN35" i="5"/>
  <c r="CD35" i="5"/>
  <c r="CC35" i="5"/>
  <c r="D35" i="5"/>
  <c r="CN34" i="5"/>
  <c r="CL34" i="5"/>
  <c r="CD34" i="5"/>
  <c r="CA34" i="5"/>
  <c r="D34" i="5"/>
  <c r="CM33" i="5"/>
  <c r="CL33" i="5"/>
  <c r="CE33" i="5"/>
  <c r="CC33" i="5"/>
  <c r="CA33" i="5"/>
  <c r="D33" i="5"/>
  <c r="CD32" i="5"/>
  <c r="D32" i="5"/>
  <c r="CN31" i="5"/>
  <c r="CD31" i="5"/>
  <c r="CC31" i="5"/>
  <c r="D31" i="5"/>
  <c r="CN30" i="5"/>
  <c r="CL30" i="5"/>
  <c r="CC30" i="5"/>
  <c r="CB30" i="5"/>
  <c r="D30" i="5"/>
  <c r="CN29" i="5"/>
  <c r="CC29" i="5"/>
  <c r="D29" i="5"/>
  <c r="D28" i="5"/>
  <c r="CN27" i="5"/>
  <c r="CL27" i="5"/>
  <c r="CK27" i="5"/>
  <c r="CC27" i="5"/>
  <c r="CB27" i="5"/>
  <c r="CA27" i="5"/>
  <c r="D27" i="5"/>
  <c r="CO26" i="5"/>
  <c r="CM26" i="5"/>
  <c r="CK26" i="5"/>
  <c r="CC26" i="5"/>
  <c r="CA26" i="5"/>
  <c r="D26" i="5"/>
  <c r="CM25" i="5"/>
  <c r="CL25" i="5"/>
  <c r="CC25" i="5"/>
  <c r="CA25" i="5"/>
  <c r="D25" i="5"/>
  <c r="CM24" i="5"/>
  <c r="CL24" i="5"/>
  <c r="CC24" i="5"/>
  <c r="CB24" i="5"/>
  <c r="CA24" i="5"/>
  <c r="D24" i="5"/>
  <c r="CO23" i="5"/>
  <c r="CM23" i="5"/>
  <c r="CK23" i="5"/>
  <c r="CC23" i="5"/>
  <c r="CA23" i="5"/>
  <c r="D23" i="5"/>
  <c r="CM22" i="5"/>
  <c r="CL22" i="5"/>
  <c r="CC22" i="5"/>
  <c r="CA22" i="5"/>
  <c r="D22" i="5"/>
  <c r="CM21" i="5"/>
  <c r="CC21" i="5"/>
  <c r="D21" i="5"/>
  <c r="CD20" i="5"/>
  <c r="D20" i="5"/>
  <c r="CM19" i="5"/>
  <c r="CL19" i="5"/>
  <c r="CE19" i="5"/>
  <c r="CC19" i="5"/>
  <c r="CA19" i="5"/>
  <c r="D19" i="5"/>
  <c r="CM18" i="5"/>
  <c r="CL18" i="5"/>
  <c r="CC18" i="5"/>
  <c r="CA18" i="5"/>
  <c r="D18" i="5"/>
  <c r="CM17" i="5"/>
  <c r="CC17" i="5"/>
  <c r="D17" i="5"/>
  <c r="CO16" i="5"/>
  <c r="CK16" i="5"/>
  <c r="CB16" i="5"/>
  <c r="D16" i="5"/>
  <c r="CN16" i="5" s="1"/>
  <c r="CO15" i="5"/>
  <c r="CK15" i="5"/>
  <c r="CB15" i="5"/>
  <c r="D15" i="5"/>
  <c r="CN15" i="5" s="1"/>
  <c r="CO14" i="5"/>
  <c r="CK14" i="5"/>
  <c r="CB14" i="5"/>
  <c r="D14" i="5"/>
  <c r="CN14" i="5" s="1"/>
  <c r="CO13" i="5"/>
  <c r="CK13" i="5"/>
  <c r="CB13" i="5"/>
  <c r="D13" i="5"/>
  <c r="CN13" i="5" s="1"/>
  <c r="CO12" i="5"/>
  <c r="CK12" i="5"/>
  <c r="CB12" i="5"/>
  <c r="D12" i="5"/>
  <c r="CN12" i="5" s="1"/>
  <c r="CO11" i="5"/>
  <c r="CM11" i="5"/>
  <c r="CL11" i="5"/>
  <c r="CE11" i="5"/>
  <c r="CC11" i="5"/>
  <c r="CB11" i="5"/>
  <c r="D11" i="5"/>
  <c r="A5" i="5"/>
  <c r="A4" i="5"/>
  <c r="A3" i="5"/>
  <c r="A2" i="5"/>
  <c r="AH36" i="6" l="1"/>
  <c r="AH26" i="6"/>
  <c r="AH45" i="6"/>
  <c r="AH41" i="6"/>
  <c r="AH34" i="6"/>
  <c r="AH17" i="6"/>
  <c r="AH28" i="6"/>
  <c r="AH11" i="6"/>
  <c r="X99" i="6"/>
  <c r="AH40" i="6"/>
  <c r="X98" i="6"/>
  <c r="AH32" i="6"/>
  <c r="AH43" i="6"/>
  <c r="AH44" i="6"/>
  <c r="AH38" i="6"/>
  <c r="AH29" i="6"/>
  <c r="AH27" i="6"/>
  <c r="AH24" i="6"/>
  <c r="AH21" i="6"/>
  <c r="B229" i="6"/>
  <c r="CO20" i="5"/>
  <c r="CK20" i="5"/>
  <c r="CB20" i="5"/>
  <c r="CM20" i="5"/>
  <c r="CC20" i="5"/>
  <c r="CL20" i="5"/>
  <c r="CA20" i="5"/>
  <c r="CE20" i="5"/>
  <c r="CN20" i="5"/>
  <c r="CK188" i="5"/>
  <c r="BZ188" i="5"/>
  <c r="AI188" i="5" s="1"/>
  <c r="AH27" i="5"/>
  <c r="CM28" i="5"/>
  <c r="CD28" i="5"/>
  <c r="CE28" i="5"/>
  <c r="CO28" i="5"/>
  <c r="CC12" i="5"/>
  <c r="CL12" i="5"/>
  <c r="CC13" i="5"/>
  <c r="CL13" i="5"/>
  <c r="B229" i="5" s="1"/>
  <c r="CC14" i="5"/>
  <c r="CL14" i="5"/>
  <c r="CC15" i="5"/>
  <c r="CL15" i="5"/>
  <c r="CC16" i="5"/>
  <c r="CL16" i="5"/>
  <c r="CO17" i="5"/>
  <c r="CK17" i="5"/>
  <c r="CB17" i="5"/>
  <c r="CD17" i="5"/>
  <c r="CN17" i="5"/>
  <c r="CO21" i="5"/>
  <c r="CK21" i="5"/>
  <c r="CB21" i="5"/>
  <c r="CD21" i="5"/>
  <c r="CN21" i="5"/>
  <c r="CA28" i="5"/>
  <c r="AH28" i="5" s="1"/>
  <c r="CK28" i="5"/>
  <c r="CM29" i="5"/>
  <c r="CD29" i="5"/>
  <c r="CE29" i="5"/>
  <c r="CO29" i="5"/>
  <c r="CO32" i="5"/>
  <c r="CK32" i="5"/>
  <c r="CB32" i="5"/>
  <c r="CE32" i="5"/>
  <c r="CL32" i="5"/>
  <c r="CO36" i="5"/>
  <c r="CK36" i="5"/>
  <c r="CB36" i="5"/>
  <c r="CE36" i="5"/>
  <c r="CL36" i="5"/>
  <c r="CO40" i="5"/>
  <c r="CK40" i="5"/>
  <c r="CB40" i="5"/>
  <c r="CE40" i="5"/>
  <c r="CL40" i="5"/>
  <c r="CK99" i="5"/>
  <c r="CM99" i="5"/>
  <c r="CC99" i="5" s="1"/>
  <c r="CA99" i="5"/>
  <c r="X99" i="5" s="1"/>
  <c r="CK103" i="5"/>
  <c r="CK105" i="5"/>
  <c r="CA133" i="5"/>
  <c r="Q133" i="5" s="1"/>
  <c r="CA135" i="5"/>
  <c r="Q135" i="5" s="1"/>
  <c r="CD12" i="5"/>
  <c r="CM12" i="5"/>
  <c r="CD13" i="5"/>
  <c r="CM13" i="5"/>
  <c r="CD14" i="5"/>
  <c r="CM14" i="5"/>
  <c r="CD15" i="5"/>
  <c r="CM15" i="5"/>
  <c r="CD16" i="5"/>
  <c r="CM16" i="5"/>
  <c r="CE17" i="5"/>
  <c r="CO18" i="5"/>
  <c r="CK18" i="5"/>
  <c r="CB18" i="5"/>
  <c r="AH18" i="5" s="1"/>
  <c r="CD18" i="5"/>
  <c r="CN18" i="5"/>
  <c r="CE21" i="5"/>
  <c r="CO22" i="5"/>
  <c r="CK22" i="5"/>
  <c r="CB22" i="5"/>
  <c r="AH22" i="5" s="1"/>
  <c r="CD22" i="5"/>
  <c r="CN22" i="5"/>
  <c r="CO25" i="5"/>
  <c r="CK25" i="5"/>
  <c r="CB25" i="5"/>
  <c r="AH25" i="5" s="1"/>
  <c r="CD25" i="5"/>
  <c r="CN25" i="5"/>
  <c r="CB28" i="5"/>
  <c r="CL28" i="5"/>
  <c r="CA29" i="5"/>
  <c r="CK29" i="5"/>
  <c r="CO30" i="5"/>
  <c r="CM30" i="5"/>
  <c r="CD30" i="5"/>
  <c r="CE30" i="5"/>
  <c r="CO31" i="5"/>
  <c r="CK31" i="5"/>
  <c r="CB31" i="5"/>
  <c r="CL31" i="5"/>
  <c r="CA31" i="5"/>
  <c r="CE31" i="5"/>
  <c r="CA32" i="5"/>
  <c r="CM32" i="5"/>
  <c r="CO35" i="5"/>
  <c r="CK35" i="5"/>
  <c r="CB35" i="5"/>
  <c r="CL35" i="5"/>
  <c r="CA35" i="5"/>
  <c r="CE35" i="5"/>
  <c r="CA36" i="5"/>
  <c r="CM36" i="5"/>
  <c r="CO39" i="5"/>
  <c r="CK39" i="5"/>
  <c r="CB39" i="5"/>
  <c r="CL39" i="5"/>
  <c r="CA39" i="5"/>
  <c r="CE39" i="5"/>
  <c r="CA40" i="5"/>
  <c r="CM40" i="5"/>
  <c r="CK98" i="5"/>
  <c r="CM98" i="5"/>
  <c r="CC98" i="5" s="1"/>
  <c r="CA98" i="5"/>
  <c r="CB99" i="5"/>
  <c r="CK107" i="5"/>
  <c r="CK109" i="5"/>
  <c r="CA137" i="5"/>
  <c r="Q137" i="5" s="1"/>
  <c r="CA139" i="5"/>
  <c r="Q139" i="5" s="1"/>
  <c r="A229" i="5"/>
  <c r="CD11" i="5"/>
  <c r="AH11" i="5" s="1"/>
  <c r="CN11" i="5"/>
  <c r="CA12" i="5"/>
  <c r="CE12" i="5"/>
  <c r="CA13" i="5"/>
  <c r="AH13" i="5" s="1"/>
  <c r="CE13" i="5"/>
  <c r="CA14" i="5"/>
  <c r="CE14" i="5"/>
  <c r="CA15" i="5"/>
  <c r="AH15" i="5" s="1"/>
  <c r="CE15" i="5"/>
  <c r="CA16" i="5"/>
  <c r="CE16" i="5"/>
  <c r="CA17" i="5"/>
  <c r="AH17" i="5" s="1"/>
  <c r="CL17" i="5"/>
  <c r="CE18" i="5"/>
  <c r="CO19" i="5"/>
  <c r="CK19" i="5"/>
  <c r="CB19" i="5"/>
  <c r="AH19" i="5" s="1"/>
  <c r="CD19" i="5"/>
  <c r="CN19" i="5"/>
  <c r="CA21" i="5"/>
  <c r="AH21" i="5" s="1"/>
  <c r="CL21" i="5"/>
  <c r="CE22" i="5"/>
  <c r="CL23" i="5"/>
  <c r="CB23" i="5"/>
  <c r="AH23" i="5" s="1"/>
  <c r="CE23" i="5"/>
  <c r="CO24" i="5"/>
  <c r="CE24" i="5"/>
  <c r="AH24" i="5" s="1"/>
  <c r="CK24" i="5"/>
  <c r="CE25" i="5"/>
  <c r="CL26" i="5"/>
  <c r="CB26" i="5"/>
  <c r="CE26" i="5"/>
  <c r="CM27" i="5"/>
  <c r="CD27" i="5"/>
  <c r="CE27" i="5"/>
  <c r="CO27" i="5"/>
  <c r="CC28" i="5"/>
  <c r="CN28" i="5"/>
  <c r="CB29" i="5"/>
  <c r="CL29" i="5"/>
  <c r="CA30" i="5"/>
  <c r="AH30" i="5" s="1"/>
  <c r="CK30" i="5"/>
  <c r="CM31" i="5"/>
  <c r="CC32" i="5"/>
  <c r="CN32" i="5"/>
  <c r="CO34" i="5"/>
  <c r="CK34" i="5"/>
  <c r="CB34" i="5"/>
  <c r="AH34" i="5" s="1"/>
  <c r="CM34" i="5"/>
  <c r="CC34" i="5"/>
  <c r="CE34" i="5"/>
  <c r="CM35" i="5"/>
  <c r="CC36" i="5"/>
  <c r="CN36" i="5"/>
  <c r="CO38" i="5"/>
  <c r="CK38" i="5"/>
  <c r="CB38" i="5"/>
  <c r="CM38" i="5"/>
  <c r="CC38" i="5"/>
  <c r="CE38" i="5"/>
  <c r="CM39" i="5"/>
  <c r="CC40" i="5"/>
  <c r="CN40" i="5"/>
  <c r="CO42" i="5"/>
  <c r="CK42" i="5"/>
  <c r="CB42" i="5"/>
  <c r="AH42" i="5" s="1"/>
  <c r="CM42" i="5"/>
  <c r="CC42" i="5"/>
  <c r="CE42" i="5"/>
  <c r="CN42" i="5"/>
  <c r="CO44" i="5"/>
  <c r="CK44" i="5"/>
  <c r="CB44" i="5"/>
  <c r="AH44" i="5" s="1"/>
  <c r="CE44" i="5"/>
  <c r="CM44" i="5"/>
  <c r="CC44" i="5"/>
  <c r="CN44" i="5"/>
  <c r="CK97" i="5"/>
  <c r="CM97" i="5"/>
  <c r="CC97" i="5" s="1"/>
  <c r="CA97" i="5"/>
  <c r="X97" i="5" s="1"/>
  <c r="CB98" i="5"/>
  <c r="CL99" i="5"/>
  <c r="CK111" i="5"/>
  <c r="CA141" i="5"/>
  <c r="Q141" i="5" s="1"/>
  <c r="CA143" i="5"/>
  <c r="Q143" i="5" s="1"/>
  <c r="BZ191" i="5"/>
  <c r="AI191" i="5" s="1"/>
  <c r="BZ192" i="5"/>
  <c r="AI192" i="5" s="1"/>
  <c r="CO43" i="5"/>
  <c r="CK43" i="5"/>
  <c r="CB43" i="5"/>
  <c r="CD43" i="5"/>
  <c r="CN43" i="5"/>
  <c r="CA45" i="5"/>
  <c r="CA134" i="5"/>
  <c r="Q134" i="5" s="1"/>
  <c r="CA138" i="5"/>
  <c r="Q138" i="5" s="1"/>
  <c r="CA142" i="5"/>
  <c r="Q142" i="5" s="1"/>
  <c r="CA146" i="5"/>
  <c r="Q146" i="5" s="1"/>
  <c r="CO33" i="5"/>
  <c r="CK33" i="5"/>
  <c r="CB33" i="5"/>
  <c r="AH33" i="5" s="1"/>
  <c r="CD33" i="5"/>
  <c r="CN33" i="5"/>
  <c r="CO37" i="5"/>
  <c r="CK37" i="5"/>
  <c r="CB37" i="5"/>
  <c r="AH37" i="5" s="1"/>
  <c r="CD37" i="5"/>
  <c r="CN37" i="5"/>
  <c r="CO41" i="5"/>
  <c r="CK41" i="5"/>
  <c r="CB41" i="5"/>
  <c r="CD41" i="5"/>
  <c r="CN41" i="5"/>
  <c r="CO45" i="5"/>
  <c r="CK45" i="5"/>
  <c r="CB45" i="5"/>
  <c r="CD45" i="5"/>
  <c r="CN45" i="5"/>
  <c r="BZ194" i="4"/>
  <c r="AI194" i="4" s="1"/>
  <c r="E194" i="4"/>
  <c r="D194" i="4"/>
  <c r="C194" i="4"/>
  <c r="CK194" i="4" s="1"/>
  <c r="BZ193" i="4"/>
  <c r="AI193" i="4" s="1"/>
  <c r="E193" i="4"/>
  <c r="D193" i="4"/>
  <c r="C193" i="4"/>
  <c r="CK193" i="4" s="1"/>
  <c r="E192" i="4"/>
  <c r="D192" i="4"/>
  <c r="C192" i="4"/>
  <c r="CK192" i="4" s="1"/>
  <c r="E191" i="4"/>
  <c r="D191" i="4"/>
  <c r="C191" i="4" s="1"/>
  <c r="E190" i="4"/>
  <c r="C190" i="4" s="1"/>
  <c r="D190" i="4"/>
  <c r="E189" i="4"/>
  <c r="D189" i="4"/>
  <c r="C189" i="4" s="1"/>
  <c r="CK189" i="4" s="1"/>
  <c r="BZ188" i="4"/>
  <c r="AI188" i="4" s="1"/>
  <c r="E188" i="4"/>
  <c r="D188" i="4"/>
  <c r="C188" i="4"/>
  <c r="CK188" i="4" s="1"/>
  <c r="I183" i="4"/>
  <c r="H183" i="4"/>
  <c r="G183" i="4"/>
  <c r="F183" i="4"/>
  <c r="D183" i="4" s="1"/>
  <c r="E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CA148" i="4"/>
  <c r="Q148" i="4"/>
  <c r="D148" i="4"/>
  <c r="CK148" i="4" s="1"/>
  <c r="CA147" i="4"/>
  <c r="Q147" i="4" s="1"/>
  <c r="D147" i="4"/>
  <c r="CK147" i="4" s="1"/>
  <c r="D146" i="4"/>
  <c r="CK146" i="4" s="1"/>
  <c r="CA145" i="4"/>
  <c r="Q145" i="4" s="1"/>
  <c r="D145" i="4"/>
  <c r="CK145" i="4" s="1"/>
  <c r="CA144" i="4"/>
  <c r="Q144" i="4"/>
  <c r="D144" i="4"/>
  <c r="CK144" i="4" s="1"/>
  <c r="D143" i="4"/>
  <c r="CK143" i="4" s="1"/>
  <c r="D142" i="4"/>
  <c r="CK142" i="4" s="1"/>
  <c r="D141" i="4"/>
  <c r="CK141" i="4" s="1"/>
  <c r="CA140" i="4"/>
  <c r="Q140" i="4"/>
  <c r="D140" i="4"/>
  <c r="CK140" i="4" s="1"/>
  <c r="D139" i="4"/>
  <c r="CK139" i="4" s="1"/>
  <c r="D138" i="4"/>
  <c r="CK138" i="4" s="1"/>
  <c r="D137" i="4"/>
  <c r="CK137" i="4" s="1"/>
  <c r="CA136" i="4"/>
  <c r="Q136" i="4"/>
  <c r="D136" i="4"/>
  <c r="CK136" i="4" s="1"/>
  <c r="D135" i="4"/>
  <c r="CK135" i="4" s="1"/>
  <c r="D134" i="4"/>
  <c r="CK134" i="4" s="1"/>
  <c r="D133" i="4"/>
  <c r="CK133" i="4" s="1"/>
  <c r="CN129" i="4"/>
  <c r="CM129" i="4"/>
  <c r="CL129" i="4"/>
  <c r="CK129" i="4"/>
  <c r="CD129" i="4"/>
  <c r="CC129" i="4"/>
  <c r="CB129" i="4"/>
  <c r="CA129" i="4"/>
  <c r="I129" i="4" s="1"/>
  <c r="CN128" i="4"/>
  <c r="CM128" i="4"/>
  <c r="CL128" i="4"/>
  <c r="CK128" i="4"/>
  <c r="CD128" i="4"/>
  <c r="CC128" i="4"/>
  <c r="I128" i="4" s="1"/>
  <c r="CB128" i="4"/>
  <c r="CA128" i="4"/>
  <c r="B124" i="4"/>
  <c r="B123" i="4"/>
  <c r="B119" i="4"/>
  <c r="B118" i="4"/>
  <c r="D111" i="4"/>
  <c r="CA111" i="4" s="1"/>
  <c r="M111" i="4" s="1"/>
  <c r="CK110" i="4"/>
  <c r="CA110" i="4"/>
  <c r="M110" i="4" s="1"/>
  <c r="D110" i="4"/>
  <c r="D109" i="4"/>
  <c r="CA109" i="4" s="1"/>
  <c r="M109" i="4" s="1"/>
  <c r="CA108" i="4"/>
  <c r="M108" i="4" s="1"/>
  <c r="D108" i="4"/>
  <c r="CK108" i="4" s="1"/>
  <c r="D107" i="4"/>
  <c r="CA107" i="4" s="1"/>
  <c r="M107" i="4" s="1"/>
  <c r="CK106" i="4"/>
  <c r="CA106" i="4"/>
  <c r="M106" i="4" s="1"/>
  <c r="D106" i="4"/>
  <c r="D105" i="4"/>
  <c r="CA105" i="4" s="1"/>
  <c r="M105" i="4" s="1"/>
  <c r="CA104" i="4"/>
  <c r="M104" i="4" s="1"/>
  <c r="D104" i="4"/>
  <c r="CK104" i="4" s="1"/>
  <c r="D103" i="4"/>
  <c r="CA103" i="4" s="1"/>
  <c r="M103" i="4" s="1"/>
  <c r="E99" i="4"/>
  <c r="CL98" i="4"/>
  <c r="E98" i="4"/>
  <c r="CL97" i="4"/>
  <c r="CB97" i="4"/>
  <c r="E97" i="4"/>
  <c r="I83" i="4"/>
  <c r="H83" i="4"/>
  <c r="G83" i="4"/>
  <c r="F83" i="4"/>
  <c r="E83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M45" i="4"/>
  <c r="CE45" i="4"/>
  <c r="CC45" i="4"/>
  <c r="D45" i="4"/>
  <c r="CL45" i="4" s="1"/>
  <c r="CL44" i="4"/>
  <c r="CD44" i="4"/>
  <c r="CA44" i="4"/>
  <c r="D44" i="4"/>
  <c r="CM43" i="4"/>
  <c r="CL43" i="4"/>
  <c r="CE43" i="4"/>
  <c r="CC43" i="4"/>
  <c r="CA43" i="4"/>
  <c r="D43" i="4"/>
  <c r="CL42" i="4"/>
  <c r="CD42" i="4"/>
  <c r="CA42" i="4"/>
  <c r="D42" i="4"/>
  <c r="CM41" i="4"/>
  <c r="CE41" i="4"/>
  <c r="CC41" i="4"/>
  <c r="D41" i="4"/>
  <c r="CL41" i="4" s="1"/>
  <c r="CL40" i="4"/>
  <c r="D40" i="4"/>
  <c r="CM39" i="4"/>
  <c r="CL39" i="4"/>
  <c r="CE39" i="4"/>
  <c r="CC39" i="4"/>
  <c r="CA39" i="4"/>
  <c r="D39" i="4"/>
  <c r="CL38" i="4"/>
  <c r="D38" i="4"/>
  <c r="CM37" i="4"/>
  <c r="CE37" i="4"/>
  <c r="CC37" i="4"/>
  <c r="D37" i="4"/>
  <c r="CL37" i="4" s="1"/>
  <c r="CL36" i="4"/>
  <c r="CD36" i="4"/>
  <c r="CA36" i="4"/>
  <c r="D36" i="4"/>
  <c r="CM35" i="4"/>
  <c r="CL35" i="4"/>
  <c r="CE35" i="4"/>
  <c r="CC35" i="4"/>
  <c r="CA35" i="4"/>
  <c r="D35" i="4"/>
  <c r="CL34" i="4"/>
  <c r="CD34" i="4"/>
  <c r="CA34" i="4"/>
  <c r="D34" i="4"/>
  <c r="CM33" i="4"/>
  <c r="CE33" i="4"/>
  <c r="CC33" i="4"/>
  <c r="D33" i="4"/>
  <c r="CL33" i="4" s="1"/>
  <c r="CL32" i="4"/>
  <c r="D32" i="4"/>
  <c r="CM31" i="4"/>
  <c r="CL31" i="4"/>
  <c r="CE31" i="4"/>
  <c r="CC31" i="4"/>
  <c r="CA31" i="4"/>
  <c r="D31" i="4"/>
  <c r="D30" i="4"/>
  <c r="CE29" i="4"/>
  <c r="CC29" i="4"/>
  <c r="D29" i="4"/>
  <c r="D28" i="4"/>
  <c r="CE27" i="4"/>
  <c r="CC27" i="4"/>
  <c r="D27" i="4"/>
  <c r="CK26" i="4"/>
  <c r="D26" i="4"/>
  <c r="CN25" i="4"/>
  <c r="CE25" i="4"/>
  <c r="CC25" i="4"/>
  <c r="CA25" i="4"/>
  <c r="D25" i="4"/>
  <c r="CK24" i="4"/>
  <c r="CC24" i="4"/>
  <c r="D24" i="4"/>
  <c r="CK23" i="4"/>
  <c r="D23" i="4"/>
  <c r="CN22" i="4"/>
  <c r="CE22" i="4"/>
  <c r="CC22" i="4"/>
  <c r="CA22" i="4"/>
  <c r="D22" i="4"/>
  <c r="CE21" i="4"/>
  <c r="D21" i="4"/>
  <c r="CN20" i="4"/>
  <c r="CE20" i="4"/>
  <c r="CC20" i="4"/>
  <c r="CA20" i="4"/>
  <c r="D20" i="4"/>
  <c r="CE19" i="4"/>
  <c r="D19" i="4"/>
  <c r="CN18" i="4"/>
  <c r="CE18" i="4"/>
  <c r="CC18" i="4"/>
  <c r="CA18" i="4"/>
  <c r="D18" i="4"/>
  <c r="CE17" i="4"/>
  <c r="D17" i="4"/>
  <c r="CN16" i="4"/>
  <c r="CE16" i="4"/>
  <c r="CC16" i="4"/>
  <c r="CA16" i="4"/>
  <c r="D16" i="4"/>
  <c r="CE15" i="4"/>
  <c r="D15" i="4"/>
  <c r="D14" i="4"/>
  <c r="CN13" i="4"/>
  <c r="CL13" i="4"/>
  <c r="CK13" i="4"/>
  <c r="CC13" i="4"/>
  <c r="CB13" i="4"/>
  <c r="CA13" i="4"/>
  <c r="D13" i="4"/>
  <c r="CN12" i="4"/>
  <c r="CL12" i="4"/>
  <c r="CC12" i="4"/>
  <c r="CB12" i="4"/>
  <c r="D12" i="4"/>
  <c r="CO11" i="4"/>
  <c r="CN11" i="4"/>
  <c r="CD11" i="4"/>
  <c r="CB11" i="4"/>
  <c r="D11" i="4"/>
  <c r="A5" i="4"/>
  <c r="A4" i="4"/>
  <c r="A3" i="4"/>
  <c r="A2" i="4"/>
  <c r="AH39" i="5" l="1"/>
  <c r="AH35" i="5"/>
  <c r="AH41" i="5"/>
  <c r="AH43" i="5"/>
  <c r="AH16" i="5"/>
  <c r="AH14" i="5"/>
  <c r="AH12" i="5"/>
  <c r="AH20" i="5"/>
  <c r="AH26" i="5"/>
  <c r="AH31" i="5"/>
  <c r="AH45" i="5"/>
  <c r="AH38" i="5"/>
  <c r="X98" i="5"/>
  <c r="AH40" i="5"/>
  <c r="AH36" i="5"/>
  <c r="AH32" i="5"/>
  <c r="AH29" i="5"/>
  <c r="CM14" i="4"/>
  <c r="CD14" i="4"/>
  <c r="CE14" i="4"/>
  <c r="CO14" i="4"/>
  <c r="AH18" i="4"/>
  <c r="CM28" i="4"/>
  <c r="CD28" i="4"/>
  <c r="CO28" i="4"/>
  <c r="CK28" i="4"/>
  <c r="CB28" i="4"/>
  <c r="CL28" i="4"/>
  <c r="CO30" i="4"/>
  <c r="CM30" i="4"/>
  <c r="CD30" i="4"/>
  <c r="CK30" i="4"/>
  <c r="CB30" i="4"/>
  <c r="CL30" i="4"/>
  <c r="CA14" i="4"/>
  <c r="AH14" i="4" s="1"/>
  <c r="CK14" i="4"/>
  <c r="CO15" i="4"/>
  <c r="CK15" i="4"/>
  <c r="CB15" i="4"/>
  <c r="CM15" i="4"/>
  <c r="CD15" i="4"/>
  <c r="CL15" i="4"/>
  <c r="CO17" i="4"/>
  <c r="CK17" i="4"/>
  <c r="CB17" i="4"/>
  <c r="CM17" i="4"/>
  <c r="CD17" i="4"/>
  <c r="CL17" i="4"/>
  <c r="CO19" i="4"/>
  <c r="CK19" i="4"/>
  <c r="CB19" i="4"/>
  <c r="CM19" i="4"/>
  <c r="CD19" i="4"/>
  <c r="CL19" i="4"/>
  <c r="CO21" i="4"/>
  <c r="CK21" i="4"/>
  <c r="CB21" i="4"/>
  <c r="CM21" i="4"/>
  <c r="CD21" i="4"/>
  <c r="CL21" i="4"/>
  <c r="CL23" i="4"/>
  <c r="CB23" i="4"/>
  <c r="CO23" i="4"/>
  <c r="CE23" i="4"/>
  <c r="CM23" i="4"/>
  <c r="CL26" i="4"/>
  <c r="CB26" i="4"/>
  <c r="CO26" i="4"/>
  <c r="CE26" i="4"/>
  <c r="CM26" i="4"/>
  <c r="CA28" i="4"/>
  <c r="AH28" i="4" s="1"/>
  <c r="CN28" i="4"/>
  <c r="CA30" i="4"/>
  <c r="CN30" i="4"/>
  <c r="CO32" i="4"/>
  <c r="CK32" i="4"/>
  <c r="CB32" i="4"/>
  <c r="CE32" i="4"/>
  <c r="CM32" i="4"/>
  <c r="CC32" i="4"/>
  <c r="CN32" i="4"/>
  <c r="CO38" i="4"/>
  <c r="CK38" i="4"/>
  <c r="CB38" i="4"/>
  <c r="CM38" i="4"/>
  <c r="CC38" i="4"/>
  <c r="CE38" i="4"/>
  <c r="CN38" i="4"/>
  <c r="CO40" i="4"/>
  <c r="CK40" i="4"/>
  <c r="CB40" i="4"/>
  <c r="CE40" i="4"/>
  <c r="CM40" i="4"/>
  <c r="CC40" i="4"/>
  <c r="CN40" i="4"/>
  <c r="CK99" i="4"/>
  <c r="CM99" i="4"/>
  <c r="CC99" i="4" s="1"/>
  <c r="CA99" i="4"/>
  <c r="CK103" i="4"/>
  <c r="CK105" i="4"/>
  <c r="CA133" i="4"/>
  <c r="Q133" i="4" s="1"/>
  <c r="CA135" i="4"/>
  <c r="Q135" i="4" s="1"/>
  <c r="CK190" i="4"/>
  <c r="BZ190" i="4"/>
  <c r="AI190" i="4" s="1"/>
  <c r="A229" i="4"/>
  <c r="CM11" i="4"/>
  <c r="CC11" i="4"/>
  <c r="AH11" i="4" s="1"/>
  <c r="CE11" i="4"/>
  <c r="CM12" i="4"/>
  <c r="CD12" i="4"/>
  <c r="CE12" i="4"/>
  <c r="CO12" i="4"/>
  <c r="CB14" i="4"/>
  <c r="CL14" i="4"/>
  <c r="CA15" i="4"/>
  <c r="AH15" i="4" s="1"/>
  <c r="CN15" i="4"/>
  <c r="CA17" i="4"/>
  <c r="CN17" i="4"/>
  <c r="CA19" i="4"/>
  <c r="AH19" i="4" s="1"/>
  <c r="CN19" i="4"/>
  <c r="CA21" i="4"/>
  <c r="CN21" i="4"/>
  <c r="CA23" i="4"/>
  <c r="AH23" i="4" s="1"/>
  <c r="CO24" i="4"/>
  <c r="CE24" i="4"/>
  <c r="CL24" i="4"/>
  <c r="CB24" i="4"/>
  <c r="CM24" i="4"/>
  <c r="CA26" i="4"/>
  <c r="CM27" i="4"/>
  <c r="CD27" i="4"/>
  <c r="CO27" i="4"/>
  <c r="CK27" i="4"/>
  <c r="CB27" i="4"/>
  <c r="CL27" i="4"/>
  <c r="CC28" i="4"/>
  <c r="CM29" i="4"/>
  <c r="CD29" i="4"/>
  <c r="CO29" i="4"/>
  <c r="CK29" i="4"/>
  <c r="CB29" i="4"/>
  <c r="CL29" i="4"/>
  <c r="CC30" i="4"/>
  <c r="CA32" i="4"/>
  <c r="CA38" i="4"/>
  <c r="CA40" i="4"/>
  <c r="CK98" i="4"/>
  <c r="CM98" i="4"/>
  <c r="CC98" i="4" s="1"/>
  <c r="CA98" i="4"/>
  <c r="CB99" i="4"/>
  <c r="CK107" i="4"/>
  <c r="CK109" i="4"/>
  <c r="CA137" i="4"/>
  <c r="Q137" i="4" s="1"/>
  <c r="CA139" i="4"/>
  <c r="Q139" i="4" s="1"/>
  <c r="CK191" i="4"/>
  <c r="BZ191" i="4"/>
  <c r="AI191" i="4" s="1"/>
  <c r="CL11" i="4"/>
  <c r="CA12" i="4"/>
  <c r="CK12" i="4"/>
  <c r="CM13" i="4"/>
  <c r="CD13" i="4"/>
  <c r="AH13" i="4" s="1"/>
  <c r="CE13" i="4"/>
  <c r="CO13" i="4"/>
  <c r="CC14" i="4"/>
  <c r="CN14" i="4"/>
  <c r="CC15" i="4"/>
  <c r="CO16" i="4"/>
  <c r="CK16" i="4"/>
  <c r="CB16" i="4"/>
  <c r="CM16" i="4"/>
  <c r="CD16" i="4"/>
  <c r="AH16" i="4" s="1"/>
  <c r="CL16" i="4"/>
  <c r="CC17" i="4"/>
  <c r="CO18" i="4"/>
  <c r="CK18" i="4"/>
  <c r="CB18" i="4"/>
  <c r="CM18" i="4"/>
  <c r="CD18" i="4"/>
  <c r="CL18" i="4"/>
  <c r="CC19" i="4"/>
  <c r="CO20" i="4"/>
  <c r="CK20" i="4"/>
  <c r="CB20" i="4"/>
  <c r="AH20" i="4" s="1"/>
  <c r="CM20" i="4"/>
  <c r="CD20" i="4"/>
  <c r="CL20" i="4"/>
  <c r="CC21" i="4"/>
  <c r="CO22" i="4"/>
  <c r="CK22" i="4"/>
  <c r="CB22" i="4"/>
  <c r="AH22" i="4" s="1"/>
  <c r="CM22" i="4"/>
  <c r="CD22" i="4"/>
  <c r="CL22" i="4"/>
  <c r="CC23" i="4"/>
  <c r="CA24" i="4"/>
  <c r="AH24" i="4" s="1"/>
  <c r="CO25" i="4"/>
  <c r="CK25" i="4"/>
  <c r="CB25" i="4"/>
  <c r="AH25" i="4" s="1"/>
  <c r="CM25" i="4"/>
  <c r="CD25" i="4"/>
  <c r="CL25" i="4"/>
  <c r="CC26" i="4"/>
  <c r="CA27" i="4"/>
  <c r="AH27" i="4" s="1"/>
  <c r="CN27" i="4"/>
  <c r="CE28" i="4"/>
  <c r="CA29" i="4"/>
  <c r="AH29" i="4" s="1"/>
  <c r="CN29" i="4"/>
  <c r="CE30" i="4"/>
  <c r="CD32" i="4"/>
  <c r="CO34" i="4"/>
  <c r="CK34" i="4"/>
  <c r="CB34" i="4"/>
  <c r="CM34" i="4"/>
  <c r="CC34" i="4"/>
  <c r="CE34" i="4"/>
  <c r="AH34" i="4" s="1"/>
  <c r="CN34" i="4"/>
  <c r="CO36" i="4"/>
  <c r="CK36" i="4"/>
  <c r="CB36" i="4"/>
  <c r="AH36" i="4" s="1"/>
  <c r="CE36" i="4"/>
  <c r="CM36" i="4"/>
  <c r="CC36" i="4"/>
  <c r="CN36" i="4"/>
  <c r="CD38" i="4"/>
  <c r="CD40" i="4"/>
  <c r="CO42" i="4"/>
  <c r="CK42" i="4"/>
  <c r="CB42" i="4"/>
  <c r="AH42" i="4" s="1"/>
  <c r="CM42" i="4"/>
  <c r="CC42" i="4"/>
  <c r="CE42" i="4"/>
  <c r="CN42" i="4"/>
  <c r="CO44" i="4"/>
  <c r="CK44" i="4"/>
  <c r="CB44" i="4"/>
  <c r="AH44" i="4" s="1"/>
  <c r="CE44" i="4"/>
  <c r="CM44" i="4"/>
  <c r="CC44" i="4"/>
  <c r="CN44" i="4"/>
  <c r="CK97" i="4"/>
  <c r="CM97" i="4"/>
  <c r="CC97" i="4" s="1"/>
  <c r="CA97" i="4"/>
  <c r="X97" i="4" s="1"/>
  <c r="CB98" i="4"/>
  <c r="CL99" i="4"/>
  <c r="CK111" i="4"/>
  <c r="CA141" i="4"/>
  <c r="Q141" i="4" s="1"/>
  <c r="CA143" i="4"/>
  <c r="Q143" i="4" s="1"/>
  <c r="BZ189" i="4"/>
  <c r="AI189" i="4" s="1"/>
  <c r="BZ192" i="4"/>
  <c r="AI192" i="4" s="1"/>
  <c r="CO31" i="4"/>
  <c r="CK31" i="4"/>
  <c r="CB31" i="4"/>
  <c r="AH31" i="4" s="1"/>
  <c r="CD31" i="4"/>
  <c r="CN31" i="4"/>
  <c r="CA33" i="4"/>
  <c r="AH33" i="4" s="1"/>
  <c r="CO35" i="4"/>
  <c r="CK35" i="4"/>
  <c r="CB35" i="4"/>
  <c r="CD35" i="4"/>
  <c r="CN35" i="4"/>
  <c r="CA37" i="4"/>
  <c r="CO39" i="4"/>
  <c r="CK39" i="4"/>
  <c r="CB39" i="4"/>
  <c r="AH39" i="4" s="1"/>
  <c r="CD39" i="4"/>
  <c r="CN39" i="4"/>
  <c r="CA41" i="4"/>
  <c r="CO43" i="4"/>
  <c r="CK43" i="4"/>
  <c r="CB43" i="4"/>
  <c r="CD43" i="4"/>
  <c r="CN43" i="4"/>
  <c r="CA45" i="4"/>
  <c r="CA134" i="4"/>
  <c r="Q134" i="4" s="1"/>
  <c r="CA138" i="4"/>
  <c r="Q138" i="4" s="1"/>
  <c r="CA142" i="4"/>
  <c r="Q142" i="4" s="1"/>
  <c r="CA146" i="4"/>
  <c r="Q146" i="4" s="1"/>
  <c r="CO33" i="4"/>
  <c r="CK33" i="4"/>
  <c r="CB33" i="4"/>
  <c r="CD33" i="4"/>
  <c r="CN33" i="4"/>
  <c r="CO37" i="4"/>
  <c r="CK37" i="4"/>
  <c r="CB37" i="4"/>
  <c r="CD37" i="4"/>
  <c r="CN37" i="4"/>
  <c r="CO41" i="4"/>
  <c r="CK41" i="4"/>
  <c r="CB41" i="4"/>
  <c r="CD41" i="4"/>
  <c r="CN41" i="4"/>
  <c r="CO45" i="4"/>
  <c r="CK45" i="4"/>
  <c r="CB45" i="4"/>
  <c r="CD45" i="4"/>
  <c r="CN45" i="4"/>
  <c r="BZ194" i="3"/>
  <c r="AI194" i="3" s="1"/>
  <c r="E194" i="3"/>
  <c r="D194" i="3"/>
  <c r="C194" i="3"/>
  <c r="CK194" i="3" s="1"/>
  <c r="BZ193" i="3"/>
  <c r="AI193" i="3" s="1"/>
  <c r="E193" i="3"/>
  <c r="D193" i="3"/>
  <c r="C193" i="3"/>
  <c r="CK193" i="3" s="1"/>
  <c r="BZ192" i="3"/>
  <c r="AI192" i="3" s="1"/>
  <c r="E192" i="3"/>
  <c r="D192" i="3"/>
  <c r="C192" i="3"/>
  <c r="CK192" i="3" s="1"/>
  <c r="E191" i="3"/>
  <c r="D191" i="3"/>
  <c r="C191" i="3"/>
  <c r="CK191" i="3" s="1"/>
  <c r="E190" i="3"/>
  <c r="C190" i="3" s="1"/>
  <c r="D190" i="3"/>
  <c r="E189" i="3"/>
  <c r="C189" i="3" s="1"/>
  <c r="D189" i="3"/>
  <c r="E188" i="3"/>
  <c r="D188" i="3"/>
  <c r="C188" i="3"/>
  <c r="CK188" i="3" s="1"/>
  <c r="I183" i="3"/>
  <c r="H183" i="3"/>
  <c r="G183" i="3"/>
  <c r="F183" i="3"/>
  <c r="E183" i="3"/>
  <c r="D183" i="3" s="1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48" i="3"/>
  <c r="CK148" i="3" s="1"/>
  <c r="D147" i="3"/>
  <c r="CK147" i="3" s="1"/>
  <c r="CA146" i="3"/>
  <c r="Q146" i="3" s="1"/>
  <c r="D146" i="3"/>
  <c r="CK146" i="3" s="1"/>
  <c r="CA145" i="3"/>
  <c r="Q145" i="3"/>
  <c r="D145" i="3"/>
  <c r="CK145" i="3" s="1"/>
  <c r="D144" i="3"/>
  <c r="CK144" i="3" s="1"/>
  <c r="D143" i="3"/>
  <c r="CK143" i="3" s="1"/>
  <c r="CA142" i="3"/>
  <c r="Q142" i="3" s="1"/>
  <c r="D142" i="3"/>
  <c r="CK142" i="3" s="1"/>
  <c r="CA141" i="3"/>
  <c r="Q141" i="3"/>
  <c r="D141" i="3"/>
  <c r="CK141" i="3" s="1"/>
  <c r="D140" i="3"/>
  <c r="CK140" i="3" s="1"/>
  <c r="D139" i="3"/>
  <c r="CK139" i="3" s="1"/>
  <c r="CA138" i="3"/>
  <c r="Q138" i="3" s="1"/>
  <c r="D138" i="3"/>
  <c r="CK138" i="3" s="1"/>
  <c r="CA137" i="3"/>
  <c r="Q137" i="3"/>
  <c r="D137" i="3"/>
  <c r="CK137" i="3" s="1"/>
  <c r="D136" i="3"/>
  <c r="CK136" i="3" s="1"/>
  <c r="D135" i="3"/>
  <c r="CK135" i="3" s="1"/>
  <c r="CA134" i="3"/>
  <c r="Q134" i="3" s="1"/>
  <c r="D134" i="3"/>
  <c r="CK134" i="3" s="1"/>
  <c r="CA133" i="3"/>
  <c r="Q133" i="3"/>
  <c r="D133" i="3"/>
  <c r="CK133" i="3" s="1"/>
  <c r="CN129" i="3"/>
  <c r="CM129" i="3"/>
  <c r="CL129" i="3"/>
  <c r="CK129" i="3"/>
  <c r="CD129" i="3"/>
  <c r="CC129" i="3"/>
  <c r="CB129" i="3"/>
  <c r="CA129" i="3"/>
  <c r="CN128" i="3"/>
  <c r="CM128" i="3"/>
  <c r="CL128" i="3"/>
  <c r="CK128" i="3"/>
  <c r="CD128" i="3"/>
  <c r="CC128" i="3"/>
  <c r="CB128" i="3"/>
  <c r="I128" i="3" s="1"/>
  <c r="CA128" i="3"/>
  <c r="B124" i="3"/>
  <c r="B123" i="3"/>
  <c r="B119" i="3"/>
  <c r="B118" i="3"/>
  <c r="CK111" i="3"/>
  <c r="CA111" i="3"/>
  <c r="M111" i="3" s="1"/>
  <c r="D111" i="3"/>
  <c r="D110" i="3"/>
  <c r="CA110" i="3" s="1"/>
  <c r="M110" i="3" s="1"/>
  <c r="CA109" i="3"/>
  <c r="M109" i="3" s="1"/>
  <c r="D109" i="3"/>
  <c r="CK109" i="3" s="1"/>
  <c r="CK108" i="3"/>
  <c r="D108" i="3"/>
  <c r="CA108" i="3" s="1"/>
  <c r="M108" i="3" s="1"/>
  <c r="CK107" i="3"/>
  <c r="CA107" i="3"/>
  <c r="M107" i="3" s="1"/>
  <c r="D107" i="3"/>
  <c r="D106" i="3"/>
  <c r="CA106" i="3" s="1"/>
  <c r="M106" i="3" s="1"/>
  <c r="CA105" i="3"/>
  <c r="M105" i="3" s="1"/>
  <c r="D105" i="3"/>
  <c r="CK105" i="3" s="1"/>
  <c r="CK104" i="3"/>
  <c r="D104" i="3"/>
  <c r="CA104" i="3" s="1"/>
  <c r="M104" i="3" s="1"/>
  <c r="CK103" i="3"/>
  <c r="CA103" i="3"/>
  <c r="M103" i="3" s="1"/>
  <c r="D103" i="3"/>
  <c r="CM99" i="3"/>
  <c r="CC99" i="3"/>
  <c r="CA99" i="3"/>
  <c r="E99" i="3"/>
  <c r="CK99" i="3" s="1"/>
  <c r="CM98" i="3"/>
  <c r="CC98" i="3" s="1"/>
  <c r="CB98" i="3"/>
  <c r="CA98" i="3"/>
  <c r="E98" i="3"/>
  <c r="CK98" i="3" s="1"/>
  <c r="CM97" i="3"/>
  <c r="CC97" i="3"/>
  <c r="CA97" i="3"/>
  <c r="E97" i="3"/>
  <c r="CK97" i="3" s="1"/>
  <c r="I83" i="3"/>
  <c r="H83" i="3"/>
  <c r="G83" i="3"/>
  <c r="F83" i="3"/>
  <c r="E83" i="3"/>
  <c r="D83" i="3" s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 s="1"/>
  <c r="CL45" i="3"/>
  <c r="CA45" i="3"/>
  <c r="D45" i="3"/>
  <c r="CM44" i="3"/>
  <c r="CE44" i="3"/>
  <c r="CC44" i="3"/>
  <c r="D44" i="3"/>
  <c r="CL44" i="3" s="1"/>
  <c r="D43" i="3"/>
  <c r="CM43" i="3" s="1"/>
  <c r="CM42" i="3"/>
  <c r="CL42" i="3"/>
  <c r="CE42" i="3"/>
  <c r="CC42" i="3"/>
  <c r="CA42" i="3"/>
  <c r="D42" i="3"/>
  <c r="CL41" i="3"/>
  <c r="CA41" i="3"/>
  <c r="D41" i="3"/>
  <c r="CM40" i="3"/>
  <c r="CE40" i="3"/>
  <c r="CC40" i="3"/>
  <c r="D40" i="3"/>
  <c r="CL40" i="3" s="1"/>
  <c r="D39" i="3"/>
  <c r="CM38" i="3"/>
  <c r="CL38" i="3"/>
  <c r="CE38" i="3"/>
  <c r="CC38" i="3"/>
  <c r="CA38" i="3"/>
  <c r="D38" i="3"/>
  <c r="CL37" i="3"/>
  <c r="CA37" i="3"/>
  <c r="D37" i="3"/>
  <c r="CM36" i="3"/>
  <c r="CE36" i="3"/>
  <c r="CC36" i="3"/>
  <c r="D36" i="3"/>
  <c r="CL36" i="3" s="1"/>
  <c r="D35" i="3"/>
  <c r="CM35" i="3" s="1"/>
  <c r="CM34" i="3"/>
  <c r="CL34" i="3"/>
  <c r="CE34" i="3"/>
  <c r="CC34" i="3"/>
  <c r="CA34" i="3"/>
  <c r="D34" i="3"/>
  <c r="CL33" i="3"/>
  <c r="CA33" i="3"/>
  <c r="D33" i="3"/>
  <c r="CM32" i="3"/>
  <c r="CE32" i="3"/>
  <c r="CC32" i="3"/>
  <c r="D32" i="3"/>
  <c r="CL32" i="3" s="1"/>
  <c r="D31" i="3"/>
  <c r="CM30" i="3"/>
  <c r="CK30" i="3"/>
  <c r="CD30" i="3"/>
  <c r="CB30" i="3"/>
  <c r="D30" i="3"/>
  <c r="CO30" i="3" s="1"/>
  <c r="CO29" i="3"/>
  <c r="CM29" i="3"/>
  <c r="CK29" i="3"/>
  <c r="CD29" i="3"/>
  <c r="CB29" i="3"/>
  <c r="D29" i="3"/>
  <c r="CL29" i="3" s="1"/>
  <c r="CO28" i="3"/>
  <c r="CM28" i="3"/>
  <c r="CK28" i="3"/>
  <c r="CD28" i="3"/>
  <c r="CB28" i="3"/>
  <c r="D28" i="3"/>
  <c r="CL28" i="3" s="1"/>
  <c r="CO27" i="3"/>
  <c r="CM27" i="3"/>
  <c r="CK27" i="3"/>
  <c r="CD27" i="3"/>
  <c r="CB27" i="3"/>
  <c r="D27" i="3"/>
  <c r="CL27" i="3" s="1"/>
  <c r="CO26" i="3"/>
  <c r="CL26" i="3"/>
  <c r="CK26" i="3"/>
  <c r="CE26" i="3"/>
  <c r="CB26" i="3"/>
  <c r="CA26" i="3"/>
  <c r="D26" i="3"/>
  <c r="CM26" i="3" s="1"/>
  <c r="CO25" i="3"/>
  <c r="CN25" i="3"/>
  <c r="CM25" i="3"/>
  <c r="CK25" i="3"/>
  <c r="CE25" i="3"/>
  <c r="CD25" i="3"/>
  <c r="CB25" i="3"/>
  <c r="CA25" i="3"/>
  <c r="D25" i="3"/>
  <c r="CL25" i="3" s="1"/>
  <c r="CO24" i="3"/>
  <c r="CL24" i="3"/>
  <c r="CE24" i="3"/>
  <c r="CB24" i="3"/>
  <c r="D24" i="3"/>
  <c r="CM24" i="3" s="1"/>
  <c r="CO23" i="3"/>
  <c r="CL23" i="3"/>
  <c r="CK23" i="3"/>
  <c r="CE23" i="3"/>
  <c r="CB23" i="3"/>
  <c r="CA23" i="3"/>
  <c r="D23" i="3"/>
  <c r="CM23" i="3" s="1"/>
  <c r="CO22" i="3"/>
  <c r="CN22" i="3"/>
  <c r="CM22" i="3"/>
  <c r="CK22" i="3"/>
  <c r="CE22" i="3"/>
  <c r="CD22" i="3"/>
  <c r="CB22" i="3"/>
  <c r="CA22" i="3"/>
  <c r="D22" i="3"/>
  <c r="CL22" i="3" s="1"/>
  <c r="CO21" i="3"/>
  <c r="CN21" i="3"/>
  <c r="CM21" i="3"/>
  <c r="CK21" i="3"/>
  <c r="CE21" i="3"/>
  <c r="CD21" i="3"/>
  <c r="CB21" i="3"/>
  <c r="CA21" i="3"/>
  <c r="D21" i="3"/>
  <c r="CL21" i="3" s="1"/>
  <c r="CO20" i="3"/>
  <c r="CN20" i="3"/>
  <c r="CM20" i="3"/>
  <c r="CK20" i="3"/>
  <c r="CE20" i="3"/>
  <c r="CD20" i="3"/>
  <c r="CB20" i="3"/>
  <c r="CA20" i="3"/>
  <c r="D20" i="3"/>
  <c r="CL20" i="3" s="1"/>
  <c r="CO19" i="3"/>
  <c r="CN19" i="3"/>
  <c r="CM19" i="3"/>
  <c r="CK19" i="3"/>
  <c r="CE19" i="3"/>
  <c r="CD19" i="3"/>
  <c r="CB19" i="3"/>
  <c r="CA19" i="3"/>
  <c r="D19" i="3"/>
  <c r="CL19" i="3" s="1"/>
  <c r="CO18" i="3"/>
  <c r="CN18" i="3"/>
  <c r="CM18" i="3"/>
  <c r="CK18" i="3"/>
  <c r="CE18" i="3"/>
  <c r="CD18" i="3"/>
  <c r="CB18" i="3"/>
  <c r="CA18" i="3"/>
  <c r="D18" i="3"/>
  <c r="CL18" i="3" s="1"/>
  <c r="CO17" i="3"/>
  <c r="CN17" i="3"/>
  <c r="CM17" i="3"/>
  <c r="CK17" i="3"/>
  <c r="CE17" i="3"/>
  <c r="CD17" i="3"/>
  <c r="CB17" i="3"/>
  <c r="CA17" i="3"/>
  <c r="D17" i="3"/>
  <c r="CL17" i="3" s="1"/>
  <c r="CO16" i="3"/>
  <c r="CN16" i="3"/>
  <c r="CM16" i="3"/>
  <c r="CK16" i="3"/>
  <c r="CE16" i="3"/>
  <c r="CD16" i="3"/>
  <c r="CB16" i="3"/>
  <c r="CA16" i="3"/>
  <c r="D16" i="3"/>
  <c r="CL16" i="3" s="1"/>
  <c r="CO15" i="3"/>
  <c r="CN15" i="3"/>
  <c r="CM15" i="3"/>
  <c r="CK15" i="3"/>
  <c r="CE15" i="3"/>
  <c r="CD15" i="3"/>
  <c r="CB15" i="3"/>
  <c r="CA15" i="3"/>
  <c r="D15" i="3"/>
  <c r="CL15" i="3" s="1"/>
  <c r="CO14" i="3"/>
  <c r="CN14" i="3"/>
  <c r="CM14" i="3"/>
  <c r="CK14" i="3"/>
  <c r="CE14" i="3"/>
  <c r="CD14" i="3"/>
  <c r="CB14" i="3"/>
  <c r="CA14" i="3"/>
  <c r="D14" i="3"/>
  <c r="CL14" i="3" s="1"/>
  <c r="CO13" i="3"/>
  <c r="CN13" i="3"/>
  <c r="CM13" i="3"/>
  <c r="CK13" i="3"/>
  <c r="CE13" i="3"/>
  <c r="CD13" i="3"/>
  <c r="CB13" i="3"/>
  <c r="CA13" i="3"/>
  <c r="D13" i="3"/>
  <c r="CL13" i="3" s="1"/>
  <c r="CO12" i="3"/>
  <c r="CN12" i="3"/>
  <c r="CM12" i="3"/>
  <c r="CK12" i="3"/>
  <c r="CE12" i="3"/>
  <c r="CD12" i="3"/>
  <c r="CB12" i="3"/>
  <c r="CA12" i="3"/>
  <c r="D12" i="3"/>
  <c r="CL12" i="3" s="1"/>
  <c r="CO11" i="3"/>
  <c r="CM11" i="3"/>
  <c r="CE11" i="3"/>
  <c r="CC11" i="3"/>
  <c r="D11" i="3"/>
  <c r="A5" i="3"/>
  <c r="A4" i="3"/>
  <c r="A3" i="3"/>
  <c r="A2" i="3"/>
  <c r="AH41" i="4" l="1"/>
  <c r="AH12" i="4"/>
  <c r="X99" i="4"/>
  <c r="AH45" i="4"/>
  <c r="AH37" i="4"/>
  <c r="B229" i="4"/>
  <c r="X98" i="4"/>
  <c r="AH38" i="4"/>
  <c r="AH26" i="4"/>
  <c r="AH21" i="4"/>
  <c r="AH17" i="4"/>
  <c r="AH30" i="4"/>
  <c r="AH43" i="4"/>
  <c r="AH35" i="4"/>
  <c r="AH40" i="4"/>
  <c r="AH32" i="4"/>
  <c r="BZ189" i="3"/>
  <c r="AI189" i="3" s="1"/>
  <c r="CK189" i="3"/>
  <c r="CK190" i="3"/>
  <c r="BZ190" i="3"/>
  <c r="AI190" i="3" s="1"/>
  <c r="A229" i="3"/>
  <c r="CO31" i="3"/>
  <c r="CK31" i="3"/>
  <c r="CB31" i="3"/>
  <c r="CD31" i="3"/>
  <c r="CN31" i="3"/>
  <c r="CO39" i="3"/>
  <c r="CK39" i="3"/>
  <c r="CB39" i="3"/>
  <c r="CD39" i="3"/>
  <c r="CN39" i="3"/>
  <c r="CA31" i="3"/>
  <c r="CL31" i="3"/>
  <c r="CO33" i="3"/>
  <c r="CK33" i="3"/>
  <c r="CB33" i="3"/>
  <c r="AH33" i="3" s="1"/>
  <c r="CD33" i="3"/>
  <c r="CN33" i="3"/>
  <c r="CA35" i="3"/>
  <c r="CL35" i="3"/>
  <c r="CO37" i="3"/>
  <c r="CK37" i="3"/>
  <c r="CB37" i="3"/>
  <c r="AH37" i="3" s="1"/>
  <c r="CD37" i="3"/>
  <c r="CN37" i="3"/>
  <c r="CA39" i="3"/>
  <c r="AH39" i="3" s="1"/>
  <c r="CL39" i="3"/>
  <c r="CO41" i="3"/>
  <c r="CK41" i="3"/>
  <c r="CB41" i="3"/>
  <c r="AH41" i="3" s="1"/>
  <c r="CD41" i="3"/>
  <c r="CN41" i="3"/>
  <c r="CA43" i="3"/>
  <c r="CL43" i="3"/>
  <c r="CO45" i="3"/>
  <c r="CK45" i="3"/>
  <c r="CB45" i="3"/>
  <c r="CD45" i="3"/>
  <c r="AH45" i="3" s="1"/>
  <c r="CN45" i="3"/>
  <c r="X97" i="3"/>
  <c r="CK106" i="3"/>
  <c r="CK110" i="3"/>
  <c r="CA136" i="3"/>
  <c r="Q136" i="3" s="1"/>
  <c r="CA140" i="3"/>
  <c r="Q140" i="3" s="1"/>
  <c r="CA144" i="3"/>
  <c r="Q144" i="3" s="1"/>
  <c r="CA148" i="3"/>
  <c r="Q148" i="3" s="1"/>
  <c r="CB11" i="3"/>
  <c r="AH11" i="3" s="1"/>
  <c r="CL11" i="3"/>
  <c r="CC12" i="3"/>
  <c r="AH12" i="3" s="1"/>
  <c r="CC13" i="3"/>
  <c r="AH13" i="3" s="1"/>
  <c r="CC14" i="3"/>
  <c r="AH14" i="3" s="1"/>
  <c r="CC15" i="3"/>
  <c r="AH15" i="3" s="1"/>
  <c r="CC16" i="3"/>
  <c r="AH16" i="3" s="1"/>
  <c r="CC17" i="3"/>
  <c r="AH17" i="3" s="1"/>
  <c r="CC18" i="3"/>
  <c r="AH18" i="3" s="1"/>
  <c r="CC19" i="3"/>
  <c r="AH19" i="3" s="1"/>
  <c r="CC20" i="3"/>
  <c r="AH20" i="3" s="1"/>
  <c r="CC21" i="3"/>
  <c r="AH21" i="3" s="1"/>
  <c r="CC22" i="3"/>
  <c r="AH22" i="3" s="1"/>
  <c r="CC23" i="3"/>
  <c r="AH23" i="3" s="1"/>
  <c r="CA24" i="3"/>
  <c r="AH24" i="3" s="1"/>
  <c r="CK24" i="3"/>
  <c r="CC25" i="3"/>
  <c r="AH25" i="3" s="1"/>
  <c r="CC26" i="3"/>
  <c r="AH26" i="3" s="1"/>
  <c r="CA27" i="3"/>
  <c r="CE27" i="3"/>
  <c r="CN27" i="3"/>
  <c r="CA28" i="3"/>
  <c r="CE28" i="3"/>
  <c r="CN28" i="3"/>
  <c r="CA29" i="3"/>
  <c r="CE29" i="3"/>
  <c r="CN29" i="3"/>
  <c r="CA30" i="3"/>
  <c r="CE30" i="3"/>
  <c r="CN30" i="3"/>
  <c r="CC31" i="3"/>
  <c r="CM31" i="3"/>
  <c r="CA32" i="3"/>
  <c r="CE33" i="3"/>
  <c r="CO34" i="3"/>
  <c r="CK34" i="3"/>
  <c r="CB34" i="3"/>
  <c r="AH34" i="3" s="1"/>
  <c r="CD34" i="3"/>
  <c r="CN34" i="3"/>
  <c r="CC35" i="3"/>
  <c r="CA36" i="3"/>
  <c r="CE37" i="3"/>
  <c r="CO38" i="3"/>
  <c r="CK38" i="3"/>
  <c r="CB38" i="3"/>
  <c r="AH38" i="3" s="1"/>
  <c r="CD38" i="3"/>
  <c r="CN38" i="3"/>
  <c r="CC39" i="3"/>
  <c r="CM39" i="3"/>
  <c r="CA40" i="3"/>
  <c r="CE41" i="3"/>
  <c r="CO42" i="3"/>
  <c r="CK42" i="3"/>
  <c r="CB42" i="3"/>
  <c r="CD42" i="3"/>
  <c r="CN42" i="3"/>
  <c r="CC43" i="3"/>
  <c r="CA44" i="3"/>
  <c r="CE45" i="3"/>
  <c r="CB97" i="3"/>
  <c r="CL98" i="3"/>
  <c r="CB99" i="3"/>
  <c r="X99" i="3" s="1"/>
  <c r="I129" i="3"/>
  <c r="CA135" i="3"/>
  <c r="Q135" i="3" s="1"/>
  <c r="CA139" i="3"/>
  <c r="Q139" i="3" s="1"/>
  <c r="CA143" i="3"/>
  <c r="Q143" i="3" s="1"/>
  <c r="CA147" i="3"/>
  <c r="Q147" i="3" s="1"/>
  <c r="BZ191" i="3"/>
  <c r="AI191" i="3" s="1"/>
  <c r="CO35" i="3"/>
  <c r="CK35" i="3"/>
  <c r="CB35" i="3"/>
  <c r="CD35" i="3"/>
  <c r="CN35" i="3"/>
  <c r="CO43" i="3"/>
  <c r="CK43" i="3"/>
  <c r="CB43" i="3"/>
  <c r="CD43" i="3"/>
  <c r="CN43" i="3"/>
  <c r="X98" i="3"/>
  <c r="CD11" i="3"/>
  <c r="CN11" i="3"/>
  <c r="CC24" i="3"/>
  <c r="CC27" i="3"/>
  <c r="CC28" i="3"/>
  <c r="CC29" i="3"/>
  <c r="CC30" i="3"/>
  <c r="CL30" i="3"/>
  <c r="CE31" i="3"/>
  <c r="CO32" i="3"/>
  <c r="CK32" i="3"/>
  <c r="CB32" i="3"/>
  <c r="CD32" i="3"/>
  <c r="CN32" i="3"/>
  <c r="CC33" i="3"/>
  <c r="CM33" i="3"/>
  <c r="CE35" i="3"/>
  <c r="CO36" i="3"/>
  <c r="CK36" i="3"/>
  <c r="CB36" i="3"/>
  <c r="CD36" i="3"/>
  <c r="CN36" i="3"/>
  <c r="CC37" i="3"/>
  <c r="CM37" i="3"/>
  <c r="CE39" i="3"/>
  <c r="CO40" i="3"/>
  <c r="CK40" i="3"/>
  <c r="CB40" i="3"/>
  <c r="CD40" i="3"/>
  <c r="CN40" i="3"/>
  <c r="CC41" i="3"/>
  <c r="CM41" i="3"/>
  <c r="CE43" i="3"/>
  <c r="CO44" i="3"/>
  <c r="CK44" i="3"/>
  <c r="CB44" i="3"/>
  <c r="CD44" i="3"/>
  <c r="CN44" i="3"/>
  <c r="CC45" i="3"/>
  <c r="CM45" i="3"/>
  <c r="CL97" i="3"/>
  <c r="CL99" i="3"/>
  <c r="BZ188" i="3"/>
  <c r="AI188" i="3" s="1"/>
  <c r="E194" i="2"/>
  <c r="D194" i="2"/>
  <c r="C194" i="2" s="1"/>
  <c r="BZ194" i="2" s="1"/>
  <c r="AI194" i="2" s="1"/>
  <c r="E193" i="2"/>
  <c r="D193" i="2"/>
  <c r="C193" i="2"/>
  <c r="CK193" i="2" s="1"/>
  <c r="E192" i="2"/>
  <c r="D192" i="2"/>
  <c r="C192" i="2" s="1"/>
  <c r="BZ192" i="2" s="1"/>
  <c r="AI192" i="2" s="1"/>
  <c r="E191" i="2"/>
  <c r="D191" i="2"/>
  <c r="C191" i="2"/>
  <c r="CK191" i="2" s="1"/>
  <c r="E190" i="2"/>
  <c r="D190" i="2"/>
  <c r="E189" i="2"/>
  <c r="D189" i="2"/>
  <c r="C189" i="2"/>
  <c r="CK189" i="2" s="1"/>
  <c r="E188" i="2"/>
  <c r="D188" i="2"/>
  <c r="I183" i="2"/>
  <c r="H183" i="2"/>
  <c r="G183" i="2"/>
  <c r="D183" i="2" s="1"/>
  <c r="F183" i="2"/>
  <c r="E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CK148" i="2"/>
  <c r="D148" i="2"/>
  <c r="CA148" i="2" s="1"/>
  <c r="Q148" i="2" s="1"/>
  <c r="D147" i="2"/>
  <c r="D146" i="2"/>
  <c r="CA146" i="2" s="1"/>
  <c r="Q146" i="2" s="1"/>
  <c r="D145" i="2"/>
  <c r="D144" i="2"/>
  <c r="CA144" i="2" s="1"/>
  <c r="Q144" i="2" s="1"/>
  <c r="D143" i="2"/>
  <c r="CK142" i="2"/>
  <c r="D142" i="2"/>
  <c r="CA142" i="2" s="1"/>
  <c r="Q142" i="2" s="1"/>
  <c r="D141" i="2"/>
  <c r="CK140" i="2"/>
  <c r="D140" i="2"/>
  <c r="CA140" i="2" s="1"/>
  <c r="Q140" i="2" s="1"/>
  <c r="D139" i="2"/>
  <c r="D138" i="2"/>
  <c r="CA138" i="2" s="1"/>
  <c r="Q138" i="2" s="1"/>
  <c r="D137" i="2"/>
  <c r="D136" i="2"/>
  <c r="CA136" i="2" s="1"/>
  <c r="Q136" i="2" s="1"/>
  <c r="D135" i="2"/>
  <c r="CK134" i="2"/>
  <c r="D134" i="2"/>
  <c r="CA134" i="2" s="1"/>
  <c r="Q134" i="2" s="1"/>
  <c r="D133" i="2"/>
  <c r="CN129" i="2"/>
  <c r="CM129" i="2"/>
  <c r="CL129" i="2"/>
  <c r="CK129" i="2"/>
  <c r="CD129" i="2"/>
  <c r="I129" i="2" s="1"/>
  <c r="CC129" i="2"/>
  <c r="CB129" i="2"/>
  <c r="CA129" i="2"/>
  <c r="CN128" i="2"/>
  <c r="CM128" i="2"/>
  <c r="CL128" i="2"/>
  <c r="CK128" i="2"/>
  <c r="CA128" i="2" s="1"/>
  <c r="I128" i="2" s="1"/>
  <c r="CD128" i="2"/>
  <c r="CC128" i="2"/>
  <c r="CB128" i="2"/>
  <c r="B124" i="2"/>
  <c r="B123" i="2"/>
  <c r="B119" i="2"/>
  <c r="B118" i="2"/>
  <c r="CK111" i="2"/>
  <c r="CA111" i="2"/>
  <c r="M111" i="2"/>
  <c r="D111" i="2"/>
  <c r="CK110" i="2"/>
  <c r="CA110" i="2"/>
  <c r="M110" i="2"/>
  <c r="D110" i="2"/>
  <c r="CK109" i="2"/>
  <c r="CA109" i="2"/>
  <c r="M109" i="2"/>
  <c r="D109" i="2"/>
  <c r="CK108" i="2"/>
  <c r="CA108" i="2"/>
  <c r="M108" i="2"/>
  <c r="D108" i="2"/>
  <c r="CK107" i="2"/>
  <c r="CA107" i="2"/>
  <c r="M107" i="2"/>
  <c r="D107" i="2"/>
  <c r="CK106" i="2"/>
  <c r="CA106" i="2"/>
  <c r="M106" i="2"/>
  <c r="D106" i="2"/>
  <c r="CK105" i="2"/>
  <c r="CA105" i="2"/>
  <c r="M105" i="2"/>
  <c r="D105" i="2"/>
  <c r="CK104" i="2"/>
  <c r="CA104" i="2"/>
  <c r="M104" i="2"/>
  <c r="D104" i="2"/>
  <c r="CK103" i="2"/>
  <c r="CA103" i="2"/>
  <c r="M103" i="2"/>
  <c r="D103" i="2"/>
  <c r="CM99" i="2"/>
  <c r="CC99" i="2" s="1"/>
  <c r="CL99" i="2"/>
  <c r="CK99" i="2"/>
  <c r="CB99" i="2"/>
  <c r="CA99" i="2"/>
  <c r="X99" i="2" s="1"/>
  <c r="E99" i="2"/>
  <c r="CM98" i="2"/>
  <c r="CC98" i="2" s="1"/>
  <c r="CL98" i="2"/>
  <c r="CK98" i="2"/>
  <c r="CB98" i="2"/>
  <c r="CA98" i="2"/>
  <c r="X98" i="2"/>
  <c r="E98" i="2"/>
  <c r="CM97" i="2"/>
  <c r="CC97" i="2" s="1"/>
  <c r="CL97" i="2"/>
  <c r="CK97" i="2"/>
  <c r="CB97" i="2"/>
  <c r="CA97" i="2"/>
  <c r="X97" i="2"/>
  <c r="E97" i="2"/>
  <c r="I83" i="2"/>
  <c r="H83" i="2"/>
  <c r="G83" i="2"/>
  <c r="D83" i="2" s="1"/>
  <c r="F83" i="2"/>
  <c r="E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D46" i="2" s="1"/>
  <c r="F46" i="2"/>
  <c r="E46" i="2"/>
  <c r="CO45" i="2"/>
  <c r="CM45" i="2"/>
  <c r="CC45" i="2"/>
  <c r="D45" i="2"/>
  <c r="D44" i="2"/>
  <c r="CM43" i="2"/>
  <c r="CL43" i="2"/>
  <c r="CK43" i="2"/>
  <c r="CC43" i="2"/>
  <c r="CB43" i="2"/>
  <c r="D43" i="2"/>
  <c r="CO42" i="2"/>
  <c r="CM42" i="2"/>
  <c r="CD42" i="2"/>
  <c r="CC42" i="2"/>
  <c r="CB42" i="2"/>
  <c r="D42" i="2"/>
  <c r="CO41" i="2"/>
  <c r="CM41" i="2"/>
  <c r="CC41" i="2"/>
  <c r="D41" i="2"/>
  <c r="D40" i="2"/>
  <c r="CD40" i="2" s="1"/>
  <c r="CM39" i="2"/>
  <c r="CL39" i="2"/>
  <c r="CK39" i="2"/>
  <c r="CC39" i="2"/>
  <c r="CB39" i="2"/>
  <c r="D39" i="2"/>
  <c r="CO38" i="2"/>
  <c r="CM38" i="2"/>
  <c r="CD38" i="2"/>
  <c r="CC38" i="2"/>
  <c r="CB38" i="2"/>
  <c r="D38" i="2"/>
  <c r="CO37" i="2"/>
  <c r="CM37" i="2"/>
  <c r="CC37" i="2"/>
  <c r="D37" i="2"/>
  <c r="D36" i="2"/>
  <c r="CM35" i="2"/>
  <c r="CL35" i="2"/>
  <c r="CK35" i="2"/>
  <c r="CC35" i="2"/>
  <c r="CB35" i="2"/>
  <c r="D35" i="2"/>
  <c r="CO34" i="2"/>
  <c r="CM34" i="2"/>
  <c r="CD34" i="2"/>
  <c r="CC34" i="2"/>
  <c r="CB34" i="2"/>
  <c r="D34" i="2"/>
  <c r="CO33" i="2"/>
  <c r="CM33" i="2"/>
  <c r="CC33" i="2"/>
  <c r="D33" i="2"/>
  <c r="D32" i="2"/>
  <c r="CM31" i="2"/>
  <c r="CL31" i="2"/>
  <c r="CK31" i="2"/>
  <c r="CC31" i="2"/>
  <c r="CB31" i="2"/>
  <c r="D31" i="2"/>
  <c r="CO30" i="2"/>
  <c r="CM30" i="2"/>
  <c r="CD30" i="2"/>
  <c r="CC30" i="2"/>
  <c r="CB30" i="2"/>
  <c r="D30" i="2"/>
  <c r="CO29" i="2"/>
  <c r="CM29" i="2"/>
  <c r="CC29" i="2"/>
  <c r="D29" i="2"/>
  <c r="D28" i="2"/>
  <c r="CD28" i="2" s="1"/>
  <c r="CM27" i="2"/>
  <c r="CL27" i="2"/>
  <c r="CK27" i="2"/>
  <c r="CC27" i="2"/>
  <c r="CB27" i="2"/>
  <c r="D27" i="2"/>
  <c r="CO26" i="2"/>
  <c r="CC26" i="2"/>
  <c r="D26" i="2"/>
  <c r="CM26" i="2" s="1"/>
  <c r="D25" i="2"/>
  <c r="CO24" i="2"/>
  <c r="CL24" i="2"/>
  <c r="CK24" i="2"/>
  <c r="CE24" i="2"/>
  <c r="CB24" i="2"/>
  <c r="CA24" i="2"/>
  <c r="D24" i="2"/>
  <c r="CM24" i="2" s="1"/>
  <c r="D23" i="2"/>
  <c r="CL22" i="2"/>
  <c r="CK22" i="2"/>
  <c r="CB22" i="2"/>
  <c r="D22" i="2"/>
  <c r="CM21" i="2"/>
  <c r="CL21" i="2"/>
  <c r="CK21" i="2"/>
  <c r="CC21" i="2"/>
  <c r="CB21" i="2"/>
  <c r="D21" i="2"/>
  <c r="CM20" i="2"/>
  <c r="CC20" i="2"/>
  <c r="D20" i="2"/>
  <c r="CL20" i="2" s="1"/>
  <c r="D19" i="2"/>
  <c r="CM19" i="2" s="1"/>
  <c r="CL18" i="2"/>
  <c r="CK18" i="2"/>
  <c r="CB18" i="2"/>
  <c r="D18" i="2"/>
  <c r="CM17" i="2"/>
  <c r="CL17" i="2"/>
  <c r="CK17" i="2"/>
  <c r="CC17" i="2"/>
  <c r="CB17" i="2"/>
  <c r="D17" i="2"/>
  <c r="CM16" i="2"/>
  <c r="CC16" i="2"/>
  <c r="D16" i="2"/>
  <c r="CL16" i="2" s="1"/>
  <c r="CO15" i="2"/>
  <c r="CK15" i="2"/>
  <c r="CD15" i="2"/>
  <c r="CA15" i="2"/>
  <c r="D15" i="2"/>
  <c r="CN14" i="2"/>
  <c r="CM14" i="2"/>
  <c r="CE14" i="2"/>
  <c r="CD14" i="2"/>
  <c r="CA14" i="2"/>
  <c r="D14" i="2"/>
  <c r="CO14" i="2" s="1"/>
  <c r="CN13" i="2"/>
  <c r="CM13" i="2"/>
  <c r="CE13" i="2"/>
  <c r="CD13" i="2"/>
  <c r="CA13" i="2"/>
  <c r="D13" i="2"/>
  <c r="CO13" i="2" s="1"/>
  <c r="CN12" i="2"/>
  <c r="CM12" i="2"/>
  <c r="CE12" i="2"/>
  <c r="CD12" i="2"/>
  <c r="CA12" i="2"/>
  <c r="D12" i="2"/>
  <c r="CO12" i="2" s="1"/>
  <c r="CM11" i="2"/>
  <c r="CC11" i="2"/>
  <c r="D11" i="2"/>
  <c r="CL11" i="2" s="1"/>
  <c r="A5" i="2"/>
  <c r="A4" i="2"/>
  <c r="A3" i="2"/>
  <c r="A2" i="2"/>
  <c r="AH27" i="3" l="1"/>
  <c r="AH36" i="3"/>
  <c r="AH32" i="3"/>
  <c r="AH29" i="3"/>
  <c r="AH31" i="3"/>
  <c r="AH30" i="3"/>
  <c r="AH35" i="3"/>
  <c r="AH44" i="3"/>
  <c r="AH42" i="3"/>
  <c r="AH40" i="3"/>
  <c r="AH28" i="3"/>
  <c r="B229" i="3"/>
  <c r="AH43" i="3"/>
  <c r="CD19" i="2"/>
  <c r="CO19" i="2"/>
  <c r="CK23" i="2"/>
  <c r="CA23" i="2"/>
  <c r="CE23" i="2"/>
  <c r="CN25" i="2"/>
  <c r="CE25" i="2"/>
  <c r="CA25" i="2"/>
  <c r="CD25" i="2"/>
  <c r="CO25" i="2"/>
  <c r="CK28" i="2"/>
  <c r="CN32" i="2"/>
  <c r="CE32" i="2"/>
  <c r="CA32" i="2"/>
  <c r="AH32" i="2" s="1"/>
  <c r="CM32" i="2"/>
  <c r="CC32" i="2"/>
  <c r="CK32" i="2"/>
  <c r="CN36" i="2"/>
  <c r="CE36" i="2"/>
  <c r="CA36" i="2"/>
  <c r="CM36" i="2"/>
  <c r="CC36" i="2"/>
  <c r="CK40" i="2"/>
  <c r="CN44" i="2"/>
  <c r="CE44" i="2"/>
  <c r="CA44" i="2"/>
  <c r="AH44" i="2" s="1"/>
  <c r="CM44" i="2"/>
  <c r="CC44" i="2"/>
  <c r="CA135" i="2"/>
  <c r="Q135" i="2" s="1"/>
  <c r="CK135" i="2"/>
  <c r="CD11" i="2"/>
  <c r="CN11" i="2"/>
  <c r="CK19" i="2"/>
  <c r="CL23" i="2"/>
  <c r="CK25" i="2"/>
  <c r="CE26" i="2"/>
  <c r="CL36" i="2"/>
  <c r="CL40" i="2"/>
  <c r="CL44" i="2"/>
  <c r="CB11" i="2"/>
  <c r="CC12" i="2"/>
  <c r="CL12" i="2"/>
  <c r="CC13" i="2"/>
  <c r="CL13" i="2"/>
  <c r="CC14" i="2"/>
  <c r="CL14" i="2"/>
  <c r="CN15" i="2"/>
  <c r="CE15" i="2"/>
  <c r="CC15" i="2"/>
  <c r="CM15" i="2"/>
  <c r="CB16" i="2"/>
  <c r="CN18" i="2"/>
  <c r="CE18" i="2"/>
  <c r="CA18" i="2"/>
  <c r="CD18" i="2"/>
  <c r="CO18" i="2"/>
  <c r="CC19" i="2"/>
  <c r="CB20" i="2"/>
  <c r="CN22" i="2"/>
  <c r="CE22" i="2"/>
  <c r="CA22" i="2"/>
  <c r="CD22" i="2"/>
  <c r="CO22" i="2"/>
  <c r="CC23" i="2"/>
  <c r="CO23" i="2"/>
  <c r="CC25" i="2"/>
  <c r="CM25" i="2"/>
  <c r="CB26" i="2"/>
  <c r="CN29" i="2"/>
  <c r="CE29" i="2"/>
  <c r="CA29" i="2"/>
  <c r="CL29" i="2"/>
  <c r="CB29" i="2"/>
  <c r="CK29" i="2"/>
  <c r="CD32" i="2"/>
  <c r="CN33" i="2"/>
  <c r="CE33" i="2"/>
  <c r="CA33" i="2"/>
  <c r="AH33" i="2" s="1"/>
  <c r="CL33" i="2"/>
  <c r="CB33" i="2"/>
  <c r="CK33" i="2"/>
  <c r="CD36" i="2"/>
  <c r="CN37" i="2"/>
  <c r="CE37" i="2"/>
  <c r="CA37" i="2"/>
  <c r="CL37" i="2"/>
  <c r="CB37" i="2"/>
  <c r="CK37" i="2"/>
  <c r="CN41" i="2"/>
  <c r="CE41" i="2"/>
  <c r="CA41" i="2"/>
  <c r="CL41" i="2"/>
  <c r="CB41" i="2"/>
  <c r="CK41" i="2"/>
  <c r="CD44" i="2"/>
  <c r="CN45" i="2"/>
  <c r="CE45" i="2"/>
  <c r="CA45" i="2"/>
  <c r="AH45" i="2" s="1"/>
  <c r="CL45" i="2"/>
  <c r="CB45" i="2"/>
  <c r="CK45" i="2"/>
  <c r="CA137" i="2"/>
  <c r="Q137" i="2" s="1"/>
  <c r="CK137" i="2"/>
  <c r="CA145" i="2"/>
  <c r="Q145" i="2" s="1"/>
  <c r="CK145" i="2"/>
  <c r="C188" i="2"/>
  <c r="CK192" i="2"/>
  <c r="CN19" i="2"/>
  <c r="CE19" i="2"/>
  <c r="CA19" i="2"/>
  <c r="AH19" i="2" s="1"/>
  <c r="CN28" i="2"/>
  <c r="CE28" i="2"/>
  <c r="CA28" i="2"/>
  <c r="AH28" i="2" s="1"/>
  <c r="CM28" i="2"/>
  <c r="CC28" i="2"/>
  <c r="CK36" i="2"/>
  <c r="CN40" i="2"/>
  <c r="CE40" i="2"/>
  <c r="CA40" i="2"/>
  <c r="CM40" i="2"/>
  <c r="CC40" i="2"/>
  <c r="CK44" i="2"/>
  <c r="CA143" i="2"/>
  <c r="Q143" i="2" s="1"/>
  <c r="CK143" i="2"/>
  <c r="CN16" i="2"/>
  <c r="CE16" i="2"/>
  <c r="CA16" i="2"/>
  <c r="CD16" i="2"/>
  <c r="CO16" i="2"/>
  <c r="CN20" i="2"/>
  <c r="CE20" i="2"/>
  <c r="CA20" i="2"/>
  <c r="CD20" i="2"/>
  <c r="CO20" i="2"/>
  <c r="CK26" i="2"/>
  <c r="CA26" i="2"/>
  <c r="AH26" i="2" s="1"/>
  <c r="CL28" i="2"/>
  <c r="CL32" i="2"/>
  <c r="CA133" i="2"/>
  <c r="Q133" i="2" s="1"/>
  <c r="CK133" i="2"/>
  <c r="CK138" i="2"/>
  <c r="CA141" i="2"/>
  <c r="Q141" i="2" s="1"/>
  <c r="CK141" i="2"/>
  <c r="CK146" i="2"/>
  <c r="CE11" i="2"/>
  <c r="CO11" i="2"/>
  <c r="CB12" i="2"/>
  <c r="CK12" i="2"/>
  <c r="CB13" i="2"/>
  <c r="AH13" i="2" s="1"/>
  <c r="CK13" i="2"/>
  <c r="CB14" i="2"/>
  <c r="CK14" i="2"/>
  <c r="CB15" i="2"/>
  <c r="AH15" i="2" s="1"/>
  <c r="CL15" i="2"/>
  <c r="CK16" i="2"/>
  <c r="CN17" i="2"/>
  <c r="CE17" i="2"/>
  <c r="CA17" i="2"/>
  <c r="CD17" i="2"/>
  <c r="CO17" i="2"/>
  <c r="CC18" i="2"/>
  <c r="CM18" i="2"/>
  <c r="CB19" i="2"/>
  <c r="CL19" i="2"/>
  <c r="CK20" i="2"/>
  <c r="CN21" i="2"/>
  <c r="CE21" i="2"/>
  <c r="CA21" i="2"/>
  <c r="CD21" i="2"/>
  <c r="CO21" i="2"/>
  <c r="CC22" i="2"/>
  <c r="CM22" i="2"/>
  <c r="CB23" i="2"/>
  <c r="CM23" i="2"/>
  <c r="CB25" i="2"/>
  <c r="CL25" i="2"/>
  <c r="CL26" i="2"/>
  <c r="CB28" i="2"/>
  <c r="CO28" i="2"/>
  <c r="CD29" i="2"/>
  <c r="CN30" i="2"/>
  <c r="CE30" i="2"/>
  <c r="CA30" i="2"/>
  <c r="CK30" i="2"/>
  <c r="CL30" i="2"/>
  <c r="CB32" i="2"/>
  <c r="CO32" i="2"/>
  <c r="CD33" i="2"/>
  <c r="CN34" i="2"/>
  <c r="CE34" i="2"/>
  <c r="CA34" i="2"/>
  <c r="CK34" i="2"/>
  <c r="CL34" i="2"/>
  <c r="CB36" i="2"/>
  <c r="CO36" i="2"/>
  <c r="CD37" i="2"/>
  <c r="CN38" i="2"/>
  <c r="CE38" i="2"/>
  <c r="CA38" i="2"/>
  <c r="CK38" i="2"/>
  <c r="CL38" i="2"/>
  <c r="CB40" i="2"/>
  <c r="CO40" i="2"/>
  <c r="CD41" i="2"/>
  <c r="CN42" i="2"/>
  <c r="CE42" i="2"/>
  <c r="CA42" i="2"/>
  <c r="CK42" i="2"/>
  <c r="CL42" i="2"/>
  <c r="CB44" i="2"/>
  <c r="CO44" i="2"/>
  <c r="CD45" i="2"/>
  <c r="CK136" i="2"/>
  <c r="CA139" i="2"/>
  <c r="Q139" i="2" s="1"/>
  <c r="CK139" i="2"/>
  <c r="CK144" i="2"/>
  <c r="CA147" i="2"/>
  <c r="Q147" i="2" s="1"/>
  <c r="CK147" i="2"/>
  <c r="C190" i="2"/>
  <c r="CK194" i="2"/>
  <c r="CC24" i="2"/>
  <c r="AH24" i="2" s="1"/>
  <c r="CN27" i="2"/>
  <c r="CE27" i="2"/>
  <c r="CA27" i="2"/>
  <c r="CD27" i="2"/>
  <c r="CO27" i="2"/>
  <c r="CN31" i="2"/>
  <c r="CE31" i="2"/>
  <c r="CA31" i="2"/>
  <c r="AH31" i="2" s="1"/>
  <c r="CD31" i="2"/>
  <c r="CO31" i="2"/>
  <c r="CN35" i="2"/>
  <c r="CE35" i="2"/>
  <c r="CA35" i="2"/>
  <c r="CD35" i="2"/>
  <c r="CO35" i="2"/>
  <c r="CN39" i="2"/>
  <c r="CE39" i="2"/>
  <c r="CA39" i="2"/>
  <c r="CD39" i="2"/>
  <c r="CO39" i="2"/>
  <c r="CN43" i="2"/>
  <c r="CE43" i="2"/>
  <c r="CA43" i="2"/>
  <c r="CD43" i="2"/>
  <c r="CO43" i="2"/>
  <c r="BZ189" i="2"/>
  <c r="AI189" i="2" s="1"/>
  <c r="BZ191" i="2"/>
  <c r="AI191" i="2" s="1"/>
  <c r="BZ193" i="2"/>
  <c r="AI193" i="2" s="1"/>
  <c r="I82" i="1"/>
  <c r="H82" i="1"/>
  <c r="G82" i="1"/>
  <c r="F82" i="1"/>
  <c r="E82" i="1"/>
  <c r="I81" i="1"/>
  <c r="H81" i="1"/>
  <c r="G81" i="1"/>
  <c r="F81" i="1"/>
  <c r="E81" i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E194" i="1"/>
  <c r="D194" i="1"/>
  <c r="C194" i="1"/>
  <c r="CK194" i="1" s="1"/>
  <c r="CK193" i="1"/>
  <c r="E193" i="1"/>
  <c r="D193" i="1"/>
  <c r="C193" i="1" s="1"/>
  <c r="BZ193" i="1" s="1"/>
  <c r="AI193" i="1" s="1"/>
  <c r="E192" i="1"/>
  <c r="D192" i="1"/>
  <c r="C192" i="1" s="1"/>
  <c r="E191" i="1"/>
  <c r="D191" i="1"/>
  <c r="E190" i="1"/>
  <c r="D190" i="1"/>
  <c r="C190" i="1"/>
  <c r="BZ190" i="1" s="1"/>
  <c r="AI190" i="1" s="1"/>
  <c r="CK189" i="1"/>
  <c r="E189" i="1"/>
  <c r="D189" i="1"/>
  <c r="C189" i="1" s="1"/>
  <c r="BZ189" i="1" s="1"/>
  <c r="AI189" i="1" s="1"/>
  <c r="E188" i="1"/>
  <c r="D188" i="1"/>
  <c r="C188" i="1" s="1"/>
  <c r="I183" i="1"/>
  <c r="H183" i="1"/>
  <c r="G183" i="1"/>
  <c r="F183" i="1"/>
  <c r="E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CK148" i="1"/>
  <c r="CA148" i="1"/>
  <c r="Q148" i="1" s="1"/>
  <c r="D148" i="1"/>
  <c r="CK147" i="1"/>
  <c r="CA147" i="1"/>
  <c r="Q147" i="1" s="1"/>
  <c r="D147" i="1"/>
  <c r="CK146" i="1"/>
  <c r="CA146" i="1"/>
  <c r="Q146" i="1" s="1"/>
  <c r="D146" i="1"/>
  <c r="CK145" i="1"/>
  <c r="CA145" i="1"/>
  <c r="Q145" i="1" s="1"/>
  <c r="D145" i="1"/>
  <c r="CK144" i="1"/>
  <c r="CA144" i="1"/>
  <c r="Q144" i="1" s="1"/>
  <c r="D144" i="1"/>
  <c r="CK143" i="1"/>
  <c r="CA143" i="1"/>
  <c r="Q143" i="1" s="1"/>
  <c r="D143" i="1"/>
  <c r="CK142" i="1"/>
  <c r="CA142" i="1"/>
  <c r="Q142" i="1" s="1"/>
  <c r="D142" i="1"/>
  <c r="CK141" i="1"/>
  <c r="CA141" i="1"/>
  <c r="Q141" i="1" s="1"/>
  <c r="D141" i="1"/>
  <c r="CK140" i="1"/>
  <c r="CA140" i="1"/>
  <c r="Q140" i="1" s="1"/>
  <c r="D140" i="1"/>
  <c r="CK139" i="1"/>
  <c r="CA139" i="1"/>
  <c r="Q139" i="1" s="1"/>
  <c r="D139" i="1"/>
  <c r="CK138" i="1"/>
  <c r="CA138" i="1"/>
  <c r="Q138" i="1" s="1"/>
  <c r="D138" i="1"/>
  <c r="CK137" i="1"/>
  <c r="CA137" i="1"/>
  <c r="Q137" i="1" s="1"/>
  <c r="D137" i="1"/>
  <c r="CK136" i="1"/>
  <c r="CA136" i="1"/>
  <c r="Q136" i="1" s="1"/>
  <c r="D136" i="1"/>
  <c r="CK135" i="1"/>
  <c r="CA135" i="1"/>
  <c r="Q135" i="1" s="1"/>
  <c r="D135" i="1"/>
  <c r="CK134" i="1"/>
  <c r="CA134" i="1"/>
  <c r="Q134" i="1" s="1"/>
  <c r="D134" i="1"/>
  <c r="CK133" i="1"/>
  <c r="CA133" i="1"/>
  <c r="Q133" i="1" s="1"/>
  <c r="D133" i="1"/>
  <c r="CN129" i="1"/>
  <c r="CD129" i="1" s="1"/>
  <c r="CM129" i="1"/>
  <c r="CL129" i="1"/>
  <c r="CK129" i="1"/>
  <c r="CC129" i="1"/>
  <c r="I129" i="1" s="1"/>
  <c r="CB129" i="1"/>
  <c r="CA129" i="1"/>
  <c r="CN128" i="1"/>
  <c r="CM128" i="1"/>
  <c r="CL128" i="1"/>
  <c r="CK128" i="1"/>
  <c r="CD128" i="1"/>
  <c r="I128" i="1" s="1"/>
  <c r="CC128" i="1"/>
  <c r="CB128" i="1"/>
  <c r="CA128" i="1"/>
  <c r="B124" i="1"/>
  <c r="B123" i="1"/>
  <c r="B119" i="1"/>
  <c r="B118" i="1"/>
  <c r="D111" i="1"/>
  <c r="CA111" i="1" s="1"/>
  <c r="M111" i="1" s="1"/>
  <c r="CK110" i="1"/>
  <c r="D110" i="1"/>
  <c r="CA110" i="1" s="1"/>
  <c r="M110" i="1" s="1"/>
  <c r="CK109" i="1"/>
  <c r="M109" i="1"/>
  <c r="D109" i="1"/>
  <c r="CA109" i="1" s="1"/>
  <c r="D108" i="1"/>
  <c r="CA108" i="1" s="1"/>
  <c r="M108" i="1" s="1"/>
  <c r="D107" i="1"/>
  <c r="CA107" i="1" s="1"/>
  <c r="M107" i="1" s="1"/>
  <c r="CK106" i="1"/>
  <c r="D106" i="1"/>
  <c r="CA106" i="1" s="1"/>
  <c r="M106" i="1" s="1"/>
  <c r="CK105" i="1"/>
  <c r="M105" i="1"/>
  <c r="D105" i="1"/>
  <c r="CA105" i="1" s="1"/>
  <c r="D104" i="1"/>
  <c r="CA104" i="1" s="1"/>
  <c r="M104" i="1" s="1"/>
  <c r="D103" i="1"/>
  <c r="CA103" i="1" s="1"/>
  <c r="M103" i="1" s="1"/>
  <c r="CM99" i="1"/>
  <c r="CC99" i="1" s="1"/>
  <c r="CB99" i="1"/>
  <c r="E99" i="1"/>
  <c r="E98" i="1"/>
  <c r="CM97" i="1"/>
  <c r="CC97" i="1" s="1"/>
  <c r="CB97" i="1"/>
  <c r="E97" i="1"/>
  <c r="A5" i="1"/>
  <c r="A4" i="1"/>
  <c r="A3" i="1"/>
  <c r="A2" i="1"/>
  <c r="D30" i="1" l="1"/>
  <c r="CK30" i="1" s="1"/>
  <c r="AF46" i="1"/>
  <c r="D45" i="1"/>
  <c r="CL45" i="1" s="1"/>
  <c r="D62" i="1"/>
  <c r="L46" i="1"/>
  <c r="T46" i="1"/>
  <c r="X46" i="1"/>
  <c r="AB46" i="1"/>
  <c r="D16" i="1"/>
  <c r="CL16" i="1" s="1"/>
  <c r="D20" i="1"/>
  <c r="CC20" i="1" s="1"/>
  <c r="D32" i="1"/>
  <c r="CL32" i="1" s="1"/>
  <c r="D33" i="1"/>
  <c r="CL33" i="1" s="1"/>
  <c r="G83" i="1"/>
  <c r="F83" i="1"/>
  <c r="E83" i="1"/>
  <c r="I83" i="1"/>
  <c r="D53" i="1"/>
  <c r="D54" i="1"/>
  <c r="D55" i="1"/>
  <c r="D57" i="1"/>
  <c r="D58" i="1"/>
  <c r="D59" i="1"/>
  <c r="D61" i="1"/>
  <c r="D63" i="1"/>
  <c r="D65" i="1"/>
  <c r="D66" i="1"/>
  <c r="D67" i="1"/>
  <c r="D69" i="1"/>
  <c r="D70" i="1"/>
  <c r="D71" i="1"/>
  <c r="D73" i="1"/>
  <c r="D74" i="1"/>
  <c r="D75" i="1"/>
  <c r="D77" i="1"/>
  <c r="D78" i="1"/>
  <c r="D79" i="1"/>
  <c r="D81" i="1"/>
  <c r="D82" i="1"/>
  <c r="D11" i="1"/>
  <c r="CL11" i="1" s="1"/>
  <c r="D24" i="1"/>
  <c r="CM24" i="1" s="1"/>
  <c r="D41" i="1"/>
  <c r="CL41" i="1" s="1"/>
  <c r="H83" i="1"/>
  <c r="BZ188" i="2"/>
  <c r="AI188" i="2" s="1"/>
  <c r="CK188" i="2"/>
  <c r="B229" i="2" s="1"/>
  <c r="D60" i="1"/>
  <c r="I46" i="1"/>
  <c r="Q46" i="1"/>
  <c r="D27" i="1"/>
  <c r="CM27" i="1" s="1"/>
  <c r="D39" i="1"/>
  <c r="CK39" i="1" s="1"/>
  <c r="D43" i="1"/>
  <c r="CK43" i="1" s="1"/>
  <c r="AH35" i="2"/>
  <c r="AH17" i="2"/>
  <c r="AH40" i="2"/>
  <c r="AH41" i="2"/>
  <c r="AH29" i="2"/>
  <c r="AH18" i="2"/>
  <c r="D50" i="1"/>
  <c r="D52" i="1"/>
  <c r="D56" i="1"/>
  <c r="D64" i="1"/>
  <c r="D68" i="1"/>
  <c r="D72" i="1"/>
  <c r="D76" i="1"/>
  <c r="D80" i="1"/>
  <c r="AH43" i="2"/>
  <c r="AH27" i="2"/>
  <c r="AH21" i="2"/>
  <c r="AH20" i="2"/>
  <c r="A229" i="2"/>
  <c r="AH37" i="2"/>
  <c r="AH22" i="2"/>
  <c r="P46" i="1"/>
  <c r="D12" i="1"/>
  <c r="CL12" i="1" s="1"/>
  <c r="O46" i="1"/>
  <c r="S46" i="1"/>
  <c r="W46" i="1"/>
  <c r="AA46" i="1"/>
  <c r="AE46" i="1"/>
  <c r="N46" i="1"/>
  <c r="V46" i="1"/>
  <c r="Z46" i="1"/>
  <c r="AD46" i="1"/>
  <c r="D14" i="1"/>
  <c r="CL14" i="1" s="1"/>
  <c r="M46" i="1"/>
  <c r="U46" i="1"/>
  <c r="Y46" i="1"/>
  <c r="AC46" i="1"/>
  <c r="AG46" i="1"/>
  <c r="D18" i="1"/>
  <c r="CC18" i="1" s="1"/>
  <c r="D26" i="1"/>
  <c r="CO26" i="1" s="1"/>
  <c r="D28" i="1"/>
  <c r="CD28" i="1" s="1"/>
  <c r="D29" i="1"/>
  <c r="CA29" i="1" s="1"/>
  <c r="D31" i="1"/>
  <c r="CO31" i="1" s="1"/>
  <c r="D36" i="1"/>
  <c r="CL36" i="1" s="1"/>
  <c r="D37" i="1"/>
  <c r="CL37" i="1" s="1"/>
  <c r="D38" i="1"/>
  <c r="CL38" i="1" s="1"/>
  <c r="D40" i="1"/>
  <c r="CE40" i="1" s="1"/>
  <c r="D42" i="1"/>
  <c r="CL42" i="1" s="1"/>
  <c r="D44" i="1"/>
  <c r="CL44" i="1" s="1"/>
  <c r="AH39" i="2"/>
  <c r="BZ190" i="2"/>
  <c r="AI190" i="2" s="1"/>
  <c r="CK190" i="2"/>
  <c r="AH42" i="2"/>
  <c r="AH38" i="2"/>
  <c r="AH34" i="2"/>
  <c r="AH30" i="2"/>
  <c r="AH14" i="2"/>
  <c r="AH12" i="2"/>
  <c r="AH16" i="2"/>
  <c r="AH11" i="2"/>
  <c r="AH36" i="2"/>
  <c r="AH25" i="2"/>
  <c r="AH23" i="2"/>
  <c r="D51" i="1"/>
  <c r="D49" i="1"/>
  <c r="CE43" i="1"/>
  <c r="CK45" i="1"/>
  <c r="E46" i="1"/>
  <c r="D22" i="1"/>
  <c r="CK22" i="1" s="1"/>
  <c r="R46" i="1"/>
  <c r="D23" i="1"/>
  <c r="CA23" i="1" s="1"/>
  <c r="K46" i="1"/>
  <c r="D25" i="1"/>
  <c r="CA25" i="1" s="1"/>
  <c r="D13" i="1"/>
  <c r="CM13" i="1" s="1"/>
  <c r="D15" i="1"/>
  <c r="CM15" i="1" s="1"/>
  <c r="D19" i="1"/>
  <c r="CM19" i="1" s="1"/>
  <c r="D17" i="1"/>
  <c r="CK17" i="1" s="1"/>
  <c r="D21" i="1"/>
  <c r="CL21" i="1" s="1"/>
  <c r="H46" i="1"/>
  <c r="J46" i="1"/>
  <c r="D35" i="1"/>
  <c r="CO35" i="1" s="1"/>
  <c r="D34" i="1"/>
  <c r="CC34" i="1" s="1"/>
  <c r="G46" i="1"/>
  <c r="CL20" i="1"/>
  <c r="F46" i="1"/>
  <c r="BZ192" i="1"/>
  <c r="AI192" i="1" s="1"/>
  <c r="CK192" i="1"/>
  <c r="CK188" i="1"/>
  <c r="BZ188" i="1"/>
  <c r="AI188" i="1" s="1"/>
  <c r="CL98" i="1"/>
  <c r="CA98" i="1"/>
  <c r="X98" i="1" s="1"/>
  <c r="CK98" i="1"/>
  <c r="BZ194" i="1"/>
  <c r="AI194" i="1" s="1"/>
  <c r="CK104" i="1"/>
  <c r="CK190" i="1"/>
  <c r="CL97" i="1"/>
  <c r="CA97" i="1"/>
  <c r="X97" i="1" s="1"/>
  <c r="CK97" i="1"/>
  <c r="CB98" i="1"/>
  <c r="CL99" i="1"/>
  <c r="CA99" i="1"/>
  <c r="X99" i="1" s="1"/>
  <c r="CK99" i="1"/>
  <c r="CK103" i="1"/>
  <c r="CK107" i="1"/>
  <c r="CK111" i="1"/>
  <c r="C191" i="1"/>
  <c r="CE20" i="1"/>
  <c r="CE26" i="1"/>
  <c r="CM98" i="1"/>
  <c r="CC98" i="1" s="1"/>
  <c r="CK108" i="1"/>
  <c r="D183" i="1"/>
  <c r="CC42" i="1"/>
  <c r="CO20" i="1" l="1"/>
  <c r="CK26" i="1"/>
  <c r="CN20" i="1"/>
  <c r="CM20" i="1"/>
  <c r="CE36" i="1"/>
  <c r="CD43" i="1"/>
  <c r="CA30" i="1"/>
  <c r="CN30" i="1"/>
  <c r="CL30" i="1"/>
  <c r="CB30" i="1"/>
  <c r="CE30" i="1"/>
  <c r="CN36" i="1"/>
  <c r="CO42" i="1"/>
  <c r="CM30" i="1"/>
  <c r="CO30" i="1"/>
  <c r="CC30" i="1"/>
  <c r="CD30" i="1"/>
  <c r="CE12" i="1"/>
  <c r="CO33" i="1"/>
  <c r="CC37" i="1"/>
  <c r="CE15" i="1"/>
  <c r="CD16" i="1"/>
  <c r="CC45" i="1"/>
  <c r="CD11" i="1"/>
  <c r="CD18" i="1"/>
  <c r="CM11" i="1"/>
  <c r="CD45" i="1"/>
  <c r="CE45" i="1"/>
  <c r="CK42" i="1"/>
  <c r="CM45" i="1"/>
  <c r="CA37" i="1"/>
  <c r="CN45" i="1"/>
  <c r="CB45" i="1"/>
  <c r="CO45" i="1"/>
  <c r="CK14" i="1"/>
  <c r="CA45" i="1"/>
  <c r="CD39" i="1"/>
  <c r="CM25" i="1"/>
  <c r="CK12" i="1"/>
  <c r="CL39" i="1"/>
  <c r="CO21" i="1"/>
  <c r="CD40" i="1"/>
  <c r="CE16" i="1"/>
  <c r="CA22" i="1"/>
  <c r="CM18" i="1"/>
  <c r="CC12" i="1"/>
  <c r="CB31" i="1"/>
  <c r="CC31" i="1"/>
  <c r="CN12" i="1"/>
  <c r="CM16" i="1"/>
  <c r="CC41" i="1"/>
  <c r="CO12" i="1"/>
  <c r="CN18" i="1"/>
  <c r="CO13" i="1"/>
  <c r="CL13" i="1"/>
  <c r="CB13" i="1"/>
  <c r="CK27" i="1"/>
  <c r="CN35" i="1"/>
  <c r="CE31" i="1"/>
  <c r="CD41" i="1"/>
  <c r="CM41" i="1"/>
  <c r="CK41" i="1"/>
  <c r="CO41" i="1"/>
  <c r="CB39" i="1"/>
  <c r="CO39" i="1"/>
  <c r="CN16" i="1"/>
  <c r="CA18" i="1"/>
  <c r="CE21" i="1"/>
  <c r="CC16" i="1"/>
  <c r="CD31" i="1"/>
  <c r="CN41" i="1"/>
  <c r="CE39" i="1"/>
  <c r="CO40" i="1"/>
  <c r="CC40" i="1"/>
  <c r="CO16" i="1"/>
  <c r="CA12" i="1"/>
  <c r="CO18" i="1"/>
  <c r="CB16" i="1"/>
  <c r="CA13" i="1"/>
  <c r="CL18" i="1"/>
  <c r="CM12" i="1"/>
  <c r="CA33" i="1"/>
  <c r="CK31" i="1"/>
  <c r="CL31" i="1"/>
  <c r="CO24" i="1"/>
  <c r="CB41" i="1"/>
  <c r="CA41" i="1"/>
  <c r="CE41" i="1"/>
  <c r="CM39" i="1"/>
  <c r="CA39" i="1"/>
  <c r="CM40" i="1"/>
  <c r="CB11" i="1"/>
  <c r="CB28" i="1"/>
  <c r="CD32" i="1"/>
  <c r="CM32" i="1"/>
  <c r="CO32" i="1"/>
  <c r="CN37" i="1"/>
  <c r="CE44" i="1"/>
  <c r="CA17" i="1"/>
  <c r="CD20" i="1"/>
  <c r="CN22" i="1"/>
  <c r="CD14" i="1"/>
  <c r="CK20" i="1"/>
  <c r="CL17" i="1"/>
  <c r="CN28" i="1"/>
  <c r="CM36" i="1"/>
  <c r="CA36" i="1"/>
  <c r="CA43" i="1"/>
  <c r="CO44" i="1"/>
  <c r="CM42" i="1"/>
  <c r="CC44" i="1"/>
  <c r="CC39" i="1"/>
  <c r="CN11" i="1"/>
  <c r="CA20" i="1"/>
  <c r="CA16" i="1"/>
  <c r="CD12" i="1"/>
  <c r="CB26" i="1"/>
  <c r="CB20" i="1"/>
  <c r="CE18" i="1"/>
  <c r="CB12" i="1"/>
  <c r="CK16" i="1"/>
  <c r="CN25" i="1"/>
  <c r="CK18" i="1"/>
  <c r="CB18" i="1"/>
  <c r="CC14" i="1"/>
  <c r="CC26" i="1"/>
  <c r="CA31" i="1"/>
  <c r="CN31" i="1"/>
  <c r="CB43" i="1"/>
  <c r="CL43" i="1"/>
  <c r="CN39" i="1"/>
  <c r="CN42" i="1"/>
  <c r="CK40" i="1"/>
  <c r="CL40" i="1"/>
  <c r="CM33" i="1"/>
  <c r="CE33" i="1"/>
  <c r="CD27" i="1"/>
  <c r="CC33" i="1"/>
  <c r="CC28" i="1"/>
  <c r="CA14" i="1"/>
  <c r="CM14" i="1"/>
  <c r="CC11" i="1"/>
  <c r="CO11" i="1"/>
  <c r="CL28" i="1"/>
  <c r="CB33" i="1"/>
  <c r="CB32" i="1"/>
  <c r="CK32" i="1"/>
  <c r="CE32" i="1"/>
  <c r="CK37" i="1"/>
  <c r="CN33" i="1"/>
  <c r="CL24" i="1"/>
  <c r="CB44" i="1"/>
  <c r="CA40" i="1"/>
  <c r="CN40" i="1"/>
  <c r="D83" i="1"/>
  <c r="CD33" i="1"/>
  <c r="CK24" i="1"/>
  <c r="CC32" i="1"/>
  <c r="CC24" i="1"/>
  <c r="CO15" i="1"/>
  <c r="CO22" i="1"/>
  <c r="CL22" i="1"/>
  <c r="CE11" i="1"/>
  <c r="CE29" i="1"/>
  <c r="CN32" i="1"/>
  <c r="CK33" i="1"/>
  <c r="CA32" i="1"/>
  <c r="CD37" i="1"/>
  <c r="CM44" i="1"/>
  <c r="CC21" i="1"/>
  <c r="CA38" i="1"/>
  <c r="CC36" i="1"/>
  <c r="CL23" i="1"/>
  <c r="CM26" i="1"/>
  <c r="CD22" i="1"/>
  <c r="CK21" i="1"/>
  <c r="CN21" i="1"/>
  <c r="CD13" i="1"/>
  <c r="CC13" i="1"/>
  <c r="CM21" i="1"/>
  <c r="CO27" i="1"/>
  <c r="CD36" i="1"/>
  <c r="CK36" i="1"/>
  <c r="CB24" i="1"/>
  <c r="CA24" i="1"/>
  <c r="CM43" i="1"/>
  <c r="CO43" i="1"/>
  <c r="CE42" i="1"/>
  <c r="CB42" i="1"/>
  <c r="CC43" i="1"/>
  <c r="CC27" i="1"/>
  <c r="CL26" i="1"/>
  <c r="CE22" i="1"/>
  <c r="CK13" i="1"/>
  <c r="CD21" i="1"/>
  <c r="CN13" i="1"/>
  <c r="CA26" i="1"/>
  <c r="CK23" i="1"/>
  <c r="CB21" i="1"/>
  <c r="CM22" i="1"/>
  <c r="CM29" i="1"/>
  <c r="CB36" i="1"/>
  <c r="CO36" i="1"/>
  <c r="CE24" i="1"/>
  <c r="CN43" i="1"/>
  <c r="CD42" i="1"/>
  <c r="CA42" i="1"/>
  <c r="CE17" i="1"/>
  <c r="CC25" i="1"/>
  <c r="CD17" i="1"/>
  <c r="CK25" i="1"/>
  <c r="CD25" i="1"/>
  <c r="CO14" i="1"/>
  <c r="CN14" i="1"/>
  <c r="CB25" i="1"/>
  <c r="CE25" i="1"/>
  <c r="CM17" i="1"/>
  <c r="CB14" i="1"/>
  <c r="CB27" i="1"/>
  <c r="CE28" i="1"/>
  <c r="CN29" i="1"/>
  <c r="CK29" i="1"/>
  <c r="CM28" i="1"/>
  <c r="CK28" i="1"/>
  <c r="CB35" i="1"/>
  <c r="CK38" i="1"/>
  <c r="CD38" i="1"/>
  <c r="CO37" i="1"/>
  <c r="CM37" i="1"/>
  <c r="CN27" i="1"/>
  <c r="CK44" i="1"/>
  <c r="CN44" i="1"/>
  <c r="CC35" i="1"/>
  <c r="CL25" i="1"/>
  <c r="CE27" i="1"/>
  <c r="CA27" i="1"/>
  <c r="CB29" i="1"/>
  <c r="CO29" i="1"/>
  <c r="CL29" i="1"/>
  <c r="CA35" i="1"/>
  <c r="CE35" i="1"/>
  <c r="CM38" i="1"/>
  <c r="CE38" i="1"/>
  <c r="CO38" i="1"/>
  <c r="CL27" i="1"/>
  <c r="CC38" i="1"/>
  <c r="CC29" i="1"/>
  <c r="CO17" i="1"/>
  <c r="CN17" i="1"/>
  <c r="CO25" i="1"/>
  <c r="CE14" i="1"/>
  <c r="CA21" i="1"/>
  <c r="CE13" i="1"/>
  <c r="CC17" i="1"/>
  <c r="CC22" i="1"/>
  <c r="CO28" i="1"/>
  <c r="CD29" i="1"/>
  <c r="CA28" i="1"/>
  <c r="CK35" i="1"/>
  <c r="CL35" i="1"/>
  <c r="CM31" i="1"/>
  <c r="CB38" i="1"/>
  <c r="CN38" i="1"/>
  <c r="CE37" i="1"/>
  <c r="CB37" i="1"/>
  <c r="CA44" i="1"/>
  <c r="CD44" i="1"/>
  <c r="CB40" i="1"/>
  <c r="CB23" i="1"/>
  <c r="CO23" i="1"/>
  <c r="CK15" i="1"/>
  <c r="CE23" i="1"/>
  <c r="CB17" i="1"/>
  <c r="CD35" i="1"/>
  <c r="CC23" i="1"/>
  <c r="CC19" i="1"/>
  <c r="CM23" i="1"/>
  <c r="CB22" i="1"/>
  <c r="D46" i="1"/>
  <c r="CO19" i="1"/>
  <c r="CN15" i="1"/>
  <c r="CN19" i="1"/>
  <c r="CB19" i="1"/>
  <c r="CE19" i="1"/>
  <c r="CA15" i="1"/>
  <c r="CC15" i="1"/>
  <c r="CB15" i="1"/>
  <c r="CL19" i="1"/>
  <c r="CD19" i="1"/>
  <c r="CA19" i="1"/>
  <c r="CD15" i="1"/>
  <c r="CL15" i="1"/>
  <c r="CK19" i="1"/>
  <c r="CM35" i="1"/>
  <c r="CL34" i="1"/>
  <c r="CK34" i="1"/>
  <c r="CA34" i="1"/>
  <c r="CO34" i="1"/>
  <c r="CE34" i="1"/>
  <c r="CN34" i="1"/>
  <c r="CD34" i="1"/>
  <c r="CM34" i="1"/>
  <c r="CB34" i="1"/>
  <c r="BZ191" i="1"/>
  <c r="AI191" i="1" s="1"/>
  <c r="CK191" i="1"/>
  <c r="A229" i="1"/>
  <c r="AH30" i="1" l="1"/>
  <c r="AH12" i="1"/>
  <c r="AH45" i="1"/>
  <c r="AH41" i="1"/>
  <c r="AH39" i="1"/>
  <c r="AH40" i="1"/>
  <c r="AH11" i="1"/>
  <c r="AH31" i="1"/>
  <c r="AH18" i="1"/>
  <c r="AH16" i="1"/>
  <c r="AH36" i="1"/>
  <c r="AH26" i="1"/>
  <c r="AH14" i="1"/>
  <c r="AH43" i="1"/>
  <c r="AH33" i="1"/>
  <c r="AH20" i="1"/>
  <c r="AH23" i="1"/>
  <c r="AH32" i="1"/>
  <c r="AH15" i="1"/>
  <c r="AH13" i="1"/>
  <c r="AH29" i="1"/>
  <c r="AH38" i="1"/>
  <c r="AH28" i="1"/>
  <c r="AH27" i="1"/>
  <c r="AH42" i="1"/>
  <c r="AH24" i="1"/>
  <c r="AH35" i="1"/>
  <c r="AH37" i="1"/>
  <c r="AH21" i="1"/>
  <c r="AH17" i="1"/>
  <c r="AH25" i="1"/>
  <c r="AH44" i="1"/>
  <c r="AH22" i="1"/>
  <c r="AH19" i="1"/>
  <c r="B229" i="1"/>
  <c r="AH34" i="1"/>
</calcChain>
</file>

<file path=xl/sharedStrings.xml><?xml version="1.0" encoding="utf-8"?>
<sst xmlns="http://schemas.openxmlformats.org/spreadsheetml/2006/main" count="5018" uniqueCount="202">
  <si>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</si>
  <si>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</si>
  <si>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</si>
  <si>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</si>
  <si>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</si>
  <si>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de:</t>
  </si>
  <si>
    <t>RANGO ETARIO</t>
  </si>
  <si>
    <t>Gestantes</t>
  </si>
  <si>
    <t>Familias en Riesgo</t>
  </si>
  <si>
    <t>Pueblos Originarios</t>
  </si>
  <si>
    <t>Migrantes</t>
  </si>
  <si>
    <t>Espacios Amigables/ Adolescentes</t>
  </si>
  <si>
    <t>TRANS</t>
  </si>
  <si>
    <t>Menos de 1 año</t>
  </si>
  <si>
    <t>Niños 12 - 23 meses</t>
  </si>
  <si>
    <t>Niños de 2 - 5 años</t>
  </si>
  <si>
    <t>Niños de 6 - 9 años</t>
  </si>
  <si>
    <t>Niños de 10 - 14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</si>
  <si>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</si>
  <si>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</si>
  <si>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</si>
  <si>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</si>
  <si>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</si>
  <si>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</si>
  <si>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</si>
  <si>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</si>
  <si>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</si>
  <si>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</si>
  <si>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</si>
  <si>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</si>
  <si>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</si>
  <si>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</si>
  <si>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</si>
  <si>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APS</t>
  </si>
  <si>
    <t>Nivel Secundario</t>
  </si>
  <si>
    <t>Nivel Terciario</t>
  </si>
  <si>
    <t>Masculino</t>
  </si>
  <si>
    <t>Femenino</t>
  </si>
  <si>
    <t>Educación en grupo</t>
  </si>
  <si>
    <t xml:space="preserve">Estimulación desarrollo psicomotor </t>
  </si>
  <si>
    <t>Nutrición</t>
  </si>
  <si>
    <t>Riesgo de malnutrición por exceso</t>
  </si>
  <si>
    <t>Malnutrición por exceso</t>
  </si>
  <si>
    <t>Malnutrición de déficit</t>
  </si>
  <si>
    <t>Sin riesgo de malnutrición</t>
  </si>
  <si>
    <t>Prevención de IRA - ERA</t>
  </si>
  <si>
    <t>Prevención de accidentes</t>
  </si>
  <si>
    <t>Salud buco-dental</t>
  </si>
  <si>
    <t>Prevención violencia de género</t>
  </si>
  <si>
    <t>Salud Sexual y reproductiva</t>
  </si>
  <si>
    <t>Mujeres</t>
  </si>
  <si>
    <t>Hombres</t>
  </si>
  <si>
    <t>Talleres de climaterio</t>
  </si>
  <si>
    <t>Educación prenatal (Nutrición-lactancia-crianza-autocuidado-preparación parto y otros)</t>
  </si>
  <si>
    <t>Visita guiada a la maternidad</t>
  </si>
  <si>
    <t>Promoción de salud mental</t>
  </si>
  <si>
    <t>Promoción del desarrollo infantil temprano</t>
  </si>
  <si>
    <t>Del lenguaje</t>
  </si>
  <si>
    <t>Motor</t>
  </si>
  <si>
    <t>Otros</t>
  </si>
  <si>
    <t>Habilidades parentales</t>
  </si>
  <si>
    <t>Nadie es perfecto</t>
  </si>
  <si>
    <t>Familias fuertes</t>
  </si>
  <si>
    <t>Apoyo madre a madre</t>
  </si>
  <si>
    <t>Prevención de salud mental</t>
  </si>
  <si>
    <t>Prevención suicidio</t>
  </si>
  <si>
    <t>Prevención trastorno mental</t>
  </si>
  <si>
    <t>Prevención alcohol y drogas</t>
  </si>
  <si>
    <t>Antitabáquica (excluye REM 23)</t>
  </si>
  <si>
    <t>Prevención de la transmisión vertical de VIH-Sífilis</t>
  </si>
  <si>
    <t>Otras áreas temáticas</t>
  </si>
  <si>
    <t>Educación especial en adulto mayor</t>
  </si>
  <si>
    <t>Estimulación de memoria</t>
  </si>
  <si>
    <t>Prevención de caídas</t>
  </si>
  <si>
    <t>Estimulación de actividad física</t>
  </si>
  <si>
    <t>Auto cuidado</t>
  </si>
  <si>
    <t>Otras temáticas</t>
  </si>
  <si>
    <t>Uso racional de medicamentos</t>
  </si>
  <si>
    <t>Resistencia antimicrobianos</t>
  </si>
  <si>
    <t>SECCIÓN B: ACTIVIDADES DE EDUCACIÓN PARA LA SALUD SEGÚN PERSONAL QUE LAS REALIZA (SESIONES)</t>
  </si>
  <si>
    <t>Un profesional</t>
  </si>
  <si>
    <t xml:space="preserve">Dos o más profesionales </t>
  </si>
  <si>
    <t xml:space="preserve">Un profesional y un Técnico en Enfermería </t>
  </si>
  <si>
    <t xml:space="preserve">Técnico en Enfermería </t>
  </si>
  <si>
    <t xml:space="preserve">Facilitador/a Intercultural Pueblos Originarios </t>
  </si>
  <si>
    <t>Salud sexual y reproductiva</t>
  </si>
  <si>
    <t>SECCIÓN C: EDUCACIÓN GRUPAL A GESTANTES DE ALTO RIESGO OBSTÉTRICO (Nivel Secundario)</t>
  </si>
  <si>
    <t>TEMAS</t>
  </si>
  <si>
    <t>Total de sesiones</t>
  </si>
  <si>
    <t>Autocuidado según patología</t>
  </si>
  <si>
    <t>Preparación para el parto</t>
  </si>
  <si>
    <t>Taller de educación prenatal</t>
  </si>
  <si>
    <t>SECCIÓN D: TALLERES PROGRAMA "MÁS A.M AUTOVALENTES"</t>
  </si>
  <si>
    <t>TALLER</t>
  </si>
  <si>
    <t>Nº de sesiones</t>
  </si>
  <si>
    <t>Nº de Participantes</t>
  </si>
  <si>
    <t>Estimulación de funciones motoras y prevención de caídas</t>
  </si>
  <si>
    <t>Estimulación de funciones congnitivas</t>
  </si>
  <si>
    <t>Autocuidado y estilos de vida saludables</t>
  </si>
  <si>
    <t>SECCIÓN E: TALLERES PROGRAMA ELIGE VIDA SANA</t>
  </si>
  <si>
    <t>Madre, padre o cuidador de:</t>
  </si>
  <si>
    <t>Post Parto</t>
  </si>
  <si>
    <t>Menores de 1 año</t>
  </si>
  <si>
    <t>Menor de 2 años</t>
  </si>
  <si>
    <t>2 - 4 años</t>
  </si>
  <si>
    <t>5 - 9 años</t>
  </si>
  <si>
    <t>Círculo de actividad física</t>
  </si>
  <si>
    <t>Círculo de vida sana</t>
  </si>
  <si>
    <t>Actividades masivas</t>
  </si>
  <si>
    <t>SECCIÓN F: INTERVENCIONES POR PATRÓN DE CONSUMO DE ALCOHOL, TABACO Y OTRAS DROGAS</t>
  </si>
  <si>
    <t>TIPO DE INTERVENCIÓN</t>
  </si>
  <si>
    <t>Nº de intervenciones</t>
  </si>
  <si>
    <t>SEXO</t>
  </si>
  <si>
    <t>10-14 años</t>
  </si>
  <si>
    <t>15-19 años</t>
  </si>
  <si>
    <t>20-24 años</t>
  </si>
  <si>
    <t>25-44 años</t>
  </si>
  <si>
    <t>45-64 años</t>
  </si>
  <si>
    <t>65 o más años</t>
  </si>
  <si>
    <t>Intervención Mínima
(Bajo riesgo)</t>
  </si>
  <si>
    <t>Alcohol</t>
  </si>
  <si>
    <t>Tabaco</t>
  </si>
  <si>
    <t>Drogas</t>
  </si>
  <si>
    <t>Intervención breve o motivacional
(Riesgo)</t>
  </si>
  <si>
    <t>Intervención referida asistida
(Perjudicial o dependencia)</t>
  </si>
  <si>
    <t>SECCIÓN G: PERSONAS QUE INGRESAN A TALLERES PARA PADRES DEL PROGRAMA DE APOYO A LA SALUD MENTAL INFANTIL (PASMI)</t>
  </si>
  <si>
    <t>Concepto</t>
  </si>
  <si>
    <t>Total de Padres, Madres o Cuidadores de 5 a 9 años</t>
  </si>
  <si>
    <t>Total de talleres</t>
  </si>
  <si>
    <t>Taller Nadie es Perfecto (PASMI)</t>
  </si>
  <si>
    <t>SECCIÓN H: ORGANIZACIONES SOCIALES DE LA RED DEL PROGRAMA MÁS ADULTOS MAYORES AUTOVALENTES</t>
  </si>
  <si>
    <t>CONCEPTO</t>
  </si>
  <si>
    <t>POR TIPO DE ORGANIZACIÓN</t>
  </si>
  <si>
    <t>N° Total de Organizaciones</t>
  </si>
  <si>
    <t>Clubes de Adultos Mayores</t>
  </si>
  <si>
    <t>Centros de Madres</t>
  </si>
  <si>
    <t>Clubes Deportivos</t>
  </si>
  <si>
    <t>Uniones Comunales de Adultos Mayores</t>
  </si>
  <si>
    <t>Junta de Vecinos</t>
  </si>
  <si>
    <t>Organizaciones Informales</t>
  </si>
  <si>
    <t>Otras organizaciones Formales</t>
  </si>
  <si>
    <t>Organizaciones ingresadas al programa de estimilación funcional del programa más adultos mayores autovalentes</t>
  </si>
  <si>
    <t>Organizaciones con lideres comunitarios capcitados por el programa más adultos mayores autovalentes</t>
  </si>
  <si>
    <t>SECCIÓN I: SERVICIOS DE LA RED DEL PROGRAMA MÁS ADULTOS MAYORES AUTOVALENTES</t>
  </si>
  <si>
    <t>N° Total de Servicios</t>
  </si>
  <si>
    <t>POR TIPO DE SERVICIO</t>
  </si>
  <si>
    <t xml:space="preserve">Unidad Municipal de Personas Mayores </t>
  </si>
  <si>
    <t>Unidad Municipal de Atención Social</t>
  </si>
  <si>
    <t>Unidad Municipal de Deportes</t>
  </si>
  <si>
    <t>Unidad Municipal Turismo</t>
  </si>
  <si>
    <t>Unidad Municipal Educación</t>
  </si>
  <si>
    <t>Biblioteca Municipal</t>
  </si>
  <si>
    <t>Unidad Cultural Municipal</t>
  </si>
  <si>
    <t>Otras Unidades Municipales</t>
  </si>
  <si>
    <t>Escuelas o Colegios</t>
  </si>
  <si>
    <t>Universidades</t>
  </si>
  <si>
    <t>Otras Unidades externas al Municipio</t>
  </si>
  <si>
    <t>Servicios Locales con oferta programática para personas mayores (total o parcial)</t>
  </si>
  <si>
    <t>Servicios locales con planes intersectoriales para el fomento del autocuidado y estimulación funcional del desarrollo junto al Programa Más Adultos Mayores Autovalentes</t>
  </si>
  <si>
    <t xml:space="preserve">SECCIÓN J: TALLERES GRUPALES  DE LACTANCIA MATERNA EN ATENCIÓN PRIMARIA </t>
  </si>
  <si>
    <t>Nº de talleres</t>
  </si>
  <si>
    <t xml:space="preserve"> De 0 a 29 días</t>
  </si>
  <si>
    <t>De 1 mes a 2 meses 29 días</t>
  </si>
  <si>
    <t>De 3 meses a 5 meses 29 días</t>
  </si>
  <si>
    <t>De 6 meses a 11 meses 29 días</t>
  </si>
  <si>
    <t>Número de Talleres de Lactancia Materna realizada en Atención Primaria a menores de un año</t>
  </si>
  <si>
    <t>Número de participantes de Talleres de Lactancia Materna en Atención Primaria a Menores de un año</t>
  </si>
  <si>
    <t>SECCIÓN K: INTERVENCIONES POSTERIOR AL TAMIZAJE DE SALUD MENTAL</t>
  </si>
  <si>
    <t>POR RANGO ETARIO</t>
  </si>
  <si>
    <t>0-4 años</t>
  </si>
  <si>
    <t>5-9 años</t>
  </si>
  <si>
    <t>65-69 años</t>
  </si>
  <si>
    <t>70-79 años</t>
  </si>
  <si>
    <t>80 y más años</t>
  </si>
  <si>
    <t>Consejería en contexto de tamizaje</t>
  </si>
  <si>
    <t>Nº DE M-CHAT-R/F</t>
  </si>
  <si>
    <t>Nº de Cuestionario PSC-17</t>
  </si>
  <si>
    <t>Nº de Cuestionario PSC-Y-17</t>
  </si>
  <si>
    <t>N° de Cuestionario PHQ-9 modificado para Adolescentes</t>
  </si>
  <si>
    <t xml:space="preserve">N° de Cuestionario PHQ-9 para Adultos </t>
  </si>
  <si>
    <t>N° de Escala CAPE-P15</t>
  </si>
  <si>
    <t xml:space="preserve">N° de escala de Columbia </t>
  </si>
  <si>
    <t>N° de Escala de Depresión Geriatríca de YESAVAGE GDS-15</t>
  </si>
  <si>
    <t>Referencia asistida en contexto de tamizaje</t>
  </si>
  <si>
    <t>SECCIÓN L: ACTIVIDADES DE EDUCACIÓN PARA LA SALUD SEGÚN PERSONAL QUE LAS REALIZA (SESIONES) (PRAIS) (Contenidas en Sección B)</t>
  </si>
  <si>
    <t>Un Profesional</t>
  </si>
  <si>
    <t>SECCIÓN M: EDUCACIÓN PARA PROGRAMA DE SALUD CARDIOVASCULAR</t>
  </si>
  <si>
    <t xml:space="preserve"> </t>
  </si>
  <si>
    <t>TIPO DE EDUCACIÓN</t>
  </si>
  <si>
    <t>PROFESIONAL/OTROS</t>
  </si>
  <si>
    <t>POR RANGO ETARIO Y SEXO</t>
  </si>
  <si>
    <t>Beneficiarios</t>
  </si>
  <si>
    <t>Ambos Sexos</t>
  </si>
  <si>
    <t>Individual</t>
  </si>
  <si>
    <t>Médico/a</t>
  </si>
  <si>
    <t>Enfermera/o</t>
  </si>
  <si>
    <t>Nutricionista</t>
  </si>
  <si>
    <t>Podóloga/o Clínico</t>
  </si>
  <si>
    <t>Técnico en Enfermería</t>
  </si>
  <si>
    <t>Otros profesionales</t>
  </si>
  <si>
    <t>Taller grupal</t>
  </si>
  <si>
    <t>Equipo multidisciplinario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</si>
</sst>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sz val="11"/>
      <name val="Verdana"/>
      <family val="2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rgb="FF999999"/>
      </patternFill>
    </fill>
    <fill>
      <patternFill patternType="solid">
        <fgColor rgb="FFB4C6E7"/>
        <bgColor indexed="64"/>
      </patternFill>
    </fill>
  </fills>
  <borders count="48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5" fillId="0" borderId="0"/>
    <xf numFmtId="0" fontId="18" fillId="3" borderId="2" applyNumberFormat="0" applyFont="0" applyAlignment="0" applyProtection="0"/>
  </cellStyleXfs>
  <cellXfs count="1486">
    <xf numFmtId="0" fontId="0" fillId="0" borderId="0" xfId="0"/>
    <xf numFmtId="1" fontId="2" fillId="4" borderId="0" xfId="0" applyNumberFormat="1" applyFont="1" applyFill="1"/>
    <xf numFmtId="1" fontId="4" fillId="4" borderId="3" xfId="0" applyNumberFormat="1" applyFont="1" applyFill="1" applyBorder="1"/>
    <xf numFmtId="1" fontId="4" fillId="4" borderId="0" xfId="0" applyNumberFormat="1" applyFont="1" applyFill="1" applyAlignment="1">
      <alignment wrapText="1"/>
    </xf>
    <xf numFmtId="1" fontId="4" fillId="4" borderId="0" xfId="0" applyNumberFormat="1" applyFont="1" applyFill="1"/>
    <xf numFmtId="1" fontId="5" fillId="4" borderId="0" xfId="0" applyNumberFormat="1" applyFont="1" applyFill="1"/>
    <xf numFmtId="1" fontId="6" fillId="4" borderId="0" xfId="0" applyNumberFormat="1" applyFont="1" applyFill="1"/>
    <xf numFmtId="0" fontId="7" fillId="0" borderId="0" xfId="0" applyFont="1"/>
    <xf numFmtId="0" fontId="9" fillId="0" borderId="0" xfId="0" applyFont="1"/>
    <xf numFmtId="1" fontId="8" fillId="0" borderId="15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7" xfId="0" applyNumberFormat="1" applyFont="1" applyBorder="1"/>
    <xf numFmtId="1" fontId="8" fillId="5" borderId="15" xfId="0" applyNumberFormat="1" applyFont="1" applyFill="1" applyBorder="1" applyProtection="1">
      <protection locked="0"/>
    </xf>
    <xf numFmtId="1" fontId="8" fillId="5" borderId="16" xfId="0" applyNumberFormat="1" applyFont="1" applyFill="1" applyBorder="1" applyProtection="1">
      <protection locked="0"/>
    </xf>
    <xf numFmtId="1" fontId="8" fillId="5" borderId="23" xfId="0" applyNumberFormat="1" applyFont="1" applyFill="1" applyBorder="1" applyProtection="1">
      <protection locked="0"/>
    </xf>
    <xf numFmtId="1" fontId="8" fillId="7" borderId="0" xfId="0" applyNumberFormat="1" applyFont="1" applyFill="1" applyAlignment="1">
      <alignment vertical="center"/>
    </xf>
    <xf numFmtId="0" fontId="0" fillId="8" borderId="0" xfId="0" applyFill="1"/>
    <xf numFmtId="1" fontId="10" fillId="9" borderId="0" xfId="0" applyNumberFormat="1" applyFont="1" applyFill="1"/>
    <xf numFmtId="1" fontId="10" fillId="0" borderId="0" xfId="0" applyNumberFormat="1" applyFont="1"/>
    <xf numFmtId="0" fontId="0" fillId="0" borderId="0" xfId="0" applyAlignment="1">
      <alignment vertical="center"/>
    </xf>
    <xf numFmtId="0" fontId="0" fillId="10" borderId="0" xfId="0" applyFill="1"/>
    <xf numFmtId="1" fontId="8" fillId="0" borderId="23" xfId="0" applyNumberFormat="1" applyFont="1" applyBorder="1" applyAlignment="1">
      <alignment vertical="center" wrapText="1"/>
    </xf>
    <xf numFmtId="1" fontId="8" fillId="0" borderId="25" xfId="0" applyNumberFormat="1" applyFont="1" applyBorder="1"/>
    <xf numFmtId="1" fontId="8" fillId="5" borderId="26" xfId="0" applyNumberFormat="1" applyFont="1" applyFill="1" applyBorder="1" applyProtection="1">
      <protection locked="0"/>
    </xf>
    <xf numFmtId="1" fontId="8" fillId="5" borderId="27" xfId="0" applyNumberFormat="1" applyFont="1" applyFill="1" applyBorder="1" applyProtection="1">
      <protection locked="0"/>
    </xf>
    <xf numFmtId="1" fontId="8" fillId="5" borderId="28" xfId="0" applyNumberFormat="1" applyFont="1" applyFill="1" applyBorder="1" applyProtection="1">
      <protection locked="0"/>
    </xf>
    <xf numFmtId="1" fontId="8" fillId="5" borderId="29" xfId="0" applyNumberFormat="1" applyFont="1" applyFill="1" applyBorder="1" applyProtection="1">
      <protection locked="0"/>
    </xf>
    <xf numFmtId="1" fontId="8" fillId="11" borderId="27" xfId="0" applyNumberFormat="1" applyFont="1" applyFill="1" applyBorder="1"/>
    <xf numFmtId="1" fontId="8" fillId="11" borderId="29" xfId="0" applyNumberFormat="1" applyFont="1" applyFill="1" applyBorder="1"/>
    <xf numFmtId="1" fontId="8" fillId="0" borderId="31" xfId="0" applyNumberFormat="1" applyFont="1" applyBorder="1" applyAlignment="1">
      <alignment horizontal="left" vertical="center"/>
    </xf>
    <xf numFmtId="1" fontId="8" fillId="0" borderId="32" xfId="0" applyNumberFormat="1" applyFont="1" applyBorder="1"/>
    <xf numFmtId="1" fontId="8" fillId="5" borderId="33" xfId="0" applyNumberFormat="1" applyFont="1" applyFill="1" applyBorder="1" applyProtection="1">
      <protection locked="0"/>
    </xf>
    <xf numFmtId="1" fontId="8" fillId="5" borderId="34" xfId="0" applyNumberFormat="1" applyFont="1" applyFill="1" applyBorder="1" applyProtection="1">
      <protection locked="0"/>
    </xf>
    <xf numFmtId="1" fontId="8" fillId="5" borderId="35" xfId="0" applyNumberFormat="1" applyFont="1" applyFill="1" applyBorder="1" applyProtection="1">
      <protection locked="0"/>
    </xf>
    <xf numFmtId="1" fontId="8" fillId="5" borderId="36" xfId="0" applyNumberFormat="1" applyFont="1" applyFill="1" applyBorder="1" applyProtection="1">
      <protection locked="0"/>
    </xf>
    <xf numFmtId="1" fontId="8" fillId="11" borderId="37" xfId="0" applyNumberFormat="1" applyFont="1" applyFill="1" applyBorder="1"/>
    <xf numFmtId="1" fontId="8" fillId="11" borderId="38" xfId="0" applyNumberFormat="1" applyFont="1" applyFill="1" applyBorder="1"/>
    <xf numFmtId="1" fontId="8" fillId="11" borderId="36" xfId="0" applyNumberFormat="1" applyFont="1" applyFill="1" applyBorder="1"/>
    <xf numFmtId="1" fontId="8" fillId="5" borderId="39" xfId="0" applyNumberFormat="1" applyFont="1" applyFill="1" applyBorder="1" applyProtection="1">
      <protection locked="0"/>
    </xf>
    <xf numFmtId="1" fontId="8" fillId="0" borderId="32" xfId="0" applyNumberFormat="1" applyFont="1" applyBorder="1" applyAlignment="1">
      <alignment horizontal="left" vertical="center"/>
    </xf>
    <xf numFmtId="1" fontId="8" fillId="5" borderId="40" xfId="0" applyNumberFormat="1" applyFont="1" applyFill="1" applyBorder="1" applyProtection="1">
      <protection locked="0"/>
    </xf>
    <xf numFmtId="1" fontId="8" fillId="5" borderId="38" xfId="0" applyNumberFormat="1" applyFont="1" applyFill="1" applyBorder="1" applyProtection="1">
      <protection locked="0"/>
    </xf>
    <xf numFmtId="1" fontId="8" fillId="5" borderId="41" xfId="0" applyNumberFormat="1" applyFont="1" applyFill="1" applyBorder="1" applyProtection="1">
      <protection locked="0"/>
    </xf>
    <xf numFmtId="1" fontId="8" fillId="11" borderId="42" xfId="0" applyNumberFormat="1" applyFont="1" applyFill="1" applyBorder="1"/>
    <xf numFmtId="1" fontId="8" fillId="5" borderId="31" xfId="0" applyNumberFormat="1" applyFont="1" applyFill="1" applyBorder="1" applyProtection="1">
      <protection locked="0"/>
    </xf>
    <xf numFmtId="1" fontId="8" fillId="0" borderId="14" xfId="0" applyNumberFormat="1" applyFont="1" applyBorder="1" applyAlignment="1">
      <alignment horizontal="left" vertical="center"/>
    </xf>
    <xf numFmtId="1" fontId="8" fillId="0" borderId="14" xfId="0" applyNumberFormat="1" applyFont="1" applyBorder="1"/>
    <xf numFmtId="1" fontId="8" fillId="5" borderId="43" xfId="0" applyNumberFormat="1" applyFont="1" applyFill="1" applyBorder="1" applyProtection="1">
      <protection locked="0"/>
    </xf>
    <xf numFmtId="1" fontId="8" fillId="5" borderId="44" xfId="0" applyNumberFormat="1" applyFont="1" applyFill="1" applyBorder="1" applyProtection="1">
      <protection locked="0"/>
    </xf>
    <xf numFmtId="1" fontId="8" fillId="5" borderId="45" xfId="0" applyNumberFormat="1" applyFont="1" applyFill="1" applyBorder="1" applyProtection="1">
      <protection locked="0"/>
    </xf>
    <xf numFmtId="1" fontId="8" fillId="5" borderId="46" xfId="0" applyNumberFormat="1" applyFont="1" applyFill="1" applyBorder="1" applyProtection="1">
      <protection locked="0"/>
    </xf>
    <xf numFmtId="1" fontId="8" fillId="11" borderId="47" xfId="0" applyNumberFormat="1" applyFont="1" applyFill="1" applyBorder="1"/>
    <xf numFmtId="1" fontId="8" fillId="11" borderId="44" xfId="0" applyNumberFormat="1" applyFont="1" applyFill="1" applyBorder="1"/>
    <xf numFmtId="1" fontId="8" fillId="11" borderId="46" xfId="0" applyNumberFormat="1" applyFont="1" applyFill="1" applyBorder="1"/>
    <xf numFmtId="1" fontId="8" fillId="5" borderId="13" xfId="0" applyNumberFormat="1" applyFont="1" applyFill="1" applyBorder="1" applyProtection="1">
      <protection locked="0"/>
    </xf>
    <xf numFmtId="1" fontId="8" fillId="0" borderId="49" xfId="0" applyNumberFormat="1" applyFont="1" applyBorder="1"/>
    <xf numFmtId="1" fontId="8" fillId="5" borderId="37" xfId="0" applyNumberFormat="1" applyFont="1" applyFill="1" applyBorder="1" applyProtection="1">
      <protection locked="0"/>
    </xf>
    <xf numFmtId="1" fontId="8" fillId="5" borderId="50" xfId="0" applyNumberFormat="1" applyFont="1" applyFill="1" applyBorder="1" applyProtection="1">
      <protection locked="0"/>
    </xf>
    <xf numFmtId="1" fontId="8" fillId="11" borderId="51" xfId="0" applyNumberFormat="1" applyFont="1" applyFill="1" applyBorder="1"/>
    <xf numFmtId="1" fontId="8" fillId="11" borderId="34" xfId="0" applyNumberFormat="1" applyFont="1" applyFill="1" applyBorder="1"/>
    <xf numFmtId="1" fontId="8" fillId="11" borderId="52" xfId="0" applyNumberFormat="1" applyFont="1" applyFill="1" applyBorder="1"/>
    <xf numFmtId="1" fontId="8" fillId="0" borderId="31" xfId="0" applyNumberFormat="1" applyFont="1" applyBorder="1" applyAlignment="1">
      <alignment horizontal="left" vertical="center"/>
    </xf>
    <xf numFmtId="1" fontId="8" fillId="5" borderId="42" xfId="0" applyNumberFormat="1" applyFont="1" applyFill="1" applyBorder="1" applyProtection="1">
      <protection locked="0"/>
    </xf>
    <xf numFmtId="1" fontId="8" fillId="5" borderId="54" xfId="0" applyNumberFormat="1" applyFont="1" applyFill="1" applyBorder="1" applyProtection="1">
      <protection locked="0"/>
    </xf>
    <xf numFmtId="1" fontId="8" fillId="11" borderId="55" xfId="0" applyNumberFormat="1" applyFont="1" applyFill="1" applyBorder="1"/>
    <xf numFmtId="1" fontId="8" fillId="0" borderId="58" xfId="0" applyNumberFormat="1" applyFont="1" applyBorder="1"/>
    <xf numFmtId="1" fontId="8" fillId="5" borderId="59" xfId="0" applyNumberFormat="1" applyFont="1" applyFill="1" applyBorder="1" applyProtection="1">
      <protection locked="0"/>
    </xf>
    <xf numFmtId="1" fontId="8" fillId="5" borderId="60" xfId="0" applyNumberFormat="1" applyFont="1" applyFill="1" applyBorder="1" applyProtection="1">
      <protection locked="0"/>
    </xf>
    <xf numFmtId="1" fontId="8" fillId="5" borderId="61" xfId="0" applyNumberFormat="1" applyFont="1" applyFill="1" applyBorder="1" applyProtection="1">
      <protection locked="0"/>
    </xf>
    <xf numFmtId="1" fontId="8" fillId="5" borderId="62" xfId="0" applyNumberFormat="1" applyFont="1" applyFill="1" applyBorder="1" applyProtection="1">
      <protection locked="0"/>
    </xf>
    <xf numFmtId="1" fontId="8" fillId="5" borderId="63" xfId="0" applyNumberFormat="1" applyFont="1" applyFill="1" applyBorder="1" applyProtection="1">
      <protection locked="0"/>
    </xf>
    <xf numFmtId="1" fontId="8" fillId="5" borderId="64" xfId="0" applyNumberFormat="1" applyFont="1" applyFill="1" applyBorder="1" applyProtection="1">
      <protection locked="0"/>
    </xf>
    <xf numFmtId="1" fontId="8" fillId="5" borderId="65" xfId="0" applyNumberFormat="1" applyFont="1" applyFill="1" applyBorder="1" applyProtection="1">
      <protection locked="0"/>
    </xf>
    <xf numFmtId="1" fontId="8" fillId="0" borderId="25" xfId="0" applyNumberFormat="1" applyFont="1" applyBorder="1" applyAlignment="1">
      <alignment vertical="center"/>
    </xf>
    <xf numFmtId="1" fontId="8" fillId="5" borderId="30" xfId="0" applyNumberFormat="1" applyFont="1" applyFill="1" applyBorder="1" applyProtection="1">
      <protection locked="0"/>
    </xf>
    <xf numFmtId="1" fontId="8" fillId="5" borderId="66" xfId="0" applyNumberFormat="1" applyFont="1" applyFill="1" applyBorder="1" applyProtection="1">
      <protection locked="0"/>
    </xf>
    <xf numFmtId="1" fontId="8" fillId="5" borderId="67" xfId="0" applyNumberFormat="1" applyFont="1" applyFill="1" applyBorder="1" applyProtection="1">
      <protection locked="0"/>
    </xf>
    <xf numFmtId="1" fontId="8" fillId="5" borderId="25" xfId="0" applyNumberFormat="1" applyFont="1" applyFill="1" applyBorder="1" applyProtection="1">
      <protection locked="0"/>
    </xf>
    <xf numFmtId="1" fontId="8" fillId="0" borderId="58" xfId="0" applyNumberFormat="1" applyFont="1" applyBorder="1" applyAlignment="1">
      <alignment horizontal="left" vertical="center"/>
    </xf>
    <xf numFmtId="1" fontId="8" fillId="5" borderId="58" xfId="0" applyNumberFormat="1" applyFont="1" applyFill="1" applyBorder="1" applyProtection="1">
      <protection locked="0"/>
    </xf>
    <xf numFmtId="1" fontId="8" fillId="6" borderId="37" xfId="0" applyNumberFormat="1" applyFont="1" applyFill="1" applyBorder="1"/>
    <xf numFmtId="1" fontId="8" fillId="6" borderId="34" xfId="0" applyNumberFormat="1" applyFont="1" applyFill="1" applyBorder="1"/>
    <xf numFmtId="1" fontId="8" fillId="6" borderId="68" xfId="0" applyNumberFormat="1" applyFont="1" applyFill="1" applyBorder="1"/>
    <xf numFmtId="1" fontId="8" fillId="5" borderId="49" xfId="0" applyNumberFormat="1" applyFont="1" applyFill="1" applyBorder="1" applyProtection="1">
      <protection locked="0"/>
    </xf>
    <xf numFmtId="1" fontId="8" fillId="6" borderId="40" xfId="0" applyNumberFormat="1" applyFont="1" applyFill="1" applyBorder="1"/>
    <xf numFmtId="1" fontId="8" fillId="6" borderId="38" xfId="0" applyNumberFormat="1" applyFont="1" applyFill="1" applyBorder="1"/>
    <xf numFmtId="1" fontId="8" fillId="6" borderId="31" xfId="0" applyNumberFormat="1" applyFont="1" applyFill="1" applyBorder="1"/>
    <xf numFmtId="1" fontId="8" fillId="6" borderId="54" xfId="0" applyNumberFormat="1" applyFont="1" applyFill="1" applyBorder="1"/>
    <xf numFmtId="1" fontId="8" fillId="5" borderId="55" xfId="0" applyNumberFormat="1" applyFont="1" applyFill="1" applyBorder="1" applyProtection="1">
      <protection locked="0"/>
    </xf>
    <xf numFmtId="1" fontId="8" fillId="11" borderId="32" xfId="0" applyNumberFormat="1" applyFont="1" applyFill="1" applyBorder="1"/>
    <xf numFmtId="1" fontId="10" fillId="8" borderId="0" xfId="0" applyNumberFormat="1" applyFont="1" applyFill="1"/>
    <xf numFmtId="1" fontId="8" fillId="0" borderId="69" xfId="0" applyNumberFormat="1" applyFont="1" applyBorder="1"/>
    <xf numFmtId="1" fontId="8" fillId="5" borderId="70" xfId="0" applyNumberFormat="1" applyFont="1" applyFill="1" applyBorder="1" applyProtection="1">
      <protection locked="0"/>
    </xf>
    <xf numFmtId="1" fontId="8" fillId="5" borderId="71" xfId="0" applyNumberFormat="1" applyFont="1" applyFill="1" applyBorder="1" applyProtection="1">
      <protection locked="0"/>
    </xf>
    <xf numFmtId="1" fontId="8" fillId="6" borderId="59" xfId="0" applyNumberFormat="1" applyFont="1" applyFill="1" applyBorder="1"/>
    <xf numFmtId="1" fontId="8" fillId="6" borderId="60" xfId="0" applyNumberFormat="1" applyFont="1" applyFill="1" applyBorder="1"/>
    <xf numFmtId="1" fontId="8" fillId="5" borderId="72" xfId="0" applyNumberFormat="1" applyFont="1" applyFill="1" applyBorder="1" applyProtection="1">
      <protection locked="0"/>
    </xf>
    <xf numFmtId="1" fontId="8" fillId="0" borderId="6" xfId="0" applyNumberFormat="1" applyFont="1" applyBorder="1" applyAlignment="1">
      <alignment horizontal="left" vertical="center"/>
    </xf>
    <xf numFmtId="1" fontId="8" fillId="6" borderId="73" xfId="0" applyNumberFormat="1" applyFont="1" applyFill="1" applyBorder="1"/>
    <xf numFmtId="1" fontId="8" fillId="6" borderId="74" xfId="0" applyNumberFormat="1" applyFont="1" applyFill="1" applyBorder="1"/>
    <xf numFmtId="1" fontId="8" fillId="6" borderId="75" xfId="0" applyNumberFormat="1" applyFont="1" applyFill="1" applyBorder="1"/>
    <xf numFmtId="1" fontId="8" fillId="6" borderId="76" xfId="0" applyNumberFormat="1" applyFont="1" applyFill="1" applyBorder="1"/>
    <xf numFmtId="1" fontId="8" fillId="5" borderId="77" xfId="0" applyNumberFormat="1" applyFont="1" applyFill="1" applyBorder="1" applyProtection="1">
      <protection locked="0"/>
    </xf>
    <xf numFmtId="1" fontId="8" fillId="0" borderId="57" xfId="0" applyNumberFormat="1" applyFont="1" applyBorder="1" applyAlignment="1">
      <alignment horizontal="left" vertical="center"/>
    </xf>
    <xf numFmtId="1" fontId="8" fillId="6" borderId="70" xfId="0" applyNumberFormat="1" applyFont="1" applyFill="1" applyBorder="1"/>
    <xf numFmtId="1" fontId="8" fillId="6" borderId="78" xfId="0" applyNumberFormat="1" applyFont="1" applyFill="1" applyBorder="1"/>
    <xf numFmtId="1" fontId="8" fillId="6" borderId="42" xfId="0" applyNumberFormat="1" applyFont="1" applyFill="1" applyBorder="1"/>
    <xf numFmtId="1" fontId="8" fillId="6" borderId="79" xfId="0" applyNumberFormat="1" applyFont="1" applyFill="1" applyBorder="1"/>
    <xf numFmtId="1" fontId="8" fillId="6" borderId="80" xfId="0" applyNumberFormat="1" applyFont="1" applyFill="1" applyBorder="1"/>
    <xf numFmtId="1" fontId="8" fillId="6" borderId="71" xfId="0" applyNumberFormat="1" applyFont="1" applyFill="1" applyBorder="1"/>
    <xf numFmtId="1" fontId="8" fillId="5" borderId="81" xfId="0" applyNumberFormat="1" applyFont="1" applyFill="1" applyBorder="1" applyProtection="1">
      <protection locked="0"/>
    </xf>
    <xf numFmtId="1" fontId="8" fillId="5" borderId="32" xfId="0" applyNumberFormat="1" applyFont="1" applyFill="1" applyBorder="1" applyProtection="1">
      <protection locked="0"/>
    </xf>
    <xf numFmtId="1" fontId="8" fillId="0" borderId="61" xfId="0" applyNumberFormat="1" applyFont="1" applyBorder="1" applyAlignment="1">
      <alignment vertical="center" wrapText="1"/>
    </xf>
    <xf numFmtId="1" fontId="8" fillId="5" borderId="47" xfId="0" applyNumberFormat="1" applyFont="1" applyFill="1" applyBorder="1" applyProtection="1">
      <protection locked="0"/>
    </xf>
    <xf numFmtId="1" fontId="8" fillId="6" borderId="62" xfId="0" applyNumberFormat="1" applyFont="1" applyFill="1" applyBorder="1"/>
    <xf numFmtId="1" fontId="8" fillId="6" borderId="82" xfId="0" applyNumberFormat="1" applyFont="1" applyFill="1" applyBorder="1"/>
    <xf numFmtId="1" fontId="8" fillId="6" borderId="63" xfId="0" applyNumberFormat="1" applyFont="1" applyFill="1" applyBorder="1"/>
    <xf numFmtId="1" fontId="8" fillId="6" borderId="64" xfId="0" applyNumberFormat="1" applyFont="1" applyFill="1" applyBorder="1"/>
    <xf numFmtId="1" fontId="8" fillId="6" borderId="65" xfId="0" applyNumberFormat="1" applyFont="1" applyFill="1" applyBorder="1"/>
    <xf numFmtId="1" fontId="8" fillId="5" borderId="14" xfId="0" applyNumberFormat="1" applyFont="1" applyFill="1" applyBorder="1" applyProtection="1">
      <protection locked="0"/>
    </xf>
    <xf numFmtId="1" fontId="8" fillId="6" borderId="27" xfId="0" applyNumberFormat="1" applyFont="1" applyFill="1" applyBorder="1"/>
    <xf numFmtId="1" fontId="8" fillId="6" borderId="66" xfId="0" applyNumberFormat="1" applyFont="1" applyFill="1" applyBorder="1"/>
    <xf numFmtId="1" fontId="8" fillId="0" borderId="31" xfId="0" applyNumberFormat="1" applyFont="1" applyBorder="1" applyAlignment="1">
      <alignment vertical="center" wrapText="1"/>
    </xf>
    <xf numFmtId="1" fontId="8" fillId="11" borderId="33" xfId="0" applyNumberFormat="1" applyFont="1" applyFill="1" applyBorder="1"/>
    <xf numFmtId="1" fontId="8" fillId="0" borderId="84" xfId="0" applyNumberFormat="1" applyFont="1" applyBorder="1"/>
    <xf numFmtId="1" fontId="8" fillId="5" borderId="19" xfId="0" applyNumberFormat="1" applyFont="1" applyFill="1" applyBorder="1" applyProtection="1">
      <protection locked="0"/>
    </xf>
    <xf numFmtId="1" fontId="8" fillId="5" borderId="17" xfId="0" applyNumberFormat="1" applyFont="1" applyFill="1" applyBorder="1" applyProtection="1">
      <protection locked="0"/>
    </xf>
    <xf numFmtId="1" fontId="8" fillId="5" borderId="21" xfId="0" applyNumberFormat="1" applyFont="1" applyFill="1" applyBorder="1" applyProtection="1">
      <protection locked="0"/>
    </xf>
    <xf numFmtId="1" fontId="8" fillId="5" borderId="85" xfId="0" applyNumberFormat="1" applyFont="1" applyFill="1" applyBorder="1" applyProtection="1">
      <protection locked="0"/>
    </xf>
    <xf numFmtId="1" fontId="8" fillId="0" borderId="49" xfId="0" applyNumberFormat="1" applyFont="1" applyBorder="1" applyAlignment="1">
      <alignment horizontal="left" vertical="center"/>
    </xf>
    <xf numFmtId="1" fontId="8" fillId="5" borderId="51" xfId="0" applyNumberFormat="1" applyFont="1" applyFill="1" applyBorder="1" applyProtection="1">
      <protection locked="0"/>
    </xf>
    <xf numFmtId="1" fontId="8" fillId="5" borderId="52" xfId="0" applyNumberFormat="1" applyFont="1" applyFill="1" applyBorder="1" applyProtection="1">
      <protection locked="0"/>
    </xf>
    <xf numFmtId="1" fontId="8" fillId="0" borderId="24" xfId="0" applyNumberFormat="1" applyFont="1" applyBorder="1"/>
    <xf numFmtId="1" fontId="8" fillId="5" borderId="87" xfId="0" applyNumberFormat="1" applyFont="1" applyFill="1" applyBorder="1" applyProtection="1">
      <protection locked="0"/>
    </xf>
    <xf numFmtId="1" fontId="8" fillId="5" borderId="57" xfId="0" applyNumberFormat="1" applyFont="1" applyFill="1" applyBorder="1" applyProtection="1">
      <protection locked="0"/>
    </xf>
    <xf numFmtId="1" fontId="8" fillId="5" borderId="88" xfId="0" applyNumberFormat="1" applyFont="1" applyFill="1" applyBorder="1" applyProtection="1">
      <protection locked="0"/>
    </xf>
    <xf numFmtId="1" fontId="8" fillId="5" borderId="79" xfId="0" applyNumberFormat="1" applyFont="1" applyFill="1" applyBorder="1" applyProtection="1">
      <protection locked="0"/>
    </xf>
    <xf numFmtId="1" fontId="8" fillId="5" borderId="80" xfId="0" applyNumberFormat="1" applyFont="1" applyFill="1" applyBorder="1" applyProtection="1">
      <protection locked="0"/>
    </xf>
    <xf numFmtId="1" fontId="8" fillId="0" borderId="89" xfId="0" applyNumberFormat="1" applyFont="1" applyBorder="1" applyAlignment="1">
      <alignment horizontal="left" wrapText="1"/>
    </xf>
    <xf numFmtId="1" fontId="8" fillId="6" borderId="67" xfId="0" applyNumberFormat="1" applyFont="1" applyFill="1" applyBorder="1"/>
    <xf numFmtId="1" fontId="8" fillId="6" borderId="29" xfId="0" applyNumberFormat="1" applyFont="1" applyFill="1" applyBorder="1"/>
    <xf numFmtId="1" fontId="8" fillId="4" borderId="90" xfId="0" applyNumberFormat="1" applyFont="1" applyFill="1" applyBorder="1" applyAlignment="1">
      <alignment horizontal="left" wrapText="1"/>
    </xf>
    <xf numFmtId="1" fontId="8" fillId="6" borderId="55" xfId="0" applyNumberFormat="1" applyFont="1" applyFill="1" applyBorder="1"/>
    <xf numFmtId="1" fontId="8" fillId="6" borderId="36" xfId="0" applyNumberFormat="1" applyFont="1" applyFill="1" applyBorder="1"/>
    <xf numFmtId="1" fontId="8" fillId="0" borderId="53" xfId="0" applyNumberFormat="1" applyFont="1" applyBorder="1" applyAlignment="1">
      <alignment horizontal="left" wrapText="1"/>
    </xf>
    <xf numFmtId="1" fontId="8" fillId="0" borderId="32" xfId="0" applyNumberFormat="1" applyFont="1" applyBorder="1" applyAlignment="1">
      <alignment horizontal="left" wrapText="1"/>
    </xf>
    <xf numFmtId="1" fontId="8" fillId="0" borderId="0" xfId="0" applyNumberFormat="1" applyFont="1" applyAlignment="1">
      <alignment horizontal="left" wrapText="1"/>
    </xf>
    <xf numFmtId="1" fontId="8" fillId="6" borderId="91" xfId="0" applyNumberFormat="1" applyFont="1" applyFill="1" applyBorder="1"/>
    <xf numFmtId="1" fontId="8" fillId="6" borderId="92" xfId="0" applyNumberFormat="1" applyFont="1" applyFill="1" applyBorder="1"/>
    <xf numFmtId="1" fontId="8" fillId="6" borderId="93" xfId="0" applyNumberFormat="1" applyFont="1" applyFill="1" applyBorder="1"/>
    <xf numFmtId="1" fontId="8" fillId="5" borderId="68" xfId="0" applyNumberFormat="1" applyFont="1" applyFill="1" applyBorder="1" applyProtection="1">
      <protection locked="0"/>
    </xf>
    <xf numFmtId="1" fontId="8" fillId="5" borderId="92" xfId="0" applyNumberFormat="1" applyFont="1" applyFill="1" applyBorder="1" applyProtection="1">
      <protection locked="0"/>
    </xf>
    <xf numFmtId="1" fontId="8" fillId="5" borderId="95" xfId="0" applyNumberFormat="1" applyFont="1" applyFill="1" applyBorder="1" applyProtection="1">
      <protection locked="0"/>
    </xf>
    <xf numFmtId="1" fontId="8" fillId="6" borderId="96" xfId="0" applyNumberFormat="1" applyFont="1" applyFill="1" applyBorder="1"/>
    <xf numFmtId="1" fontId="8" fillId="6" borderId="44" xfId="0" applyNumberFormat="1" applyFont="1" applyFill="1" applyBorder="1"/>
    <xf numFmtId="1" fontId="8" fillId="6" borderId="46" xfId="0" applyNumberFormat="1" applyFont="1" applyFill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" fontId="8" fillId="0" borderId="10" xfId="0" applyNumberFormat="1" applyFont="1" applyBorder="1"/>
    <xf numFmtId="1" fontId="8" fillId="0" borderId="21" xfId="0" applyNumberFormat="1" applyFont="1" applyBorder="1"/>
    <xf numFmtId="1" fontId="8" fillId="0" borderId="85" xfId="0" applyNumberFormat="1" applyFont="1" applyBorder="1"/>
    <xf numFmtId="1" fontId="8" fillId="0" borderId="86" xfId="0" applyNumberFormat="1" applyFont="1" applyBorder="1"/>
    <xf numFmtId="1" fontId="5" fillId="4" borderId="3" xfId="0" applyNumberFormat="1" applyFont="1" applyFill="1" applyBorder="1"/>
    <xf numFmtId="1" fontId="8" fillId="0" borderId="84" xfId="0" applyNumberFormat="1" applyFont="1" applyBorder="1" applyAlignment="1">
      <alignment horizontal="center" vertical="center" wrapText="1"/>
    </xf>
    <xf numFmtId="1" fontId="8" fillId="0" borderId="97" xfId="0" applyNumberFormat="1" applyFont="1" applyBorder="1" applyAlignment="1">
      <alignment horizontal="center" vertical="center" wrapText="1"/>
    </xf>
    <xf numFmtId="1" fontId="8" fillId="5" borderId="22" xfId="0" applyNumberFormat="1" applyFont="1" applyFill="1" applyBorder="1" applyProtection="1">
      <protection locked="0"/>
    </xf>
    <xf numFmtId="1" fontId="8" fillId="5" borderId="98" xfId="0" applyNumberFormat="1" applyFont="1" applyFill="1" applyBorder="1" applyProtection="1">
      <protection locked="0"/>
    </xf>
    <xf numFmtId="1" fontId="8" fillId="5" borderId="99" xfId="0" applyNumberFormat="1" applyFont="1" applyFill="1" applyBorder="1" applyProtection="1">
      <protection locked="0"/>
    </xf>
    <xf numFmtId="1" fontId="8" fillId="5" borderId="100" xfId="0" applyNumberFormat="1" applyFont="1" applyFill="1" applyBorder="1" applyProtection="1">
      <protection locked="0"/>
    </xf>
    <xf numFmtId="1" fontId="8" fillId="5" borderId="101" xfId="0" applyNumberFormat="1" applyFont="1" applyFill="1" applyBorder="1" applyProtection="1">
      <protection locked="0"/>
    </xf>
    <xf numFmtId="1" fontId="8" fillId="5" borderId="97" xfId="0" applyNumberFormat="1" applyFont="1" applyFill="1" applyBorder="1" applyProtection="1">
      <protection locked="0"/>
    </xf>
    <xf numFmtId="1" fontId="8" fillId="0" borderId="58" xfId="0" applyNumberFormat="1" applyFont="1" applyBorder="1" applyAlignment="1">
      <alignment horizontal="left" wrapText="1"/>
    </xf>
    <xf numFmtId="1" fontId="8" fillId="5" borderId="89" xfId="0" applyNumberFormat="1" applyFont="1" applyFill="1" applyBorder="1" applyProtection="1">
      <protection locked="0"/>
    </xf>
    <xf numFmtId="1" fontId="8" fillId="5" borderId="3" xfId="0" applyNumberFormat="1" applyFont="1" applyFill="1" applyBorder="1" applyProtection="1">
      <protection locked="0"/>
    </xf>
    <xf numFmtId="1" fontId="8" fillId="0" borderId="11" xfId="0" applyNumberFormat="1" applyFont="1" applyBorder="1"/>
    <xf numFmtId="1" fontId="8" fillId="0" borderId="97" xfId="0" applyNumberFormat="1" applyFont="1" applyBorder="1"/>
    <xf numFmtId="1" fontId="5" fillId="4" borderId="0" xfId="0" applyNumberFormat="1" applyFont="1" applyFill="1" applyAlignment="1">
      <alignment wrapText="1"/>
    </xf>
    <xf numFmtId="1" fontId="8" fillId="4" borderId="0" xfId="0" applyNumberFormat="1" applyFont="1" applyFill="1"/>
    <xf numFmtId="1" fontId="5" fillId="5" borderId="49" xfId="0" applyNumberFormat="1" applyFont="1" applyFill="1" applyBorder="1" applyProtection="1">
      <protection locked="0"/>
    </xf>
    <xf numFmtId="1" fontId="5" fillId="5" borderId="58" xfId="0" applyNumberFormat="1" applyFont="1" applyFill="1" applyBorder="1" applyProtection="1">
      <protection locked="0"/>
    </xf>
    <xf numFmtId="1" fontId="4" fillId="4" borderId="9" xfId="0" applyNumberFormat="1" applyFont="1" applyFill="1" applyBorder="1"/>
    <xf numFmtId="1" fontId="11" fillId="4" borderId="9" xfId="0" applyNumberFormat="1" applyFont="1" applyFill="1" applyBorder="1"/>
    <xf numFmtId="1" fontId="12" fillId="4" borderId="9" xfId="0" applyNumberFormat="1" applyFont="1" applyFill="1" applyBorder="1"/>
    <xf numFmtId="1" fontId="10" fillId="4" borderId="0" xfId="0" applyNumberFormat="1" applyFont="1" applyFill="1"/>
    <xf numFmtId="1" fontId="13" fillId="0" borderId="0" xfId="0" applyNumberFormat="1" applyFont="1" applyAlignment="1">
      <alignment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5" borderId="25" xfId="0" applyNumberFormat="1" applyFont="1" applyFill="1" applyBorder="1" applyAlignment="1" applyProtection="1">
      <alignment vertical="center"/>
      <protection locked="0"/>
    </xf>
    <xf numFmtId="1" fontId="8" fillId="5" borderId="23" xfId="0" applyNumberFormat="1" applyFont="1" applyFill="1" applyBorder="1" applyAlignment="1" applyProtection="1">
      <alignment vertical="center"/>
      <protection locked="0"/>
    </xf>
    <xf numFmtId="1" fontId="8" fillId="5" borderId="32" xfId="0" applyNumberFormat="1" applyFont="1" applyFill="1" applyBorder="1" applyAlignment="1" applyProtection="1">
      <alignment vertical="center"/>
      <protection locked="0"/>
    </xf>
    <xf numFmtId="1" fontId="8" fillId="5" borderId="31" xfId="0" applyNumberFormat="1" applyFont="1" applyFill="1" applyBorder="1" applyAlignment="1" applyProtection="1">
      <alignment vertical="center"/>
      <protection locked="0"/>
    </xf>
    <xf numFmtId="1" fontId="8" fillId="5" borderId="58" xfId="0" applyNumberFormat="1" applyFont="1" applyFill="1" applyBorder="1" applyAlignment="1" applyProtection="1">
      <alignment vertical="center"/>
      <protection locked="0"/>
    </xf>
    <xf numFmtId="1" fontId="8" fillId="5" borderId="61" xfId="0" applyNumberFormat="1" applyFont="1" applyFill="1" applyBorder="1" applyAlignment="1" applyProtection="1">
      <alignment vertical="center"/>
      <protection locked="0"/>
    </xf>
    <xf numFmtId="1" fontId="8" fillId="0" borderId="17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7" borderId="23" xfId="0" applyNumberFormat="1" applyFont="1" applyFill="1" applyBorder="1" applyAlignment="1">
      <alignment vertical="center"/>
    </xf>
    <xf numFmtId="1" fontId="8" fillId="5" borderId="26" xfId="0" applyNumberFormat="1" applyFont="1" applyFill="1" applyBorder="1" applyAlignment="1" applyProtection="1">
      <alignment vertical="center"/>
      <protection locked="0"/>
    </xf>
    <xf numFmtId="1" fontId="8" fillId="5" borderId="30" xfId="0" applyNumberFormat="1" applyFont="1" applyFill="1" applyBorder="1" applyAlignment="1" applyProtection="1">
      <alignment vertical="center"/>
      <protection locked="0"/>
    </xf>
    <xf numFmtId="1" fontId="8" fillId="5" borderId="27" xfId="0" applyNumberFormat="1" applyFont="1" applyFill="1" applyBorder="1" applyAlignment="1" applyProtection="1">
      <alignment vertical="center"/>
      <protection locked="0"/>
    </xf>
    <xf numFmtId="1" fontId="8" fillId="5" borderId="29" xfId="0" applyNumberFormat="1" applyFont="1" applyFill="1" applyBorder="1" applyAlignment="1" applyProtection="1">
      <alignment vertical="center"/>
      <protection locked="0"/>
    </xf>
    <xf numFmtId="1" fontId="8" fillId="5" borderId="28" xfId="0" applyNumberFormat="1" applyFont="1" applyFill="1" applyBorder="1" applyAlignment="1" applyProtection="1">
      <alignment vertical="center"/>
      <protection locked="0"/>
    </xf>
    <xf numFmtId="0" fontId="9" fillId="9" borderId="0" xfId="0" applyFont="1" applyFill="1"/>
    <xf numFmtId="0" fontId="9" fillId="10" borderId="0" xfId="0" applyFont="1" applyFill="1"/>
    <xf numFmtId="1" fontId="8" fillId="7" borderId="31" xfId="0" applyNumberFormat="1" applyFont="1" applyFill="1" applyBorder="1" applyAlignment="1">
      <alignment vertical="center"/>
    </xf>
    <xf numFmtId="1" fontId="8" fillId="5" borderId="40" xfId="0" applyNumberFormat="1" applyFont="1" applyFill="1" applyBorder="1" applyAlignment="1" applyProtection="1">
      <alignment vertical="center"/>
      <protection locked="0"/>
    </xf>
    <xf numFmtId="1" fontId="8" fillId="5" borderId="42" xfId="0" applyNumberFormat="1" applyFont="1" applyFill="1" applyBorder="1" applyAlignment="1" applyProtection="1">
      <alignment vertical="center"/>
      <protection locked="0"/>
    </xf>
    <xf numFmtId="1" fontId="8" fillId="5" borderId="38" xfId="0" applyNumberFormat="1" applyFont="1" applyFill="1" applyBorder="1" applyAlignment="1" applyProtection="1">
      <alignment vertical="center"/>
      <protection locked="0"/>
    </xf>
    <xf numFmtId="1" fontId="8" fillId="5" borderId="36" xfId="0" applyNumberFormat="1" applyFont="1" applyFill="1" applyBorder="1" applyAlignment="1" applyProtection="1">
      <alignment vertical="center"/>
      <protection locked="0"/>
    </xf>
    <xf numFmtId="1" fontId="8" fillId="5" borderId="41" xfId="0" applyNumberFormat="1" applyFont="1" applyFill="1" applyBorder="1" applyAlignment="1" applyProtection="1">
      <alignment vertical="center"/>
      <protection locked="0"/>
    </xf>
    <xf numFmtId="1" fontId="8" fillId="7" borderId="61" xfId="0" applyNumberFormat="1" applyFont="1" applyFill="1" applyBorder="1" applyAlignment="1">
      <alignment vertical="center"/>
    </xf>
    <xf numFmtId="1" fontId="8" fillId="5" borderId="59" xfId="0" applyNumberFormat="1" applyFont="1" applyFill="1" applyBorder="1" applyAlignment="1" applyProtection="1">
      <alignment vertical="center"/>
      <protection locked="0"/>
    </xf>
    <xf numFmtId="1" fontId="8" fillId="5" borderId="62" xfId="0" applyNumberFormat="1" applyFont="1" applyFill="1" applyBorder="1" applyAlignment="1" applyProtection="1">
      <alignment vertical="center"/>
      <protection locked="0"/>
    </xf>
    <xf numFmtId="1" fontId="8" fillId="5" borderId="60" xfId="0" applyNumberFormat="1" applyFont="1" applyFill="1" applyBorder="1" applyAlignment="1" applyProtection="1">
      <alignment vertical="center"/>
      <protection locked="0"/>
    </xf>
    <xf numFmtId="1" fontId="8" fillId="5" borderId="65" xfId="0" applyNumberFormat="1" applyFont="1" applyFill="1" applyBorder="1" applyAlignment="1" applyProtection="1">
      <alignment vertical="center"/>
      <protection locked="0"/>
    </xf>
    <xf numFmtId="1" fontId="8" fillId="5" borderId="82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>
      <alignment wrapText="1"/>
    </xf>
    <xf numFmtId="1" fontId="5" fillId="0" borderId="0" xfId="0" applyNumberFormat="1" applyFont="1"/>
    <xf numFmtId="1" fontId="8" fillId="0" borderId="53" xfId="0" applyNumberFormat="1" applyFont="1" applyBorder="1"/>
    <xf numFmtId="1" fontId="8" fillId="5" borderId="105" xfId="0" applyNumberFormat="1" applyFont="1" applyFill="1" applyBorder="1" applyProtection="1">
      <protection locked="0"/>
    </xf>
    <xf numFmtId="1" fontId="8" fillId="7" borderId="106" xfId="0" applyNumberFormat="1" applyFont="1" applyFill="1" applyBorder="1" applyAlignment="1">
      <alignment vertical="center"/>
    </xf>
    <xf numFmtId="1" fontId="8" fillId="0" borderId="32" xfId="0" applyNumberFormat="1" applyFont="1" applyBorder="1" applyAlignment="1">
      <alignment vertical="center"/>
    </xf>
    <xf numFmtId="1" fontId="8" fillId="5" borderId="107" xfId="0" applyNumberFormat="1" applyFont="1" applyFill="1" applyBorder="1" applyProtection="1">
      <protection locked="0"/>
    </xf>
    <xf numFmtId="1" fontId="8" fillId="5" borderId="108" xfId="0" applyNumberFormat="1" applyFont="1" applyFill="1" applyBorder="1" applyProtection="1">
      <protection locked="0"/>
    </xf>
    <xf numFmtId="1" fontId="8" fillId="0" borderId="48" xfId="0" applyNumberFormat="1" applyFont="1" applyBorder="1"/>
    <xf numFmtId="1" fontId="8" fillId="5" borderId="109" xfId="0" applyNumberFormat="1" applyFont="1" applyFill="1" applyBorder="1" applyProtection="1">
      <protection locked="0"/>
    </xf>
    <xf numFmtId="1" fontId="8" fillId="5" borderId="110" xfId="0" applyNumberFormat="1" applyFont="1" applyFill="1" applyBorder="1" applyProtection="1">
      <protection locked="0"/>
    </xf>
    <xf numFmtId="1" fontId="11" fillId="4" borderId="5" xfId="0" applyNumberFormat="1" applyFont="1" applyFill="1" applyBorder="1"/>
    <xf numFmtId="1" fontId="8" fillId="0" borderId="14" xfId="0" applyNumberFormat="1" applyFont="1" applyBorder="1" applyAlignment="1">
      <alignment horizontal="center" vertical="center"/>
    </xf>
    <xf numFmtId="1" fontId="8" fillId="0" borderId="11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84" xfId="0" applyNumberFormat="1" applyFont="1" applyBorder="1" applyAlignment="1">
      <alignment vertical="center"/>
    </xf>
    <xf numFmtId="1" fontId="8" fillId="5" borderId="111" xfId="0" applyNumberFormat="1" applyFont="1" applyFill="1" applyBorder="1" applyProtection="1">
      <protection locked="0"/>
    </xf>
    <xf numFmtId="1" fontId="8" fillId="5" borderId="84" xfId="0" applyNumberFormat="1" applyFont="1" applyFill="1" applyBorder="1" applyProtection="1">
      <protection locked="0"/>
    </xf>
    <xf numFmtId="1" fontId="10" fillId="4" borderId="106" xfId="0" applyNumberFormat="1" applyFont="1" applyFill="1" applyBorder="1"/>
    <xf numFmtId="1" fontId="11" fillId="4" borderId="3" xfId="0" applyNumberFormat="1" applyFont="1" applyFill="1" applyBorder="1"/>
    <xf numFmtId="1" fontId="8" fillId="0" borderId="8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vertical="center" wrapText="1"/>
    </xf>
    <xf numFmtId="1" fontId="8" fillId="4" borderId="25" xfId="0" applyNumberFormat="1" applyFont="1" applyFill="1" applyBorder="1"/>
    <xf numFmtId="1" fontId="8" fillId="5" borderId="94" xfId="0" applyNumberFormat="1" applyFont="1" applyFill="1" applyBorder="1" applyProtection="1">
      <protection locked="0"/>
    </xf>
    <xf numFmtId="1" fontId="8" fillId="0" borderId="14" xfId="0" applyNumberFormat="1" applyFont="1" applyBorder="1" applyAlignment="1">
      <alignment vertical="center" wrapText="1"/>
    </xf>
    <xf numFmtId="1" fontId="8" fillId="4" borderId="14" xfId="0" applyNumberFormat="1" applyFont="1" applyFill="1" applyBorder="1"/>
    <xf numFmtId="1" fontId="8" fillId="5" borderId="12" xfId="0" applyNumberFormat="1" applyFont="1" applyFill="1" applyBorder="1" applyProtection="1">
      <protection locked="0"/>
    </xf>
    <xf numFmtId="1" fontId="11" fillId="4" borderId="0" xfId="0" applyNumberFormat="1" applyFont="1" applyFill="1"/>
    <xf numFmtId="1" fontId="8" fillId="0" borderId="86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5" borderId="115" xfId="0" applyNumberFormat="1" applyFont="1" applyFill="1" applyBorder="1" applyProtection="1">
      <protection locked="0"/>
    </xf>
    <xf numFmtId="1" fontId="10" fillId="4" borderId="0" xfId="0" applyNumberFormat="1" applyFont="1" applyFill="1" applyProtection="1">
      <protection locked="0"/>
    </xf>
    <xf numFmtId="1" fontId="10" fillId="12" borderId="0" xfId="0" applyNumberFormat="1" applyFont="1" applyFill="1"/>
    <xf numFmtId="1" fontId="10" fillId="10" borderId="0" xfId="0" applyNumberFormat="1" applyFont="1" applyFill="1"/>
    <xf numFmtId="0" fontId="2" fillId="11" borderId="114" xfId="1" applyFont="1" applyFill="1" applyBorder="1" applyProtection="1"/>
    <xf numFmtId="1" fontId="8" fillId="5" borderId="96" xfId="0" applyNumberFormat="1" applyFont="1" applyFill="1" applyBorder="1" applyProtection="1">
      <protection locked="0"/>
    </xf>
    <xf numFmtId="1" fontId="12" fillId="13" borderId="116" xfId="2" applyNumberFormat="1" applyFont="1" applyFill="1" applyBorder="1"/>
    <xf numFmtId="1" fontId="14" fillId="0" borderId="0" xfId="2" applyNumberFormat="1" applyFont="1" applyAlignment="1">
      <alignment wrapText="1"/>
    </xf>
    <xf numFmtId="1" fontId="16" fillId="13" borderId="0" xfId="2" applyNumberFormat="1" applyFont="1" applyFill="1"/>
    <xf numFmtId="1" fontId="5" fillId="0" borderId="0" xfId="2" applyNumberFormat="1" applyFont="1"/>
    <xf numFmtId="1" fontId="8" fillId="0" borderId="126" xfId="2" applyNumberFormat="1" applyFont="1" applyBorder="1" applyAlignment="1">
      <alignment horizontal="center" vertical="center" wrapText="1"/>
    </xf>
    <xf numFmtId="1" fontId="8" fillId="0" borderId="127" xfId="2" applyNumberFormat="1" applyFont="1" applyBorder="1" applyAlignment="1">
      <alignment horizontal="center" vertical="center" wrapText="1"/>
    </xf>
    <xf numFmtId="1" fontId="8" fillId="0" borderId="121" xfId="2" applyNumberFormat="1" applyFont="1" applyBorder="1" applyAlignment="1">
      <alignment horizontal="center" vertical="center" wrapText="1"/>
    </xf>
    <xf numFmtId="1" fontId="8" fillId="0" borderId="128" xfId="2" applyNumberFormat="1" applyFont="1" applyBorder="1" applyAlignment="1">
      <alignment horizontal="center" vertical="center" wrapText="1"/>
    </xf>
    <xf numFmtId="1" fontId="8" fillId="0" borderId="122" xfId="2" applyNumberFormat="1" applyFont="1" applyBorder="1" applyAlignment="1">
      <alignment horizontal="center" vertical="center" wrapText="1"/>
    </xf>
    <xf numFmtId="1" fontId="8" fillId="0" borderId="130" xfId="2" applyNumberFormat="1" applyFont="1" applyBorder="1" applyAlignment="1">
      <alignment vertical="center"/>
    </xf>
    <xf numFmtId="1" fontId="8" fillId="0" borderId="131" xfId="2" applyNumberFormat="1" applyFont="1" applyBorder="1"/>
    <xf numFmtId="1" fontId="8" fillId="14" borderId="132" xfId="2" applyNumberFormat="1" applyFont="1" applyFill="1" applyBorder="1" applyProtection="1">
      <protection locked="0"/>
    </xf>
    <xf numFmtId="1" fontId="8" fillId="15" borderId="133" xfId="2" applyNumberFormat="1" applyFont="1" applyFill="1" applyBorder="1"/>
    <xf numFmtId="1" fontId="8" fillId="15" borderId="134" xfId="2" applyNumberFormat="1" applyFont="1" applyFill="1" applyBorder="1"/>
    <xf numFmtId="1" fontId="8" fillId="14" borderId="135" xfId="2" applyNumberFormat="1" applyFont="1" applyFill="1" applyBorder="1" applyProtection="1">
      <protection locked="0"/>
    </xf>
    <xf numFmtId="1" fontId="8" fillId="14" borderId="136" xfId="2" applyNumberFormat="1" applyFont="1" applyFill="1" applyBorder="1" applyProtection="1">
      <protection locked="0"/>
    </xf>
    <xf numFmtId="1" fontId="8" fillId="0" borderId="139" xfId="2" applyNumberFormat="1" applyFont="1" applyBorder="1" applyAlignment="1">
      <alignment vertical="center"/>
    </xf>
    <xf numFmtId="1" fontId="8" fillId="15" borderId="140" xfId="2" applyNumberFormat="1" applyFont="1" applyFill="1" applyBorder="1"/>
    <xf numFmtId="1" fontId="8" fillId="14" borderId="141" xfId="2" applyNumberFormat="1" applyFont="1" applyFill="1" applyBorder="1" applyProtection="1">
      <protection locked="0"/>
    </xf>
    <xf numFmtId="1" fontId="8" fillId="15" borderId="141" xfId="2" applyNumberFormat="1" applyFont="1" applyFill="1" applyBorder="1"/>
    <xf numFmtId="1" fontId="8" fillId="15" borderId="142" xfId="2" applyNumberFormat="1" applyFont="1" applyFill="1" applyBorder="1"/>
    <xf numFmtId="1" fontId="8" fillId="14" borderId="143" xfId="2" applyNumberFormat="1" applyFont="1" applyFill="1" applyBorder="1" applyProtection="1">
      <protection locked="0"/>
    </xf>
    <xf numFmtId="1" fontId="8" fillId="14" borderId="144" xfId="2" applyNumberFormat="1" applyFont="1" applyFill="1" applyBorder="1" applyProtection="1">
      <protection locked="0"/>
    </xf>
    <xf numFmtId="1" fontId="8" fillId="0" borderId="131" xfId="2" applyNumberFormat="1" applyFont="1" applyBorder="1" applyAlignment="1">
      <alignment vertical="center" wrapText="1"/>
    </xf>
    <xf numFmtId="1" fontId="8" fillId="0" borderId="131" xfId="2" applyNumberFormat="1" applyFont="1" applyBorder="1" applyAlignment="1">
      <alignment vertical="center"/>
    </xf>
    <xf numFmtId="1" fontId="8" fillId="14" borderId="145" xfId="2" applyNumberFormat="1" applyFont="1" applyFill="1" applyBorder="1" applyProtection="1">
      <protection locked="0"/>
    </xf>
    <xf numFmtId="1" fontId="8" fillId="14" borderId="146" xfId="2" applyNumberFormat="1" applyFont="1" applyFill="1" applyBorder="1" applyProtection="1">
      <protection locked="0"/>
    </xf>
    <xf numFmtId="1" fontId="8" fillId="0" borderId="147" xfId="2" applyNumberFormat="1" applyFont="1" applyBorder="1" applyAlignment="1">
      <alignment vertical="center" wrapText="1"/>
    </xf>
    <xf numFmtId="1" fontId="8" fillId="0" borderId="148" xfId="2" applyNumberFormat="1" applyFont="1" applyBorder="1"/>
    <xf numFmtId="1" fontId="8" fillId="15" borderId="149" xfId="2" applyNumberFormat="1" applyFont="1" applyFill="1" applyBorder="1"/>
    <xf numFmtId="1" fontId="8" fillId="15" borderId="150" xfId="2" applyNumberFormat="1" applyFont="1" applyFill="1" applyBorder="1"/>
    <xf numFmtId="1" fontId="8" fillId="14" borderId="150" xfId="2" applyNumberFormat="1" applyFont="1" applyFill="1" applyBorder="1" applyProtection="1">
      <protection locked="0"/>
    </xf>
    <xf numFmtId="1" fontId="8" fillId="14" borderId="151" xfId="2" applyNumberFormat="1" applyFont="1" applyFill="1" applyBorder="1" applyProtection="1">
      <protection locked="0"/>
    </xf>
    <xf numFmtId="1" fontId="8" fillId="14" borderId="152" xfId="2" applyNumberFormat="1" applyFont="1" applyFill="1" applyBorder="1" applyProtection="1">
      <protection locked="0"/>
    </xf>
    <xf numFmtId="1" fontId="8" fillId="14" borderId="153" xfId="2" applyNumberFormat="1" applyFont="1" applyFill="1" applyBorder="1" applyProtection="1">
      <protection locked="0"/>
    </xf>
    <xf numFmtId="1" fontId="8" fillId="0" borderId="155" xfId="2" applyNumberFormat="1" applyFont="1" applyBorder="1" applyAlignment="1">
      <alignment vertical="center"/>
    </xf>
    <xf numFmtId="1" fontId="8" fillId="0" borderId="156" xfId="2" applyNumberFormat="1" applyFont="1" applyBorder="1"/>
    <xf numFmtId="1" fontId="8" fillId="14" borderId="157" xfId="2" applyNumberFormat="1" applyFont="1" applyFill="1" applyBorder="1" applyProtection="1">
      <protection locked="0"/>
    </xf>
    <xf numFmtId="1" fontId="8" fillId="15" borderId="158" xfId="2" applyNumberFormat="1" applyFont="1" applyFill="1" applyBorder="1"/>
    <xf numFmtId="1" fontId="8" fillId="15" borderId="159" xfId="2" applyNumberFormat="1" applyFont="1" applyFill="1" applyBorder="1"/>
    <xf numFmtId="1" fontId="8" fillId="14" borderId="160" xfId="2" applyNumberFormat="1" applyFont="1" applyFill="1" applyBorder="1" applyProtection="1">
      <protection locked="0"/>
    </xf>
    <xf numFmtId="1" fontId="8" fillId="0" borderId="161" xfId="2" applyNumberFormat="1" applyFont="1" applyBorder="1"/>
    <xf numFmtId="1" fontId="8" fillId="15" borderId="143" xfId="2" applyNumberFormat="1" applyFont="1" applyFill="1" applyBorder="1"/>
    <xf numFmtId="1" fontId="8" fillId="0" borderId="163" xfId="2" applyNumberFormat="1" applyFont="1" applyBorder="1" applyAlignment="1">
      <alignment vertical="center" wrapText="1"/>
    </xf>
    <xf numFmtId="1" fontId="8" fillId="0" borderId="164" xfId="2" applyNumberFormat="1" applyFont="1" applyBorder="1"/>
    <xf numFmtId="1" fontId="8" fillId="15" borderId="152" xfId="2" applyNumberFormat="1" applyFont="1" applyFill="1" applyBorder="1"/>
    <xf numFmtId="1" fontId="8" fillId="14" borderId="165" xfId="2" applyNumberFormat="1" applyFont="1" applyFill="1" applyBorder="1" applyProtection="1">
      <protection locked="0"/>
    </xf>
    <xf numFmtId="1" fontId="8" fillId="14" borderId="166" xfId="2" applyNumberFormat="1" applyFont="1" applyFill="1" applyBorder="1" applyProtection="1">
      <protection locked="0"/>
    </xf>
    <xf numFmtId="1" fontId="12" fillId="0" borderId="0" xfId="0" applyNumberFormat="1" applyFont="1"/>
    <xf numFmtId="0" fontId="10" fillId="0" borderId="0" xfId="0" applyFont="1"/>
    <xf numFmtId="1" fontId="17" fillId="4" borderId="0" xfId="0" applyNumberFormat="1" applyFont="1" applyFill="1"/>
    <xf numFmtId="1" fontId="11" fillId="4" borderId="167" xfId="0" applyNumberFormat="1" applyFont="1" applyFill="1" applyBorder="1"/>
    <xf numFmtId="1" fontId="8" fillId="4" borderId="3" xfId="0" applyNumberFormat="1" applyFont="1" applyFill="1" applyBorder="1"/>
    <xf numFmtId="0" fontId="0" fillId="0" borderId="106" xfId="0" applyBorder="1"/>
    <xf numFmtId="1" fontId="8" fillId="0" borderId="84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/>
    </xf>
    <xf numFmtId="1" fontId="8" fillId="4" borderId="170" xfId="3" applyNumberFormat="1" applyFont="1" applyFill="1" applyBorder="1" applyAlignment="1">
      <alignment horizontal="right"/>
    </xf>
    <xf numFmtId="1" fontId="8" fillId="4" borderId="42" xfId="3" applyNumberFormat="1" applyFont="1" applyFill="1" applyBorder="1" applyAlignment="1">
      <alignment horizontal="right"/>
    </xf>
    <xf numFmtId="1" fontId="8" fillId="4" borderId="31" xfId="3" applyNumberFormat="1" applyFont="1" applyFill="1" applyBorder="1" applyAlignment="1">
      <alignment horizontal="right"/>
    </xf>
    <xf numFmtId="1" fontId="8" fillId="0" borderId="32" xfId="0" applyNumberFormat="1" applyFont="1" applyBorder="1" applyAlignment="1">
      <alignment horizontal="left"/>
    </xf>
    <xf numFmtId="1" fontId="8" fillId="4" borderId="172" xfId="3" applyNumberFormat="1" applyFont="1" applyFill="1" applyBorder="1" applyAlignment="1">
      <alignment horizontal="right"/>
    </xf>
    <xf numFmtId="1" fontId="8" fillId="4" borderId="88" xfId="3" applyNumberFormat="1" applyFont="1" applyFill="1" applyBorder="1" applyAlignment="1">
      <alignment horizontal="right"/>
    </xf>
    <xf numFmtId="1" fontId="8" fillId="4" borderId="57" xfId="3" applyNumberFormat="1" applyFont="1" applyFill="1" applyBorder="1" applyAlignment="1">
      <alignment horizontal="right"/>
    </xf>
    <xf numFmtId="1" fontId="8" fillId="5" borderId="78" xfId="0" applyNumberFormat="1" applyFont="1" applyFill="1" applyBorder="1" applyProtection="1">
      <protection locked="0"/>
    </xf>
    <xf numFmtId="1" fontId="8" fillId="0" borderId="69" xfId="0" applyNumberFormat="1" applyFont="1" applyBorder="1" applyAlignment="1">
      <alignment horizontal="left"/>
    </xf>
    <xf numFmtId="1" fontId="8" fillId="4" borderId="32" xfId="3" applyNumberFormat="1" applyFont="1" applyFill="1" applyBorder="1" applyAlignment="1">
      <alignment horizontal="right"/>
    </xf>
    <xf numFmtId="1" fontId="8" fillId="0" borderId="58" xfId="0" applyNumberFormat="1" applyFont="1" applyBorder="1" applyAlignment="1">
      <alignment horizontal="left"/>
    </xf>
    <xf numFmtId="1" fontId="8" fillId="5" borderId="82" xfId="0" applyNumberFormat="1" applyFont="1" applyFill="1" applyBorder="1" applyProtection="1">
      <protection locked="0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left"/>
    </xf>
    <xf numFmtId="1" fontId="8" fillId="4" borderId="174" xfId="3" applyNumberFormat="1" applyFont="1" applyFill="1" applyBorder="1" applyAlignment="1">
      <alignment horizontal="right"/>
    </xf>
    <xf numFmtId="1" fontId="8" fillId="4" borderId="175" xfId="3" applyNumberFormat="1" applyFont="1" applyFill="1" applyBorder="1" applyAlignment="1">
      <alignment horizontal="right"/>
    </xf>
    <xf numFmtId="1" fontId="8" fillId="4" borderId="176" xfId="3" applyNumberFormat="1" applyFont="1" applyFill="1" applyBorder="1" applyAlignment="1">
      <alignment horizontal="right"/>
    </xf>
    <xf numFmtId="1" fontId="8" fillId="5" borderId="177" xfId="0" applyNumberFormat="1" applyFont="1" applyFill="1" applyBorder="1" applyProtection="1">
      <protection locked="0"/>
    </xf>
    <xf numFmtId="1" fontId="8" fillId="5" borderId="178" xfId="0" applyNumberFormat="1" applyFont="1" applyFill="1" applyBorder="1" applyProtection="1">
      <protection locked="0"/>
    </xf>
    <xf numFmtId="1" fontId="8" fillId="5" borderId="179" xfId="0" applyNumberFormat="1" applyFont="1" applyFill="1" applyBorder="1" applyProtection="1">
      <protection locked="0"/>
    </xf>
    <xf numFmtId="1" fontId="8" fillId="5" borderId="176" xfId="0" applyNumberFormat="1" applyFont="1" applyFill="1" applyBorder="1" applyProtection="1">
      <protection locked="0"/>
    </xf>
    <xf numFmtId="1" fontId="10" fillId="16" borderId="0" xfId="0" applyNumberFormat="1" applyFont="1" applyFill="1"/>
    <xf numFmtId="1" fontId="8" fillId="4" borderId="180" xfId="3" applyNumberFormat="1" applyFont="1" applyFill="1" applyBorder="1" applyAlignment="1">
      <alignment horizontal="right"/>
    </xf>
    <xf numFmtId="1" fontId="8" fillId="4" borderId="181" xfId="3" applyNumberFormat="1" applyFont="1" applyFill="1" applyBorder="1" applyAlignment="1">
      <alignment horizontal="right"/>
    </xf>
    <xf numFmtId="1" fontId="8" fillId="4" borderId="182" xfId="3" applyNumberFormat="1" applyFont="1" applyFill="1" applyBorder="1" applyAlignment="1">
      <alignment horizontal="right"/>
    </xf>
    <xf numFmtId="1" fontId="8" fillId="5" borderId="183" xfId="0" applyNumberFormat="1" applyFont="1" applyFill="1" applyBorder="1" applyProtection="1">
      <protection locked="0"/>
    </xf>
    <xf numFmtId="1" fontId="8" fillId="5" borderId="184" xfId="0" applyNumberFormat="1" applyFont="1" applyFill="1" applyBorder="1" applyProtection="1">
      <protection locked="0"/>
    </xf>
    <xf numFmtId="1" fontId="8" fillId="5" borderId="185" xfId="0" applyNumberFormat="1" applyFont="1" applyFill="1" applyBorder="1" applyProtection="1">
      <protection locked="0"/>
    </xf>
    <xf numFmtId="1" fontId="8" fillId="5" borderId="182" xfId="0" applyNumberFormat="1" applyFont="1" applyFill="1" applyBorder="1" applyProtection="1">
      <protection locked="0"/>
    </xf>
    <xf numFmtId="1" fontId="8" fillId="0" borderId="192" xfId="0" applyNumberFormat="1" applyFont="1" applyBorder="1" applyAlignment="1">
      <alignment horizontal="center" vertical="center" wrapText="1"/>
    </xf>
    <xf numFmtId="1" fontId="8" fillId="0" borderId="193" xfId="0" applyNumberFormat="1" applyFont="1" applyBorder="1" applyAlignment="1">
      <alignment horizontal="center" vertical="center" wrapText="1"/>
    </xf>
    <xf numFmtId="1" fontId="8" fillId="0" borderId="194" xfId="0" applyNumberFormat="1" applyFont="1" applyBorder="1" applyAlignment="1">
      <alignment horizontal="center" vertical="center" wrapText="1"/>
    </xf>
    <xf numFmtId="1" fontId="8" fillId="0" borderId="184" xfId="0" applyNumberFormat="1" applyFont="1" applyBorder="1" applyAlignment="1">
      <alignment horizontal="center" vertical="center" wrapText="1"/>
    </xf>
    <xf numFmtId="1" fontId="8" fillId="0" borderId="183" xfId="0" applyNumberFormat="1" applyFont="1" applyBorder="1" applyAlignment="1">
      <alignment horizontal="center" vertical="center" wrapText="1"/>
    </xf>
    <xf numFmtId="1" fontId="8" fillId="0" borderId="185" xfId="0" applyNumberFormat="1" applyFont="1" applyBorder="1" applyAlignment="1">
      <alignment horizontal="center" vertical="center" wrapText="1"/>
    </xf>
    <xf numFmtId="1" fontId="8" fillId="0" borderId="181" xfId="0" applyNumberFormat="1" applyFont="1" applyBorder="1" applyAlignment="1">
      <alignment horizontal="center" vertical="center" wrapText="1"/>
    </xf>
    <xf numFmtId="1" fontId="8" fillId="0" borderId="188" xfId="0" applyNumberFormat="1" applyFont="1" applyBorder="1"/>
    <xf numFmtId="1" fontId="8" fillId="5" borderId="192" xfId="0" applyNumberFormat="1" applyFont="1" applyFill="1" applyBorder="1" applyProtection="1">
      <protection locked="0"/>
    </xf>
    <xf numFmtId="1" fontId="8" fillId="5" borderId="193" xfId="0" applyNumberFormat="1" applyFont="1" applyFill="1" applyBorder="1" applyProtection="1">
      <protection locked="0"/>
    </xf>
    <xf numFmtId="1" fontId="8" fillId="6" borderId="195" xfId="0" applyNumberFormat="1" applyFont="1" applyFill="1" applyBorder="1"/>
    <xf numFmtId="1" fontId="8" fillId="6" borderId="196" xfId="0" applyNumberFormat="1" applyFont="1" applyFill="1" applyBorder="1"/>
    <xf numFmtId="1" fontId="8" fillId="6" borderId="193" xfId="0" applyNumberFormat="1" applyFont="1" applyFill="1" applyBorder="1"/>
    <xf numFmtId="1" fontId="8" fillId="6" borderId="197" xfId="0" applyNumberFormat="1" applyFont="1" applyFill="1" applyBorder="1"/>
    <xf numFmtId="1" fontId="8" fillId="6" borderId="198" xfId="0" applyNumberFormat="1" applyFont="1" applyFill="1" applyBorder="1"/>
    <xf numFmtId="1" fontId="8" fillId="6" borderId="199" xfId="0" applyNumberFormat="1" applyFont="1" applyFill="1" applyBorder="1"/>
    <xf numFmtId="1" fontId="8" fillId="6" borderId="187" xfId="0" applyNumberFormat="1" applyFont="1" applyFill="1" applyBorder="1"/>
    <xf numFmtId="1" fontId="8" fillId="5" borderId="200" xfId="0" applyNumberFormat="1" applyFont="1" applyFill="1" applyBorder="1" applyProtection="1">
      <protection locked="0"/>
    </xf>
    <xf numFmtId="1" fontId="8" fillId="0" borderId="200" xfId="0" applyNumberFormat="1" applyFont="1" applyBorder="1" applyAlignment="1">
      <alignment vertical="center" wrapText="1"/>
    </xf>
    <xf numFmtId="1" fontId="8" fillId="0" borderId="201" xfId="0" applyNumberFormat="1" applyFont="1" applyBorder="1"/>
    <xf numFmtId="1" fontId="8" fillId="5" borderId="202" xfId="0" applyNumberFormat="1" applyFont="1" applyFill="1" applyBorder="1" applyProtection="1">
      <protection locked="0"/>
    </xf>
    <xf numFmtId="1" fontId="8" fillId="11" borderId="203" xfId="0" applyNumberFormat="1" applyFont="1" applyFill="1" applyBorder="1"/>
    <xf numFmtId="1" fontId="8" fillId="0" borderId="201" xfId="0" applyNumberFormat="1" applyFont="1" applyBorder="1" applyAlignment="1">
      <alignment vertical="center"/>
    </xf>
    <xf numFmtId="1" fontId="8" fillId="5" borderId="203" xfId="0" applyNumberFormat="1" applyFont="1" applyFill="1" applyBorder="1" applyProtection="1">
      <protection locked="0"/>
    </xf>
    <xf numFmtId="1" fontId="8" fillId="5" borderId="201" xfId="0" applyNumberFormat="1" applyFont="1" applyFill="1" applyBorder="1" applyProtection="1">
      <protection locked="0"/>
    </xf>
    <xf numFmtId="1" fontId="8" fillId="5" borderId="204" xfId="0" applyNumberFormat="1" applyFont="1" applyFill="1" applyBorder="1" applyProtection="1">
      <protection locked="0"/>
    </xf>
    <xf numFmtId="1" fontId="8" fillId="6" borderId="200" xfId="0" applyNumberFormat="1" applyFont="1" applyFill="1" applyBorder="1"/>
    <xf numFmtId="1" fontId="8" fillId="6" borderId="203" xfId="0" applyNumberFormat="1" applyFont="1" applyFill="1" applyBorder="1"/>
    <xf numFmtId="1" fontId="8" fillId="6" borderId="205" xfId="0" applyNumberFormat="1" applyFont="1" applyFill="1" applyBorder="1"/>
    <xf numFmtId="1" fontId="8" fillId="0" borderId="180" xfId="0" applyNumberFormat="1" applyFont="1" applyBorder="1"/>
    <xf numFmtId="1" fontId="8" fillId="5" borderId="194" xfId="0" applyNumberFormat="1" applyFont="1" applyFill="1" applyBorder="1" applyProtection="1">
      <protection locked="0"/>
    </xf>
    <xf numFmtId="1" fontId="8" fillId="5" borderId="181" xfId="0" applyNumberFormat="1" applyFont="1" applyFill="1" applyBorder="1" applyProtection="1">
      <protection locked="0"/>
    </xf>
    <xf numFmtId="1" fontId="8" fillId="5" borderId="206" xfId="0" applyNumberFormat="1" applyFont="1" applyFill="1" applyBorder="1" applyProtection="1">
      <protection locked="0"/>
    </xf>
    <xf numFmtId="1" fontId="8" fillId="5" borderId="207" xfId="0" applyNumberFormat="1" applyFont="1" applyFill="1" applyBorder="1" applyProtection="1">
      <protection locked="0"/>
    </xf>
    <xf numFmtId="1" fontId="8" fillId="0" borderId="208" xfId="0" applyNumberFormat="1" applyFont="1" applyBorder="1" applyAlignment="1">
      <alignment horizontal="left" wrapText="1"/>
    </xf>
    <xf numFmtId="1" fontId="8" fillId="6" borderId="202" xfId="0" applyNumberFormat="1" applyFont="1" applyFill="1" applyBorder="1"/>
    <xf numFmtId="1" fontId="8" fillId="0" borderId="183" xfId="0" applyNumberFormat="1" applyFont="1" applyBorder="1"/>
    <xf numFmtId="1" fontId="8" fillId="0" borderId="194" xfId="0" applyNumberFormat="1" applyFont="1" applyBorder="1"/>
    <xf numFmtId="1" fontId="8" fillId="0" borderId="182" xfId="0" applyNumberFormat="1" applyFont="1" applyBorder="1"/>
    <xf numFmtId="1" fontId="8" fillId="0" borderId="181" xfId="0" applyNumberFormat="1" applyFont="1" applyBorder="1"/>
    <xf numFmtId="1" fontId="8" fillId="0" borderId="206" xfId="0" applyNumberFormat="1" applyFont="1" applyBorder="1"/>
    <xf numFmtId="1" fontId="8" fillId="0" borderId="207" xfId="0" applyNumberFormat="1" applyFont="1" applyBorder="1"/>
    <xf numFmtId="1" fontId="8" fillId="0" borderId="210" xfId="0" applyNumberFormat="1" applyFont="1" applyBorder="1" applyAlignment="1">
      <alignment horizontal="center" vertical="center" wrapText="1"/>
    </xf>
    <xf numFmtId="1" fontId="8" fillId="5" borderId="197" xfId="0" applyNumberFormat="1" applyFont="1" applyFill="1" applyBorder="1" applyProtection="1">
      <protection locked="0"/>
    </xf>
    <xf numFmtId="1" fontId="8" fillId="5" borderId="211" xfId="0" applyNumberFormat="1" applyFont="1" applyFill="1" applyBorder="1" applyProtection="1">
      <protection locked="0"/>
    </xf>
    <xf numFmtId="1" fontId="8" fillId="5" borderId="210" xfId="0" applyNumberFormat="1" applyFont="1" applyFill="1" applyBorder="1" applyProtection="1">
      <protection locked="0"/>
    </xf>
    <xf numFmtId="1" fontId="8" fillId="5" borderId="208" xfId="0" applyNumberFormat="1" applyFont="1" applyFill="1" applyBorder="1" applyProtection="1">
      <protection locked="0"/>
    </xf>
    <xf numFmtId="1" fontId="8" fillId="0" borderId="191" xfId="0" applyNumberFormat="1" applyFont="1" applyBorder="1"/>
    <xf numFmtId="1" fontId="8" fillId="0" borderId="210" xfId="0" applyNumberFormat="1" applyFont="1" applyBorder="1"/>
    <xf numFmtId="1" fontId="4" fillId="4" borderId="190" xfId="0" applyNumberFormat="1" applyFont="1" applyFill="1" applyBorder="1"/>
    <xf numFmtId="1" fontId="11" fillId="4" borderId="190" xfId="0" applyNumberFormat="1" applyFont="1" applyFill="1" applyBorder="1"/>
    <xf numFmtId="1" fontId="12" fillId="4" borderId="190" xfId="0" applyNumberFormat="1" applyFont="1" applyFill="1" applyBorder="1"/>
    <xf numFmtId="1" fontId="8" fillId="5" borderId="201" xfId="0" applyNumberFormat="1" applyFont="1" applyFill="1" applyBorder="1" applyAlignment="1" applyProtection="1">
      <alignment vertical="center"/>
      <protection locked="0"/>
    </xf>
    <xf numFmtId="1" fontId="8" fillId="5" borderId="200" xfId="0" applyNumberFormat="1" applyFont="1" applyFill="1" applyBorder="1" applyAlignment="1" applyProtection="1">
      <alignment vertical="center"/>
      <protection locked="0"/>
    </xf>
    <xf numFmtId="1" fontId="8" fillId="0" borderId="194" xfId="0" applyNumberFormat="1" applyFont="1" applyBorder="1" applyAlignment="1">
      <alignment horizontal="center" vertical="center"/>
    </xf>
    <xf numFmtId="1" fontId="8" fillId="0" borderId="185" xfId="0" applyNumberFormat="1" applyFont="1" applyBorder="1" applyAlignment="1">
      <alignment horizontal="center" vertical="center"/>
    </xf>
    <xf numFmtId="1" fontId="8" fillId="7" borderId="200" xfId="0" applyNumberFormat="1" applyFont="1" applyFill="1" applyBorder="1" applyAlignment="1">
      <alignment vertical="center"/>
    </xf>
    <xf numFmtId="1" fontId="8" fillId="5" borderId="202" xfId="0" applyNumberFormat="1" applyFont="1" applyFill="1" applyBorder="1" applyAlignment="1" applyProtection="1">
      <alignment vertical="center"/>
      <protection locked="0"/>
    </xf>
    <xf numFmtId="1" fontId="8" fillId="5" borderId="203" xfId="0" applyNumberFormat="1" applyFont="1" applyFill="1" applyBorder="1" applyAlignment="1" applyProtection="1">
      <alignment vertical="center"/>
      <protection locked="0"/>
    </xf>
    <xf numFmtId="1" fontId="8" fillId="5" borderId="213" xfId="0" applyNumberFormat="1" applyFont="1" applyFill="1" applyBorder="1" applyProtection="1">
      <protection locked="0"/>
    </xf>
    <xf numFmtId="1" fontId="8" fillId="0" borderId="214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vertical="center"/>
    </xf>
    <xf numFmtId="1" fontId="8" fillId="5" borderId="214" xfId="0" applyNumberFormat="1" applyFont="1" applyFill="1" applyBorder="1" applyProtection="1">
      <protection locked="0"/>
    </xf>
    <xf numFmtId="1" fontId="8" fillId="5" borderId="180" xfId="0" applyNumberFormat="1" applyFont="1" applyFill="1" applyBorder="1" applyProtection="1">
      <protection locked="0"/>
    </xf>
    <xf numFmtId="1" fontId="8" fillId="0" borderId="201" xfId="0" applyNumberFormat="1" applyFont="1" applyBorder="1" applyAlignment="1">
      <alignment vertical="center" wrapText="1"/>
    </xf>
    <xf numFmtId="1" fontId="8" fillId="4" borderId="201" xfId="0" applyNumberFormat="1" applyFont="1" applyFill="1" applyBorder="1"/>
    <xf numFmtId="1" fontId="8" fillId="5" borderId="209" xfId="0" applyNumberFormat="1" applyFont="1" applyFill="1" applyBorder="1" applyProtection="1">
      <protection locked="0"/>
    </xf>
    <xf numFmtId="1" fontId="8" fillId="0" borderId="207" xfId="0" applyNumberFormat="1" applyFont="1" applyBorder="1" applyAlignment="1">
      <alignment horizontal="center" vertical="center" wrapText="1"/>
    </xf>
    <xf numFmtId="1" fontId="8" fillId="5" borderId="217" xfId="0" applyNumberFormat="1" applyFont="1" applyFill="1" applyBorder="1" applyProtection="1">
      <protection locked="0"/>
    </xf>
    <xf numFmtId="1" fontId="11" fillId="4" borderId="219" xfId="0" applyNumberFormat="1" applyFont="1" applyFill="1" applyBorder="1"/>
    <xf numFmtId="1" fontId="8" fillId="0" borderId="201" xfId="0" applyNumberFormat="1" applyFont="1" applyBorder="1" applyAlignment="1">
      <alignment horizontal="left"/>
    </xf>
    <xf numFmtId="1" fontId="8" fillId="4" borderId="221" xfId="3" applyNumberFormat="1" applyFont="1" applyFill="1" applyBorder="1" applyAlignment="1">
      <alignment horizontal="right"/>
    </xf>
    <xf numFmtId="1" fontId="8" fillId="5" borderId="222" xfId="0" applyNumberFormat="1" applyFont="1" applyFill="1" applyBorder="1" applyProtection="1">
      <protection locked="0"/>
    </xf>
    <xf numFmtId="1" fontId="8" fillId="6" borderId="223" xfId="0" applyNumberFormat="1" applyFont="1" applyFill="1" applyBorder="1"/>
    <xf numFmtId="1" fontId="8" fillId="5" borderId="223" xfId="0" applyNumberFormat="1" applyFont="1" applyFill="1" applyBorder="1" applyProtection="1">
      <protection locked="0"/>
    </xf>
    <xf numFmtId="1" fontId="8" fillId="0" borderId="223" xfId="0" applyNumberFormat="1" applyFont="1" applyBorder="1" applyAlignment="1">
      <alignment horizontal="center" vertical="center" wrapText="1"/>
    </xf>
    <xf numFmtId="1" fontId="8" fillId="5" borderId="228" xfId="0" applyNumberFormat="1" applyFont="1" applyFill="1" applyBorder="1" applyProtection="1">
      <protection locked="0"/>
    </xf>
    <xf numFmtId="1" fontId="8" fillId="5" borderId="229" xfId="0" applyNumberFormat="1" applyFont="1" applyFill="1" applyBorder="1" applyProtection="1">
      <protection locked="0"/>
    </xf>
    <xf numFmtId="1" fontId="8" fillId="6" borderId="228" xfId="0" applyNumberFormat="1" applyFont="1" applyFill="1" applyBorder="1"/>
    <xf numFmtId="1" fontId="8" fillId="5" borderId="228" xfId="0" applyNumberFormat="1" applyFont="1" applyFill="1" applyBorder="1" applyAlignment="1" applyProtection="1">
      <alignment vertical="center"/>
      <protection locked="0"/>
    </xf>
    <xf numFmtId="1" fontId="8" fillId="5" borderId="230" xfId="0" applyNumberFormat="1" applyFont="1" applyFill="1" applyBorder="1" applyProtection="1">
      <protection locked="0"/>
    </xf>
    <xf numFmtId="1" fontId="8" fillId="5" borderId="231" xfId="0" applyNumberFormat="1" applyFont="1" applyFill="1" applyBorder="1" applyProtection="1">
      <protection locked="0"/>
    </xf>
    <xf numFmtId="1" fontId="8" fillId="0" borderId="232" xfId="0" applyNumberFormat="1" applyFont="1" applyBorder="1"/>
    <xf numFmtId="1" fontId="8" fillId="5" borderId="233" xfId="0" applyNumberFormat="1" applyFont="1" applyFill="1" applyBorder="1" applyProtection="1">
      <protection locked="0"/>
    </xf>
    <xf numFmtId="1" fontId="8" fillId="0" borderId="233" xfId="0" applyNumberFormat="1" applyFont="1" applyBorder="1" applyAlignment="1">
      <alignment vertical="center" wrapText="1"/>
    </xf>
    <xf numFmtId="1" fontId="8" fillId="6" borderId="233" xfId="0" applyNumberFormat="1" applyFont="1" applyFill="1" applyBorder="1"/>
    <xf numFmtId="1" fontId="8" fillId="6" borderId="235" xfId="0" applyNumberFormat="1" applyFont="1" applyFill="1" applyBorder="1"/>
    <xf numFmtId="1" fontId="8" fillId="0" borderId="238" xfId="0" applyNumberFormat="1" applyFont="1" applyBorder="1"/>
    <xf numFmtId="1" fontId="8" fillId="5" borderId="239" xfId="0" applyNumberFormat="1" applyFont="1" applyFill="1" applyBorder="1" applyProtection="1">
      <protection locked="0"/>
    </xf>
    <xf numFmtId="1" fontId="8" fillId="5" borderId="240" xfId="0" applyNumberFormat="1" applyFont="1" applyFill="1" applyBorder="1" applyProtection="1">
      <protection locked="0"/>
    </xf>
    <xf numFmtId="1" fontId="8" fillId="5" borderId="237" xfId="0" applyNumberFormat="1" applyFont="1" applyFill="1" applyBorder="1" applyProtection="1">
      <protection locked="0"/>
    </xf>
    <xf numFmtId="1" fontId="8" fillId="5" borderId="241" xfId="0" applyNumberFormat="1" applyFont="1" applyFill="1" applyBorder="1" applyProtection="1">
      <protection locked="0"/>
    </xf>
    <xf numFmtId="1" fontId="8" fillId="5" borderId="242" xfId="0" applyNumberFormat="1" applyFont="1" applyFill="1" applyBorder="1" applyProtection="1">
      <protection locked="0"/>
    </xf>
    <xf numFmtId="1" fontId="8" fillId="5" borderId="243" xfId="0" applyNumberFormat="1" applyFont="1" applyFill="1" applyBorder="1" applyProtection="1">
      <protection locked="0"/>
    </xf>
    <xf numFmtId="1" fontId="8" fillId="5" borderId="244" xfId="0" applyNumberFormat="1" applyFont="1" applyFill="1" applyBorder="1" applyProtection="1">
      <protection locked="0"/>
    </xf>
    <xf numFmtId="1" fontId="8" fillId="0" borderId="245" xfId="0" applyNumberFormat="1" applyFont="1" applyBorder="1" applyAlignment="1">
      <alignment horizontal="left" wrapText="1"/>
    </xf>
    <xf numFmtId="1" fontId="8" fillId="0" borderId="239" xfId="0" applyNumberFormat="1" applyFont="1" applyBorder="1"/>
    <xf numFmtId="1" fontId="8" fillId="0" borderId="240" xfId="0" applyNumberFormat="1" applyFont="1" applyBorder="1"/>
    <xf numFmtId="1" fontId="8" fillId="0" borderId="237" xfId="0" applyNumberFormat="1" applyFont="1" applyBorder="1"/>
    <xf numFmtId="1" fontId="8" fillId="0" borderId="241" xfId="0" applyNumberFormat="1" applyFont="1" applyBorder="1"/>
    <xf numFmtId="1" fontId="8" fillId="0" borderId="242" xfId="0" applyNumberFormat="1" applyFont="1" applyBorder="1"/>
    <xf numFmtId="1" fontId="8" fillId="0" borderId="243" xfId="0" applyNumberFormat="1" applyFont="1" applyBorder="1"/>
    <xf numFmtId="1" fontId="8" fillId="0" borderId="240" xfId="0" applyNumberFormat="1" applyFont="1" applyBorder="1" applyAlignment="1">
      <alignment horizontal="center" vertical="center" wrapText="1"/>
    </xf>
    <xf numFmtId="1" fontId="8" fillId="0" borderId="244" xfId="0" applyNumberFormat="1" applyFont="1" applyBorder="1" applyAlignment="1">
      <alignment horizontal="center" vertical="center" wrapText="1"/>
    </xf>
    <xf numFmtId="1" fontId="8" fillId="0" borderId="247" xfId="0" applyNumberFormat="1" applyFont="1" applyBorder="1" applyAlignment="1">
      <alignment horizontal="center" vertical="center" wrapText="1"/>
    </xf>
    <xf numFmtId="1" fontId="8" fillId="5" borderId="235" xfId="0" applyNumberFormat="1" applyFont="1" applyFill="1" applyBorder="1" applyProtection="1">
      <protection locked="0"/>
    </xf>
    <xf numFmtId="1" fontId="8" fillId="5" borderId="247" xfId="0" applyNumberFormat="1" applyFont="1" applyFill="1" applyBorder="1" applyProtection="1">
      <protection locked="0"/>
    </xf>
    <xf numFmtId="1" fontId="8" fillId="5" borderId="245" xfId="0" applyNumberFormat="1" applyFont="1" applyFill="1" applyBorder="1" applyProtection="1">
      <protection locked="0"/>
    </xf>
    <xf numFmtId="1" fontId="8" fillId="0" borderId="248" xfId="0" applyNumberFormat="1" applyFont="1" applyBorder="1"/>
    <xf numFmtId="1" fontId="8" fillId="0" borderId="247" xfId="0" applyNumberFormat="1" applyFont="1" applyBorder="1"/>
    <xf numFmtId="1" fontId="4" fillId="4" borderId="246" xfId="0" applyNumberFormat="1" applyFont="1" applyFill="1" applyBorder="1"/>
    <xf numFmtId="1" fontId="11" fillId="4" borderId="246" xfId="0" applyNumberFormat="1" applyFont="1" applyFill="1" applyBorder="1"/>
    <xf numFmtId="1" fontId="12" fillId="4" borderId="246" xfId="0" applyNumberFormat="1" applyFont="1" applyFill="1" applyBorder="1"/>
    <xf numFmtId="1" fontId="8" fillId="0" borderId="237" xfId="0" applyNumberFormat="1" applyFont="1" applyBorder="1" applyAlignment="1">
      <alignment horizontal="center" vertical="center" wrapText="1"/>
    </xf>
    <xf numFmtId="1" fontId="8" fillId="5" borderId="233" xfId="0" applyNumberFormat="1" applyFont="1" applyFill="1" applyBorder="1" applyAlignment="1" applyProtection="1">
      <alignment vertical="center"/>
      <protection locked="0"/>
    </xf>
    <xf numFmtId="1" fontId="8" fillId="0" borderId="238" xfId="0" applyNumberFormat="1" applyFont="1" applyBorder="1" applyAlignment="1">
      <alignment horizontal="center" vertical="center" wrapText="1"/>
    </xf>
    <xf numFmtId="1" fontId="8" fillId="0" borderId="239" xfId="0" applyNumberFormat="1" applyFont="1" applyBorder="1" applyAlignment="1">
      <alignment horizontal="center" vertical="center" wrapText="1"/>
    </xf>
    <xf numFmtId="1" fontId="8" fillId="0" borderId="249" xfId="0" applyNumberFormat="1" applyFont="1" applyBorder="1" applyAlignment="1">
      <alignment horizontal="center" vertical="center" wrapText="1"/>
    </xf>
    <xf numFmtId="1" fontId="8" fillId="0" borderId="241" xfId="0" applyNumberFormat="1" applyFont="1" applyBorder="1" applyAlignment="1">
      <alignment horizontal="center" vertical="center" wrapText="1"/>
    </xf>
    <xf numFmtId="1" fontId="8" fillId="0" borderId="240" xfId="0" applyNumberFormat="1" applyFont="1" applyBorder="1" applyAlignment="1">
      <alignment horizontal="center" vertical="center"/>
    </xf>
    <xf numFmtId="1" fontId="8" fillId="0" borderId="244" xfId="0" applyNumberFormat="1" applyFont="1" applyBorder="1" applyAlignment="1">
      <alignment horizontal="center" vertical="center"/>
    </xf>
    <xf numFmtId="1" fontId="8" fillId="7" borderId="233" xfId="0" applyNumberFormat="1" applyFont="1" applyFill="1" applyBorder="1" applyAlignment="1">
      <alignment vertical="center"/>
    </xf>
    <xf numFmtId="1" fontId="8" fillId="0" borderId="246" xfId="0" applyNumberFormat="1" applyFont="1" applyBorder="1" applyAlignment="1">
      <alignment horizontal="center" vertical="center" wrapText="1"/>
    </xf>
    <xf numFmtId="1" fontId="8" fillId="5" borderId="250" xfId="0" applyNumberFormat="1" applyFont="1" applyFill="1" applyBorder="1" applyProtection="1">
      <protection locked="0"/>
    </xf>
    <xf numFmtId="1" fontId="8" fillId="0" borderId="251" xfId="0" applyNumberFormat="1" applyFont="1" applyBorder="1" applyAlignment="1">
      <alignment horizontal="center" vertical="center" wrapText="1"/>
    </xf>
    <xf numFmtId="1" fontId="8" fillId="0" borderId="238" xfId="0" applyNumberFormat="1" applyFont="1" applyBorder="1" applyAlignment="1">
      <alignment vertical="center"/>
    </xf>
    <xf numFmtId="1" fontId="8" fillId="5" borderId="251" xfId="0" applyNumberFormat="1" applyFont="1" applyFill="1" applyBorder="1" applyProtection="1">
      <protection locked="0"/>
    </xf>
    <xf numFmtId="1" fontId="8" fillId="5" borderId="238" xfId="0" applyNumberFormat="1" applyFont="1" applyFill="1" applyBorder="1" applyProtection="1">
      <protection locked="0"/>
    </xf>
    <xf numFmtId="1" fontId="8" fillId="0" borderId="236" xfId="0" applyNumberFormat="1" applyFont="1" applyBorder="1" applyAlignment="1">
      <alignment horizontal="center" vertical="center" wrapText="1"/>
    </xf>
    <xf numFmtId="1" fontId="8" fillId="0" borderId="243" xfId="0" applyNumberFormat="1" applyFont="1" applyBorder="1" applyAlignment="1">
      <alignment horizontal="center" vertical="center" wrapText="1"/>
    </xf>
    <xf numFmtId="1" fontId="11" fillId="4" borderId="253" xfId="0" applyNumberFormat="1" applyFont="1" applyFill="1" applyBorder="1"/>
    <xf numFmtId="1" fontId="8" fillId="0" borderId="238" xfId="0" applyNumberFormat="1" applyFont="1" applyBorder="1" applyAlignment="1">
      <alignment horizontal="center" vertical="center"/>
    </xf>
    <xf numFmtId="1" fontId="8" fillId="0" borderId="248" xfId="0" applyNumberFormat="1" applyFont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236" xfId="0" applyNumberFormat="1" applyFont="1" applyBorder="1" applyAlignment="1">
      <alignment horizontal="center" vertical="center" wrapText="1"/>
    </xf>
    <xf numFmtId="1" fontId="8" fillId="0" borderId="246" xfId="0" applyNumberFormat="1" applyFont="1" applyBorder="1" applyAlignment="1">
      <alignment horizontal="center" vertical="center" wrapText="1"/>
    </xf>
    <xf numFmtId="1" fontId="8" fillId="0" borderId="248" xfId="0" applyNumberFormat="1" applyFont="1" applyBorder="1" applyAlignment="1">
      <alignment horizontal="center" vertical="center" wrapText="1"/>
    </xf>
    <xf numFmtId="1" fontId="8" fillId="0" borderId="257" xfId="0" applyNumberFormat="1" applyFont="1" applyBorder="1" applyAlignment="1">
      <alignment horizontal="center" vertical="center" wrapText="1"/>
    </xf>
    <xf numFmtId="1" fontId="8" fillId="0" borderId="235" xfId="0" applyNumberFormat="1" applyFont="1" applyBorder="1" applyAlignment="1">
      <alignment horizontal="center" vertical="center" wrapText="1"/>
    </xf>
    <xf numFmtId="1" fontId="8" fillId="0" borderId="256" xfId="0" applyNumberFormat="1" applyFont="1" applyBorder="1"/>
    <xf numFmtId="1" fontId="8" fillId="5" borderId="257" xfId="0" applyNumberFormat="1" applyFont="1" applyFill="1" applyBorder="1" applyProtection="1">
      <protection locked="0"/>
    </xf>
    <xf numFmtId="1" fontId="8" fillId="6" borderId="258" xfId="0" applyNumberFormat="1" applyFont="1" applyFill="1" applyBorder="1"/>
    <xf numFmtId="1" fontId="8" fillId="6" borderId="259" xfId="0" applyNumberFormat="1" applyFont="1" applyFill="1" applyBorder="1"/>
    <xf numFmtId="1" fontId="8" fillId="6" borderId="260" xfId="0" applyNumberFormat="1" applyFont="1" applyFill="1" applyBorder="1"/>
    <xf numFmtId="1" fontId="8" fillId="6" borderId="261" xfId="0" applyNumberFormat="1" applyFont="1" applyFill="1" applyBorder="1"/>
    <xf numFmtId="1" fontId="8" fillId="6" borderId="262" xfId="0" applyNumberFormat="1" applyFont="1" applyFill="1" applyBorder="1"/>
    <xf numFmtId="1" fontId="8" fillId="6" borderId="255" xfId="0" applyNumberFormat="1" applyFont="1" applyFill="1" applyBorder="1"/>
    <xf numFmtId="1" fontId="8" fillId="11" borderId="234" xfId="0" applyNumberFormat="1" applyFont="1" applyFill="1" applyBorder="1"/>
    <xf numFmtId="1" fontId="8" fillId="0" borderId="255" xfId="0" applyNumberFormat="1" applyFont="1" applyBorder="1" applyAlignment="1">
      <alignment horizontal="left" vertical="center"/>
    </xf>
    <xf numFmtId="1" fontId="8" fillId="6" borderId="263" xfId="0" applyNumberFormat="1" applyFont="1" applyFill="1" applyBorder="1"/>
    <xf numFmtId="1" fontId="8" fillId="5" borderId="260" xfId="0" applyNumberFormat="1" applyFont="1" applyFill="1" applyBorder="1" applyProtection="1">
      <protection locked="0"/>
    </xf>
    <xf numFmtId="1" fontId="8" fillId="5" borderId="264" xfId="0" applyNumberFormat="1" applyFont="1" applyFill="1" applyBorder="1" applyProtection="1">
      <protection locked="0"/>
    </xf>
    <xf numFmtId="1" fontId="8" fillId="4" borderId="269" xfId="3" applyNumberFormat="1" applyFont="1" applyFill="1" applyBorder="1" applyAlignment="1">
      <alignment horizontal="right"/>
    </xf>
    <xf numFmtId="1" fontId="8" fillId="4" borderId="270" xfId="3" applyNumberFormat="1" applyFont="1" applyFill="1" applyBorder="1" applyAlignment="1">
      <alignment horizontal="right"/>
    </xf>
    <xf numFmtId="1" fontId="8" fillId="4" borderId="271" xfId="3" applyNumberFormat="1" applyFont="1" applyFill="1" applyBorder="1" applyAlignment="1">
      <alignment horizontal="right"/>
    </xf>
    <xf numFmtId="1" fontId="8" fillId="4" borderId="272" xfId="3" applyNumberFormat="1" applyFont="1" applyFill="1" applyBorder="1" applyAlignment="1">
      <alignment horizontal="right"/>
    </xf>
    <xf numFmtId="1" fontId="8" fillId="4" borderId="273" xfId="3" applyNumberFormat="1" applyFont="1" applyFill="1" applyBorder="1" applyAlignment="1">
      <alignment horizontal="right"/>
    </xf>
    <xf numFmtId="1" fontId="8" fillId="5" borderId="274" xfId="0" applyNumberFormat="1" applyFont="1" applyFill="1" applyBorder="1" applyProtection="1">
      <protection locked="0"/>
    </xf>
    <xf numFmtId="1" fontId="8" fillId="5" borderId="275" xfId="0" applyNumberFormat="1" applyFont="1" applyFill="1" applyBorder="1" applyProtection="1">
      <protection locked="0"/>
    </xf>
    <xf numFmtId="1" fontId="8" fillId="5" borderId="276" xfId="0" applyNumberFormat="1" applyFont="1" applyFill="1" applyBorder="1" applyProtection="1">
      <protection locked="0"/>
    </xf>
    <xf numFmtId="1" fontId="8" fillId="5" borderId="273" xfId="0" applyNumberFormat="1" applyFont="1" applyFill="1" applyBorder="1" applyProtection="1">
      <protection locked="0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82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191" xfId="0" applyNumberFormat="1" applyFont="1" applyBorder="1" applyAlignment="1">
      <alignment horizontal="center" vertical="center" wrapText="1"/>
    </xf>
    <xf numFmtId="1" fontId="8" fillId="0" borderId="279" xfId="0" applyNumberFormat="1" applyFont="1" applyBorder="1" applyAlignment="1">
      <alignment horizontal="center" vertical="center" wrapText="1"/>
    </xf>
    <xf numFmtId="1" fontId="8" fillId="0" borderId="275" xfId="0" applyNumberFormat="1" applyFont="1" applyBorder="1" applyAlignment="1">
      <alignment horizontal="center" vertical="center" wrapText="1"/>
    </xf>
    <xf numFmtId="1" fontId="8" fillId="0" borderId="274" xfId="0" applyNumberFormat="1" applyFont="1" applyBorder="1" applyAlignment="1">
      <alignment horizontal="center" vertical="center" wrapText="1"/>
    </xf>
    <xf numFmtId="1" fontId="8" fillId="0" borderId="276" xfId="0" applyNumberFormat="1" applyFont="1" applyBorder="1" applyAlignment="1">
      <alignment horizontal="center" vertical="center" wrapText="1"/>
    </xf>
    <xf numFmtId="1" fontId="8" fillId="0" borderId="272" xfId="0" applyNumberFormat="1" applyFont="1" applyBorder="1" applyAlignment="1">
      <alignment horizontal="center" vertical="center" wrapText="1"/>
    </xf>
    <xf numFmtId="1" fontId="8" fillId="6" borderId="280" xfId="0" applyNumberFormat="1" applyFont="1" applyFill="1" applyBorder="1"/>
    <xf numFmtId="1" fontId="8" fillId="6" borderId="277" xfId="0" applyNumberFormat="1" applyFont="1" applyFill="1" applyBorder="1"/>
    <xf numFmtId="1" fontId="8" fillId="0" borderId="232" xfId="0" applyNumberFormat="1" applyFont="1" applyBorder="1" applyAlignment="1">
      <alignment vertical="center"/>
    </xf>
    <xf numFmtId="1" fontId="8" fillId="5" borderId="234" xfId="0" applyNumberFormat="1" applyFont="1" applyFill="1" applyBorder="1" applyProtection="1">
      <protection locked="0"/>
    </xf>
    <xf numFmtId="1" fontId="8" fillId="5" borderId="281" xfId="0" applyNumberFormat="1" applyFont="1" applyFill="1" applyBorder="1" applyProtection="1">
      <protection locked="0"/>
    </xf>
    <xf numFmtId="1" fontId="8" fillId="5" borderId="282" xfId="0" applyNumberFormat="1" applyFont="1" applyFill="1" applyBorder="1" applyProtection="1">
      <protection locked="0"/>
    </xf>
    <xf numFmtId="1" fontId="8" fillId="5" borderId="232" xfId="0" applyNumberFormat="1" applyFont="1" applyFill="1" applyBorder="1" applyProtection="1">
      <protection locked="0"/>
    </xf>
    <xf numFmtId="1" fontId="8" fillId="0" borderId="277" xfId="0" applyNumberFormat="1" applyFont="1" applyBorder="1" applyAlignment="1">
      <alignment horizontal="left" vertical="center"/>
    </xf>
    <xf numFmtId="1" fontId="8" fillId="0" borderId="278" xfId="0" applyNumberFormat="1" applyFont="1" applyBorder="1"/>
    <xf numFmtId="1" fontId="8" fillId="6" borderId="234" xfId="0" applyNumberFormat="1" applyFont="1" applyFill="1" applyBorder="1"/>
    <xf numFmtId="1" fontId="8" fillId="6" borderId="281" xfId="0" applyNumberFormat="1" applyFont="1" applyFill="1" applyBorder="1"/>
    <xf numFmtId="1" fontId="8" fillId="0" borderId="271" xfId="0" applyNumberFormat="1" applyFont="1" applyBorder="1"/>
    <xf numFmtId="1" fontId="8" fillId="5" borderId="272" xfId="0" applyNumberFormat="1" applyFont="1" applyFill="1" applyBorder="1" applyProtection="1">
      <protection locked="0"/>
    </xf>
    <xf numFmtId="1" fontId="8" fillId="6" borderId="282" xfId="0" applyNumberFormat="1" applyFont="1" applyFill="1" applyBorder="1"/>
    <xf numFmtId="1" fontId="8" fillId="0" borderId="274" xfId="0" applyNumberFormat="1" applyFont="1" applyBorder="1"/>
    <xf numFmtId="1" fontId="8" fillId="0" borderId="273" xfId="0" applyNumberFormat="1" applyFont="1" applyBorder="1"/>
    <xf numFmtId="1" fontId="8" fillId="0" borderId="272" xfId="0" applyNumberFormat="1" applyFont="1" applyBorder="1"/>
    <xf numFmtId="1" fontId="8" fillId="0" borderId="271" xfId="0" applyNumberFormat="1" applyFont="1" applyBorder="1" applyAlignment="1">
      <alignment horizontal="center" vertical="center" wrapText="1"/>
    </xf>
    <xf numFmtId="1" fontId="8" fillId="0" borderId="273" xfId="0" applyNumberFormat="1" applyFont="1" applyBorder="1" applyAlignment="1">
      <alignment horizontal="center" vertical="center" wrapText="1"/>
    </xf>
    <xf numFmtId="1" fontId="8" fillId="5" borderId="232" xfId="0" applyNumberFormat="1" applyFont="1" applyFill="1" applyBorder="1" applyAlignment="1" applyProtection="1">
      <alignment vertical="center"/>
      <protection locked="0"/>
    </xf>
    <xf numFmtId="1" fontId="8" fillId="0" borderId="276" xfId="0" applyNumberFormat="1" applyFont="1" applyBorder="1" applyAlignment="1">
      <alignment horizontal="center" vertical="center"/>
    </xf>
    <xf numFmtId="1" fontId="8" fillId="5" borderId="234" xfId="0" applyNumberFormat="1" applyFont="1" applyFill="1" applyBorder="1" applyAlignment="1" applyProtection="1">
      <alignment vertical="center"/>
      <protection locked="0"/>
    </xf>
    <xf numFmtId="1" fontId="8" fillId="5" borderId="222" xfId="0" applyNumberFormat="1" applyFont="1" applyFill="1" applyBorder="1" applyAlignment="1" applyProtection="1">
      <alignment vertical="center"/>
      <protection locked="0"/>
    </xf>
    <xf numFmtId="1" fontId="8" fillId="0" borderId="271" xfId="0" applyNumberFormat="1" applyFont="1" applyBorder="1" applyAlignment="1">
      <alignment vertical="center"/>
    </xf>
    <xf numFmtId="1" fontId="8" fillId="5" borderId="271" xfId="0" applyNumberFormat="1" applyFont="1" applyFill="1" applyBorder="1" applyProtection="1">
      <protection locked="0"/>
    </xf>
    <xf numFmtId="1" fontId="8" fillId="0" borderId="232" xfId="0" applyNumberFormat="1" applyFont="1" applyBorder="1" applyAlignment="1">
      <alignment vertical="center" wrapText="1"/>
    </xf>
    <xf numFmtId="1" fontId="8" fillId="4" borderId="232" xfId="0" applyNumberFormat="1" applyFont="1" applyFill="1" applyBorder="1"/>
    <xf numFmtId="1" fontId="8" fillId="0" borderId="271" xfId="0" applyNumberFormat="1" applyFont="1" applyBorder="1" applyAlignment="1">
      <alignment horizontal="center" vertical="center"/>
    </xf>
    <xf numFmtId="1" fontId="8" fillId="0" borderId="232" xfId="0" applyNumberFormat="1" applyFont="1" applyBorder="1" applyAlignment="1">
      <alignment horizontal="left"/>
    </xf>
    <xf numFmtId="1" fontId="8" fillId="4" borderId="286" xfId="3" applyNumberFormat="1" applyFont="1" applyFill="1" applyBorder="1" applyAlignment="1">
      <alignment horizontal="right"/>
    </xf>
    <xf numFmtId="1" fontId="8" fillId="4" borderId="287" xfId="3" applyNumberFormat="1" applyFont="1" applyFill="1" applyBorder="1" applyAlignment="1">
      <alignment horizontal="right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82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91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/>
    </xf>
    <xf numFmtId="1" fontId="8" fillId="0" borderId="290" xfId="0" applyNumberFormat="1" applyFont="1" applyBorder="1" applyAlignment="1">
      <alignment horizontal="center" vertical="center" wrapText="1"/>
    </xf>
    <xf numFmtId="1" fontId="8" fillId="6" borderId="291" xfId="0" applyNumberFormat="1" applyFont="1" applyFill="1" applyBorder="1"/>
    <xf numFmtId="1" fontId="8" fillId="6" borderId="288" xfId="0" applyNumberFormat="1" applyFont="1" applyFill="1" applyBorder="1"/>
    <xf numFmtId="1" fontId="8" fillId="0" borderId="288" xfId="0" applyNumberFormat="1" applyFont="1" applyBorder="1" applyAlignment="1">
      <alignment horizontal="left" vertical="center"/>
    </xf>
    <xf numFmtId="1" fontId="8" fillId="0" borderId="289" xfId="0" applyNumberFormat="1" applyFont="1" applyBorder="1"/>
    <xf numFmtId="1" fontId="8" fillId="4" borderId="295" xfId="3" applyNumberFormat="1" applyFont="1" applyFill="1" applyBorder="1" applyAlignment="1">
      <alignment horizontal="right"/>
    </xf>
    <xf numFmtId="1" fontId="8" fillId="4" borderId="296" xfId="3" applyNumberFormat="1" applyFont="1" applyFill="1" applyBorder="1" applyAlignment="1">
      <alignment horizontal="right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82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191" xfId="0" applyNumberFormat="1" applyFont="1" applyBorder="1" applyAlignment="1">
      <alignment horizontal="center" vertical="center" wrapText="1"/>
    </xf>
    <xf numFmtId="1" fontId="8" fillId="0" borderId="187" xfId="0" applyNumberFormat="1" applyFont="1" applyBorder="1" applyAlignment="1">
      <alignment horizontal="left" vertical="center"/>
    </xf>
    <xf numFmtId="1" fontId="8" fillId="0" borderId="299" xfId="0" applyNumberFormat="1" applyFont="1" applyBorder="1" applyAlignment="1">
      <alignment horizontal="center" vertical="center" wrapText="1"/>
    </xf>
    <xf numFmtId="1" fontId="8" fillId="0" borderId="298" xfId="0" applyNumberFormat="1" applyFont="1" applyBorder="1"/>
    <xf numFmtId="1" fontId="8" fillId="5" borderId="299" xfId="0" applyNumberFormat="1" applyFont="1" applyFill="1" applyBorder="1" applyProtection="1">
      <protection locked="0"/>
    </xf>
    <xf numFmtId="1" fontId="8" fillId="6" borderId="301" xfId="0" applyNumberFormat="1" applyFont="1" applyFill="1" applyBorder="1"/>
    <xf numFmtId="1" fontId="8" fillId="6" borderId="302" xfId="0" applyNumberFormat="1" applyFont="1" applyFill="1" applyBorder="1"/>
    <xf numFmtId="1" fontId="8" fillId="6" borderId="303" xfId="0" applyNumberFormat="1" applyFont="1" applyFill="1" applyBorder="1"/>
    <xf numFmtId="1" fontId="8" fillId="6" borderId="304" xfId="0" applyNumberFormat="1" applyFont="1" applyFill="1" applyBorder="1"/>
    <xf numFmtId="1" fontId="8" fillId="6" borderId="305" xfId="0" applyNumberFormat="1" applyFont="1" applyFill="1" applyBorder="1"/>
    <xf numFmtId="1" fontId="8" fillId="6" borderId="297" xfId="0" applyNumberFormat="1" applyFont="1" applyFill="1" applyBorder="1"/>
    <xf numFmtId="1" fontId="8" fillId="0" borderId="297" xfId="0" applyNumberFormat="1" applyFont="1" applyBorder="1" applyAlignment="1">
      <alignment horizontal="left" vertical="center"/>
    </xf>
    <xf numFmtId="1" fontId="8" fillId="6" borderId="306" xfId="0" applyNumberFormat="1" applyFont="1" applyFill="1" applyBorder="1"/>
    <xf numFmtId="1" fontId="8" fillId="5" borderId="303" xfId="0" applyNumberFormat="1" applyFont="1" applyFill="1" applyBorder="1" applyProtection="1">
      <protection locked="0"/>
    </xf>
    <xf numFmtId="1" fontId="8" fillId="5" borderId="307" xfId="0" applyNumberFormat="1" applyFont="1" applyFill="1" applyBorder="1" applyProtection="1">
      <protection locked="0"/>
    </xf>
    <xf numFmtId="1" fontId="8" fillId="4" borderId="312" xfId="3" applyNumberFormat="1" applyFont="1" applyFill="1" applyBorder="1" applyAlignment="1">
      <alignment horizontal="right"/>
    </xf>
    <xf numFmtId="1" fontId="8" fillId="4" borderId="313" xfId="3" applyNumberFormat="1" applyFont="1" applyFill="1" applyBorder="1" applyAlignment="1">
      <alignment horizontal="right"/>
    </xf>
    <xf numFmtId="1" fontId="8" fillId="4" borderId="314" xfId="3" applyNumberFormat="1" applyFont="1" applyFill="1" applyBorder="1" applyAlignment="1">
      <alignment horizontal="right"/>
    </xf>
    <xf numFmtId="1" fontId="8" fillId="4" borderId="315" xfId="3" applyNumberFormat="1" applyFont="1" applyFill="1" applyBorder="1" applyAlignment="1">
      <alignment horizontal="right"/>
    </xf>
    <xf numFmtId="1" fontId="8" fillId="4" borderId="316" xfId="3" applyNumberFormat="1" applyFont="1" applyFill="1" applyBorder="1" applyAlignment="1">
      <alignment horizontal="right"/>
    </xf>
    <xf numFmtId="1" fontId="8" fillId="5" borderId="317" xfId="0" applyNumberFormat="1" applyFont="1" applyFill="1" applyBorder="1" applyProtection="1">
      <protection locked="0"/>
    </xf>
    <xf numFmtId="1" fontId="8" fillId="5" borderId="318" xfId="0" applyNumberFormat="1" applyFont="1" applyFill="1" applyBorder="1" applyProtection="1">
      <protection locked="0"/>
    </xf>
    <xf numFmtId="1" fontId="8" fillId="5" borderId="319" xfId="0" applyNumberFormat="1" applyFont="1" applyFill="1" applyBorder="1" applyProtection="1">
      <protection locked="0"/>
    </xf>
    <xf numFmtId="1" fontId="8" fillId="5" borderId="316" xfId="0" applyNumberFormat="1" applyFont="1" applyFill="1" applyBorder="1" applyProtection="1">
      <protection locked="0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87" xfId="0" applyNumberFormat="1" applyFont="1" applyBorder="1" applyAlignment="1">
      <alignment horizontal="left" vertical="center"/>
    </xf>
    <xf numFmtId="1" fontId="8" fillId="4" borderId="320" xfId="3" applyNumberFormat="1" applyFont="1" applyFill="1" applyBorder="1" applyAlignment="1">
      <alignment horizontal="right"/>
    </xf>
    <xf numFmtId="1" fontId="8" fillId="4" borderId="321" xfId="3" applyNumberFormat="1" applyFont="1" applyFill="1" applyBorder="1" applyAlignment="1">
      <alignment horizontal="right"/>
    </xf>
    <xf numFmtId="1" fontId="8" fillId="4" borderId="322" xfId="3" applyNumberFormat="1" applyFont="1" applyFill="1" applyBorder="1" applyAlignment="1">
      <alignment horizontal="right"/>
    </xf>
    <xf numFmtId="1" fontId="8" fillId="4" borderId="323" xfId="3" applyNumberFormat="1" applyFont="1" applyFill="1" applyBorder="1" applyAlignment="1">
      <alignment horizontal="right"/>
    </xf>
    <xf numFmtId="1" fontId="8" fillId="5" borderId="324" xfId="0" applyNumberFormat="1" applyFont="1" applyFill="1" applyBorder="1" applyProtection="1">
      <protection locked="0"/>
    </xf>
    <xf numFmtId="1" fontId="8" fillId="5" borderId="325" xfId="0" applyNumberFormat="1" applyFont="1" applyFill="1" applyBorder="1" applyProtection="1">
      <protection locked="0"/>
    </xf>
    <xf numFmtId="1" fontId="8" fillId="5" borderId="326" xfId="0" applyNumberFormat="1" applyFont="1" applyFill="1" applyBorder="1" applyProtection="1">
      <protection locked="0"/>
    </xf>
    <xf numFmtId="1" fontId="8" fillId="5" borderId="323" xfId="0" applyNumberFormat="1" applyFont="1" applyFill="1" applyBorder="1" applyProtection="1">
      <protection locked="0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82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191" xfId="0" applyNumberFormat="1" applyFont="1" applyBorder="1" applyAlignment="1">
      <alignment horizontal="center" vertical="center" wrapText="1"/>
    </xf>
    <xf numFmtId="1" fontId="8" fillId="0" borderId="187" xfId="0" applyNumberFormat="1" applyFont="1" applyBorder="1" applyAlignment="1">
      <alignment horizontal="left" vertical="center"/>
    </xf>
    <xf numFmtId="1" fontId="8" fillId="5" borderId="327" xfId="0" applyNumberFormat="1" applyFont="1" applyFill="1" applyBorder="1" applyProtection="1">
      <protection locked="0"/>
    </xf>
    <xf numFmtId="1" fontId="8" fillId="0" borderId="328" xfId="0" applyNumberFormat="1" applyFont="1" applyBorder="1" applyAlignment="1">
      <alignment vertical="center"/>
    </xf>
    <xf numFmtId="1" fontId="8" fillId="0" borderId="328" xfId="0" applyNumberFormat="1" applyFont="1" applyBorder="1"/>
    <xf numFmtId="1" fontId="8" fillId="5" borderId="329" xfId="0" applyNumberFormat="1" applyFont="1" applyFill="1" applyBorder="1" applyProtection="1">
      <protection locked="0"/>
    </xf>
    <xf numFmtId="1" fontId="8" fillId="5" borderId="330" xfId="0" applyNumberFormat="1" applyFont="1" applyFill="1" applyBorder="1" applyProtection="1">
      <protection locked="0"/>
    </xf>
    <xf numFmtId="1" fontId="8" fillId="5" borderId="331" xfId="0" applyNumberFormat="1" applyFont="1" applyFill="1" applyBorder="1" applyProtection="1">
      <protection locked="0"/>
    </xf>
    <xf numFmtId="1" fontId="8" fillId="5" borderId="328" xfId="0" applyNumberFormat="1" applyFont="1" applyFill="1" applyBorder="1" applyProtection="1">
      <protection locked="0"/>
    </xf>
    <xf numFmtId="1" fontId="8" fillId="5" borderId="332" xfId="0" applyNumberFormat="1" applyFont="1" applyFill="1" applyBorder="1" applyProtection="1">
      <protection locked="0"/>
    </xf>
    <xf numFmtId="1" fontId="8" fillId="0" borderId="330" xfId="0" applyNumberFormat="1" applyFont="1" applyBorder="1" applyAlignment="1">
      <alignment vertical="center" wrapText="1"/>
    </xf>
    <xf numFmtId="1" fontId="8" fillId="6" borderId="330" xfId="0" applyNumberFormat="1" applyFont="1" applyFill="1" applyBorder="1"/>
    <xf numFmtId="1" fontId="8" fillId="6" borderId="331" xfId="0" applyNumberFormat="1" applyFont="1" applyFill="1" applyBorder="1"/>
    <xf numFmtId="1" fontId="8" fillId="6" borderId="333" xfId="0" applyNumberFormat="1" applyFont="1" applyFill="1" applyBorder="1"/>
    <xf numFmtId="1" fontId="8" fillId="0" borderId="336" xfId="0" applyNumberFormat="1" applyFont="1" applyBorder="1"/>
    <xf numFmtId="1" fontId="8" fillId="5" borderId="337" xfId="0" applyNumberFormat="1" applyFont="1" applyFill="1" applyBorder="1" applyProtection="1">
      <protection locked="0"/>
    </xf>
    <xf numFmtId="1" fontId="8" fillId="5" borderId="338" xfId="0" applyNumberFormat="1" applyFont="1" applyFill="1" applyBorder="1" applyProtection="1">
      <protection locked="0"/>
    </xf>
    <xf numFmtId="1" fontId="8" fillId="5" borderId="335" xfId="0" applyNumberFormat="1" applyFont="1" applyFill="1" applyBorder="1" applyProtection="1">
      <protection locked="0"/>
    </xf>
    <xf numFmtId="1" fontId="8" fillId="5" borderId="339" xfId="0" applyNumberFormat="1" applyFont="1" applyFill="1" applyBorder="1" applyProtection="1">
      <protection locked="0"/>
    </xf>
    <xf numFmtId="1" fontId="8" fillId="5" borderId="340" xfId="0" applyNumberFormat="1" applyFont="1" applyFill="1" applyBorder="1" applyProtection="1">
      <protection locked="0"/>
    </xf>
    <xf numFmtId="1" fontId="8" fillId="5" borderId="341" xfId="0" applyNumberFormat="1" applyFont="1" applyFill="1" applyBorder="1" applyProtection="1">
      <protection locked="0"/>
    </xf>
    <xf numFmtId="1" fontId="8" fillId="5" borderId="342" xfId="0" applyNumberFormat="1" applyFont="1" applyFill="1" applyBorder="1" applyProtection="1">
      <protection locked="0"/>
    </xf>
    <xf numFmtId="1" fontId="8" fillId="0" borderId="343" xfId="0" applyNumberFormat="1" applyFont="1" applyBorder="1" applyAlignment="1">
      <alignment horizontal="left" wrapText="1"/>
    </xf>
    <xf numFmtId="1" fontId="8" fillId="6" borderId="329" xfId="0" applyNumberFormat="1" applyFont="1" applyFill="1" applyBorder="1"/>
    <xf numFmtId="1" fontId="8" fillId="0" borderId="337" xfId="0" applyNumberFormat="1" applyFont="1" applyBorder="1"/>
    <xf numFmtId="1" fontId="8" fillId="0" borderId="338" xfId="0" applyNumberFormat="1" applyFont="1" applyBorder="1"/>
    <xf numFmtId="1" fontId="8" fillId="0" borderId="335" xfId="0" applyNumberFormat="1" applyFont="1" applyBorder="1"/>
    <xf numFmtId="1" fontId="8" fillId="0" borderId="339" xfId="0" applyNumberFormat="1" applyFont="1" applyBorder="1"/>
    <xf numFmtId="1" fontId="8" fillId="0" borderId="340" xfId="0" applyNumberFormat="1" applyFont="1" applyBorder="1"/>
    <xf numFmtId="1" fontId="8" fillId="0" borderId="341" xfId="0" applyNumberFormat="1" applyFont="1" applyBorder="1"/>
    <xf numFmtId="1" fontId="8" fillId="0" borderId="336" xfId="0" applyNumberFormat="1" applyFont="1" applyBorder="1" applyAlignment="1">
      <alignment horizontal="center" vertical="center" wrapText="1"/>
    </xf>
    <xf numFmtId="1" fontId="8" fillId="0" borderId="338" xfId="0" applyNumberFormat="1" applyFont="1" applyBorder="1" applyAlignment="1">
      <alignment horizontal="center" vertical="center" wrapText="1"/>
    </xf>
    <xf numFmtId="1" fontId="8" fillId="0" borderId="342" xfId="0" applyNumberFormat="1" applyFont="1" applyBorder="1" applyAlignment="1">
      <alignment horizontal="center" vertical="center" wrapText="1"/>
    </xf>
    <xf numFmtId="1" fontId="8" fillId="0" borderId="346" xfId="0" applyNumberFormat="1" applyFont="1" applyBorder="1" applyAlignment="1">
      <alignment horizontal="center" vertical="center" wrapText="1"/>
    </xf>
    <xf numFmtId="1" fontId="8" fillId="5" borderId="333" xfId="0" applyNumberFormat="1" applyFont="1" applyFill="1" applyBorder="1" applyProtection="1">
      <protection locked="0"/>
    </xf>
    <xf numFmtId="1" fontId="8" fillId="5" borderId="346" xfId="0" applyNumberFormat="1" applyFont="1" applyFill="1" applyBorder="1" applyProtection="1">
      <protection locked="0"/>
    </xf>
    <xf numFmtId="1" fontId="8" fillId="5" borderId="343" xfId="0" applyNumberFormat="1" applyFont="1" applyFill="1" applyBorder="1" applyProtection="1">
      <protection locked="0"/>
    </xf>
    <xf numFmtId="1" fontId="8" fillId="0" borderId="347" xfId="0" applyNumberFormat="1" applyFont="1" applyBorder="1"/>
    <xf numFmtId="1" fontId="8" fillId="0" borderId="346" xfId="0" applyNumberFormat="1" applyFont="1" applyBorder="1"/>
    <xf numFmtId="1" fontId="4" fillId="4" borderId="345" xfId="0" applyNumberFormat="1" applyFont="1" applyFill="1" applyBorder="1"/>
    <xf numFmtId="1" fontId="11" fillId="4" borderId="345" xfId="0" applyNumberFormat="1" applyFont="1" applyFill="1" applyBorder="1"/>
    <xf numFmtId="1" fontId="12" fillId="4" borderId="345" xfId="0" applyNumberFormat="1" applyFont="1" applyFill="1" applyBorder="1"/>
    <xf numFmtId="1" fontId="8" fillId="0" borderId="335" xfId="0" applyNumberFormat="1" applyFont="1" applyBorder="1" applyAlignment="1">
      <alignment horizontal="center" vertical="center" wrapText="1"/>
    </xf>
    <xf numFmtId="1" fontId="8" fillId="5" borderId="328" xfId="0" applyNumberFormat="1" applyFont="1" applyFill="1" applyBorder="1" applyAlignment="1" applyProtection="1">
      <alignment vertical="center"/>
      <protection locked="0"/>
    </xf>
    <xf numFmtId="1" fontId="8" fillId="5" borderId="330" xfId="0" applyNumberFormat="1" applyFont="1" applyFill="1" applyBorder="1" applyAlignment="1" applyProtection="1">
      <alignment vertical="center"/>
      <protection locked="0"/>
    </xf>
    <xf numFmtId="1" fontId="8" fillId="0" borderId="337" xfId="0" applyNumberFormat="1" applyFont="1" applyBorder="1" applyAlignment="1">
      <alignment horizontal="center" vertical="center" wrapText="1"/>
    </xf>
    <xf numFmtId="1" fontId="8" fillId="0" borderId="348" xfId="0" applyNumberFormat="1" applyFont="1" applyBorder="1" applyAlignment="1">
      <alignment horizontal="center" vertical="center" wrapText="1"/>
    </xf>
    <xf numFmtId="1" fontId="8" fillId="0" borderId="339" xfId="0" applyNumberFormat="1" applyFont="1" applyBorder="1" applyAlignment="1">
      <alignment horizontal="center" vertical="center" wrapText="1"/>
    </xf>
    <xf numFmtId="1" fontId="8" fillId="0" borderId="338" xfId="0" applyNumberFormat="1" applyFont="1" applyBorder="1" applyAlignment="1">
      <alignment horizontal="center" vertical="center"/>
    </xf>
    <xf numFmtId="1" fontId="8" fillId="0" borderId="342" xfId="0" applyNumberFormat="1" applyFont="1" applyBorder="1" applyAlignment="1">
      <alignment horizontal="center" vertical="center"/>
    </xf>
    <xf numFmtId="1" fontId="8" fillId="7" borderId="330" xfId="0" applyNumberFormat="1" applyFont="1" applyFill="1" applyBorder="1" applyAlignment="1">
      <alignment vertical="center"/>
    </xf>
    <xf numFmtId="1" fontId="8" fillId="5" borderId="329" xfId="0" applyNumberFormat="1" applyFont="1" applyFill="1" applyBorder="1" applyAlignment="1" applyProtection="1">
      <alignment vertical="center"/>
      <protection locked="0"/>
    </xf>
    <xf numFmtId="1" fontId="8" fillId="5" borderId="331" xfId="0" applyNumberFormat="1" applyFont="1" applyFill="1" applyBorder="1" applyAlignment="1" applyProtection="1">
      <alignment vertical="center"/>
      <protection locked="0"/>
    </xf>
    <xf numFmtId="1" fontId="8" fillId="0" borderId="345" xfId="0" applyNumberFormat="1" applyFont="1" applyBorder="1" applyAlignment="1">
      <alignment horizontal="center" vertical="center" wrapText="1"/>
    </xf>
    <xf numFmtId="1" fontId="8" fillId="5" borderId="349" xfId="0" applyNumberFormat="1" applyFont="1" applyFill="1" applyBorder="1" applyProtection="1">
      <protection locked="0"/>
    </xf>
    <xf numFmtId="1" fontId="8" fillId="0" borderId="350" xfId="0" applyNumberFormat="1" applyFont="1" applyBorder="1" applyAlignment="1">
      <alignment horizontal="center" vertical="center" wrapText="1"/>
    </xf>
    <xf numFmtId="1" fontId="8" fillId="0" borderId="336" xfId="0" applyNumberFormat="1" applyFont="1" applyBorder="1" applyAlignment="1">
      <alignment vertical="center"/>
    </xf>
    <xf numFmtId="1" fontId="8" fillId="5" borderId="350" xfId="0" applyNumberFormat="1" applyFont="1" applyFill="1" applyBorder="1" applyProtection="1">
      <protection locked="0"/>
    </xf>
    <xf numFmtId="1" fontId="8" fillId="5" borderId="336" xfId="0" applyNumberFormat="1" applyFont="1" applyFill="1" applyBorder="1" applyProtection="1">
      <protection locked="0"/>
    </xf>
    <xf numFmtId="1" fontId="8" fillId="0" borderId="334" xfId="0" applyNumberFormat="1" applyFont="1" applyBorder="1" applyAlignment="1">
      <alignment horizontal="center" vertical="center" wrapText="1"/>
    </xf>
    <xf numFmtId="1" fontId="8" fillId="0" borderId="328" xfId="0" applyNumberFormat="1" applyFont="1" applyBorder="1" applyAlignment="1">
      <alignment vertical="center" wrapText="1"/>
    </xf>
    <xf numFmtId="1" fontId="8" fillId="4" borderId="328" xfId="0" applyNumberFormat="1" applyFont="1" applyFill="1" applyBorder="1"/>
    <xf numFmtId="1" fontId="8" fillId="5" borderId="344" xfId="0" applyNumberFormat="1" applyFont="1" applyFill="1" applyBorder="1" applyProtection="1">
      <protection locked="0"/>
    </xf>
    <xf numFmtId="1" fontId="8" fillId="0" borderId="341" xfId="0" applyNumberFormat="1" applyFont="1" applyBorder="1" applyAlignment="1">
      <alignment horizontal="center" vertical="center" wrapText="1"/>
    </xf>
    <xf numFmtId="1" fontId="8" fillId="5" borderId="352" xfId="0" applyNumberFormat="1" applyFont="1" applyFill="1" applyBorder="1" applyProtection="1">
      <protection locked="0"/>
    </xf>
    <xf numFmtId="1" fontId="11" fillId="4" borderId="353" xfId="0" applyNumberFormat="1" applyFont="1" applyFill="1" applyBorder="1"/>
    <xf numFmtId="1" fontId="8" fillId="0" borderId="336" xfId="0" applyNumberFormat="1" applyFont="1" applyBorder="1" applyAlignment="1">
      <alignment horizontal="center" vertical="center"/>
    </xf>
    <xf numFmtId="1" fontId="8" fillId="0" borderId="347" xfId="0" applyNumberFormat="1" applyFont="1" applyBorder="1" applyAlignment="1">
      <alignment horizontal="center" vertical="center" wrapText="1"/>
    </xf>
    <xf numFmtId="1" fontId="8" fillId="0" borderId="328" xfId="0" applyNumberFormat="1" applyFont="1" applyBorder="1" applyAlignment="1">
      <alignment horizontal="left"/>
    </xf>
    <xf numFmtId="1" fontId="8" fillId="4" borderId="354" xfId="3" applyNumberFormat="1" applyFont="1" applyFill="1" applyBorder="1" applyAlignment="1">
      <alignment horizontal="right"/>
    </xf>
    <xf numFmtId="1" fontId="8" fillId="4" borderId="336" xfId="3" applyNumberFormat="1" applyFont="1" applyFill="1" applyBorder="1" applyAlignment="1">
      <alignment horizontal="right"/>
    </xf>
    <xf numFmtId="1" fontId="8" fillId="4" borderId="339" xfId="3" applyNumberFormat="1" applyFont="1" applyFill="1" applyBorder="1" applyAlignment="1">
      <alignment horizontal="right"/>
    </xf>
    <xf numFmtId="1" fontId="8" fillId="4" borderId="335" xfId="3" applyNumberFormat="1" applyFont="1" applyFill="1" applyBorder="1" applyAlignment="1">
      <alignment horizontal="right"/>
    </xf>
    <xf numFmtId="1" fontId="8" fillId="5" borderId="348" xfId="0" applyNumberFormat="1" applyFont="1" applyFill="1" applyBorder="1" applyProtection="1">
      <protection locked="0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4" borderId="355" xfId="3" applyNumberFormat="1" applyFont="1" applyFill="1" applyBorder="1" applyAlignment="1">
      <alignment horizontal="right"/>
    </xf>
    <xf numFmtId="1" fontId="8" fillId="4" borderId="356" xfId="3" applyNumberFormat="1" applyFont="1" applyFill="1" applyBorder="1" applyAlignment="1">
      <alignment horizontal="right"/>
    </xf>
    <xf numFmtId="1" fontId="8" fillId="4" borderId="357" xfId="3" applyNumberFormat="1" applyFont="1" applyFill="1" applyBorder="1" applyAlignment="1">
      <alignment horizontal="right"/>
    </xf>
    <xf numFmtId="1" fontId="8" fillId="4" borderId="358" xfId="3" applyNumberFormat="1" applyFont="1" applyFill="1" applyBorder="1" applyAlignment="1">
      <alignment horizontal="right"/>
    </xf>
    <xf numFmtId="1" fontId="8" fillId="5" borderId="359" xfId="0" applyNumberFormat="1" applyFont="1" applyFill="1" applyBorder="1" applyProtection="1">
      <protection locked="0"/>
    </xf>
    <xf numFmtId="1" fontId="8" fillId="5" borderId="360" xfId="0" applyNumberFormat="1" applyFont="1" applyFill="1" applyBorder="1" applyProtection="1">
      <protection locked="0"/>
    </xf>
    <xf numFmtId="1" fontId="8" fillId="5" borderId="361" xfId="0" applyNumberFormat="1" applyFont="1" applyFill="1" applyBorder="1" applyProtection="1">
      <protection locked="0"/>
    </xf>
    <xf numFmtId="1" fontId="8" fillId="5" borderId="358" xfId="0" applyNumberFormat="1" applyFont="1" applyFill="1" applyBorder="1" applyProtection="1">
      <protection locked="0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1" fontId="8" fillId="5" borderId="365" xfId="0" applyNumberFormat="1" applyFont="1" applyFill="1" applyBorder="1" applyProtection="1">
      <protection locked="0"/>
    </xf>
    <xf numFmtId="1" fontId="8" fillId="5" borderId="367" xfId="0" applyNumberFormat="1" applyFont="1" applyFill="1" applyBorder="1" applyProtection="1">
      <protection locked="0"/>
    </xf>
    <xf numFmtId="1" fontId="8" fillId="5" borderId="364" xfId="0" applyNumberFormat="1" applyFont="1" applyFill="1" applyBorder="1" applyProtection="1">
      <protection locked="0"/>
    </xf>
    <xf numFmtId="1" fontId="8" fillId="0" borderId="374" xfId="0" applyNumberFormat="1" applyFont="1" applyBorder="1" applyAlignment="1">
      <alignment horizontal="center" vertical="center" wrapText="1"/>
    </xf>
    <xf numFmtId="1" fontId="8" fillId="0" borderId="375" xfId="0" applyNumberFormat="1" applyFont="1" applyBorder="1" applyAlignment="1">
      <alignment horizontal="center" vertical="center" wrapText="1"/>
    </xf>
    <xf numFmtId="1" fontId="8" fillId="0" borderId="376" xfId="0" applyNumberFormat="1" applyFont="1" applyBorder="1" applyAlignment="1">
      <alignment horizontal="center" vertical="center" wrapText="1"/>
    </xf>
    <xf numFmtId="1" fontId="8" fillId="0" borderId="366" xfId="0" applyNumberFormat="1" applyFont="1" applyBorder="1" applyAlignment="1">
      <alignment horizontal="center" vertical="center" wrapText="1"/>
    </xf>
    <xf numFmtId="1" fontId="8" fillId="0" borderId="365" xfId="0" applyNumberFormat="1" applyFont="1" applyBorder="1" applyAlignment="1">
      <alignment horizontal="center" vertical="center" wrapText="1"/>
    </xf>
    <xf numFmtId="1" fontId="8" fillId="0" borderId="367" xfId="0" applyNumberFormat="1" applyFont="1" applyBorder="1" applyAlignment="1">
      <alignment horizontal="center" vertical="center" wrapText="1"/>
    </xf>
    <xf numFmtId="1" fontId="8" fillId="0" borderId="363" xfId="0" applyNumberFormat="1" applyFont="1" applyBorder="1" applyAlignment="1">
      <alignment horizontal="center" vertical="center" wrapText="1"/>
    </xf>
    <xf numFmtId="1" fontId="8" fillId="0" borderId="372" xfId="0" applyNumberFormat="1" applyFont="1" applyBorder="1" applyAlignment="1">
      <alignment horizontal="center" vertical="center" wrapText="1"/>
    </xf>
    <xf numFmtId="1" fontId="8" fillId="0" borderId="370" xfId="0" applyNumberFormat="1" applyFont="1" applyBorder="1"/>
    <xf numFmtId="1" fontId="8" fillId="5" borderId="374" xfId="0" applyNumberFormat="1" applyFont="1" applyFill="1" applyBorder="1" applyProtection="1">
      <protection locked="0"/>
    </xf>
    <xf numFmtId="1" fontId="8" fillId="5" borderId="375" xfId="0" applyNumberFormat="1" applyFont="1" applyFill="1" applyBorder="1" applyProtection="1">
      <protection locked="0"/>
    </xf>
    <xf numFmtId="1" fontId="8" fillId="6" borderId="377" xfId="0" applyNumberFormat="1" applyFont="1" applyFill="1" applyBorder="1"/>
    <xf numFmtId="1" fontId="8" fillId="6" borderId="378" xfId="0" applyNumberFormat="1" applyFont="1" applyFill="1" applyBorder="1"/>
    <xf numFmtId="1" fontId="8" fillId="6" borderId="375" xfId="0" applyNumberFormat="1" applyFont="1" applyFill="1" applyBorder="1"/>
    <xf numFmtId="1" fontId="8" fillId="6" borderId="379" xfId="0" applyNumberFormat="1" applyFont="1" applyFill="1" applyBorder="1"/>
    <xf numFmtId="1" fontId="8" fillId="6" borderId="380" xfId="0" applyNumberFormat="1" applyFont="1" applyFill="1" applyBorder="1"/>
    <xf numFmtId="1" fontId="8" fillId="6" borderId="381" xfId="0" applyNumberFormat="1" applyFont="1" applyFill="1" applyBorder="1"/>
    <xf numFmtId="1" fontId="8" fillId="6" borderId="369" xfId="0" applyNumberFormat="1" applyFont="1" applyFill="1" applyBorder="1"/>
    <xf numFmtId="1" fontId="8" fillId="5" borderId="382" xfId="0" applyNumberFormat="1" applyFont="1" applyFill="1" applyBorder="1" applyProtection="1">
      <protection locked="0"/>
    </xf>
    <xf numFmtId="1" fontId="8" fillId="0" borderId="382" xfId="0" applyNumberFormat="1" applyFont="1" applyBorder="1" applyAlignment="1">
      <alignment vertical="center" wrapText="1"/>
    </xf>
    <xf numFmtId="1" fontId="8" fillId="0" borderId="383" xfId="0" applyNumberFormat="1" applyFont="1" applyBorder="1"/>
    <xf numFmtId="1" fontId="8" fillId="5" borderId="384" xfId="0" applyNumberFormat="1" applyFont="1" applyFill="1" applyBorder="1" applyProtection="1">
      <protection locked="0"/>
    </xf>
    <xf numFmtId="1" fontId="8" fillId="11" borderId="385" xfId="0" applyNumberFormat="1" applyFont="1" applyFill="1" applyBorder="1"/>
    <xf numFmtId="1" fontId="8" fillId="0" borderId="383" xfId="0" applyNumberFormat="1" applyFont="1" applyBorder="1" applyAlignment="1">
      <alignment vertical="center"/>
    </xf>
    <xf numFmtId="1" fontId="8" fillId="5" borderId="385" xfId="0" applyNumberFormat="1" applyFont="1" applyFill="1" applyBorder="1" applyProtection="1">
      <protection locked="0"/>
    </xf>
    <xf numFmtId="1" fontId="8" fillId="5" borderId="383" xfId="0" applyNumberFormat="1" applyFont="1" applyFill="1" applyBorder="1" applyProtection="1">
      <protection locked="0"/>
    </xf>
    <xf numFmtId="1" fontId="8" fillId="0" borderId="369" xfId="0" applyNumberFormat="1" applyFont="1" applyBorder="1" applyAlignment="1">
      <alignment horizontal="left" vertical="center"/>
    </xf>
    <xf numFmtId="1" fontId="8" fillId="5" borderId="386" xfId="0" applyNumberFormat="1" applyFont="1" applyFill="1" applyBorder="1" applyProtection="1">
      <protection locked="0"/>
    </xf>
    <xf numFmtId="1" fontId="8" fillId="6" borderId="382" xfId="0" applyNumberFormat="1" applyFont="1" applyFill="1" applyBorder="1"/>
    <xf numFmtId="1" fontId="8" fillId="6" borderId="385" xfId="0" applyNumberFormat="1" applyFont="1" applyFill="1" applyBorder="1"/>
    <xf numFmtId="1" fontId="8" fillId="6" borderId="387" xfId="0" applyNumberFormat="1" applyFont="1" applyFill="1" applyBorder="1"/>
    <xf numFmtId="1" fontId="8" fillId="0" borderId="362" xfId="0" applyNumberFormat="1" applyFont="1" applyBorder="1"/>
    <xf numFmtId="1" fontId="8" fillId="5" borderId="376" xfId="0" applyNumberFormat="1" applyFont="1" applyFill="1" applyBorder="1" applyProtection="1">
      <protection locked="0"/>
    </xf>
    <xf numFmtId="1" fontId="8" fillId="5" borderId="363" xfId="0" applyNumberFormat="1" applyFont="1" applyFill="1" applyBorder="1" applyProtection="1">
      <protection locked="0"/>
    </xf>
    <xf numFmtId="1" fontId="8" fillId="5" borderId="388" xfId="0" applyNumberFormat="1" applyFont="1" applyFill="1" applyBorder="1" applyProtection="1">
      <protection locked="0"/>
    </xf>
    <xf numFmtId="1" fontId="8" fillId="5" borderId="389" xfId="0" applyNumberFormat="1" applyFont="1" applyFill="1" applyBorder="1" applyProtection="1">
      <protection locked="0"/>
    </xf>
    <xf numFmtId="1" fontId="8" fillId="0" borderId="390" xfId="0" applyNumberFormat="1" applyFont="1" applyBorder="1" applyAlignment="1">
      <alignment horizontal="left" wrapText="1"/>
    </xf>
    <xf numFmtId="1" fontId="8" fillId="6" borderId="384" xfId="0" applyNumberFormat="1" applyFont="1" applyFill="1" applyBorder="1"/>
    <xf numFmtId="1" fontId="8" fillId="0" borderId="365" xfId="0" applyNumberFormat="1" applyFont="1" applyBorder="1"/>
    <xf numFmtId="1" fontId="8" fillId="0" borderId="376" xfId="0" applyNumberFormat="1" applyFont="1" applyBorder="1"/>
    <xf numFmtId="1" fontId="8" fillId="0" borderId="364" xfId="0" applyNumberFormat="1" applyFont="1" applyBorder="1"/>
    <xf numFmtId="1" fontId="8" fillId="0" borderId="363" xfId="0" applyNumberFormat="1" applyFont="1" applyBorder="1"/>
    <xf numFmtId="1" fontId="8" fillId="0" borderId="388" xfId="0" applyNumberFormat="1" applyFont="1" applyBorder="1"/>
    <xf numFmtId="1" fontId="8" fillId="0" borderId="389" xfId="0" applyNumberFormat="1" applyFont="1" applyBorder="1"/>
    <xf numFmtId="1" fontId="8" fillId="0" borderId="362" xfId="0" applyNumberFormat="1" applyFont="1" applyBorder="1" applyAlignment="1">
      <alignment horizontal="center" vertical="center" wrapText="1"/>
    </xf>
    <xf numFmtId="1" fontId="8" fillId="0" borderId="392" xfId="0" applyNumberFormat="1" applyFont="1" applyBorder="1" applyAlignment="1">
      <alignment horizontal="center" vertical="center" wrapText="1"/>
    </xf>
    <xf numFmtId="1" fontId="8" fillId="5" borderId="379" xfId="0" applyNumberFormat="1" applyFont="1" applyFill="1" applyBorder="1" applyProtection="1">
      <protection locked="0"/>
    </xf>
    <xf numFmtId="1" fontId="8" fillId="5" borderId="393" xfId="0" applyNumberFormat="1" applyFont="1" applyFill="1" applyBorder="1" applyProtection="1">
      <protection locked="0"/>
    </xf>
    <xf numFmtId="1" fontId="8" fillId="5" borderId="392" xfId="0" applyNumberFormat="1" applyFont="1" applyFill="1" applyBorder="1" applyProtection="1">
      <protection locked="0"/>
    </xf>
    <xf numFmtId="1" fontId="8" fillId="5" borderId="390" xfId="0" applyNumberFormat="1" applyFont="1" applyFill="1" applyBorder="1" applyProtection="1">
      <protection locked="0"/>
    </xf>
    <xf numFmtId="1" fontId="8" fillId="0" borderId="373" xfId="0" applyNumberFormat="1" applyFont="1" applyBorder="1"/>
    <xf numFmtId="1" fontId="8" fillId="0" borderId="392" xfId="0" applyNumberFormat="1" applyFont="1" applyBorder="1"/>
    <xf numFmtId="1" fontId="4" fillId="4" borderId="372" xfId="0" applyNumberFormat="1" applyFont="1" applyFill="1" applyBorder="1"/>
    <xf numFmtId="1" fontId="11" fillId="4" borderId="372" xfId="0" applyNumberFormat="1" applyFont="1" applyFill="1" applyBorder="1"/>
    <xf numFmtId="1" fontId="12" fillId="4" borderId="372" xfId="0" applyNumberFormat="1" applyFont="1" applyFill="1" applyBorder="1"/>
    <xf numFmtId="1" fontId="8" fillId="0" borderId="364" xfId="0" applyNumberFormat="1" applyFont="1" applyBorder="1" applyAlignment="1">
      <alignment horizontal="center" vertical="center" wrapText="1"/>
    </xf>
    <xf numFmtId="1" fontId="8" fillId="5" borderId="383" xfId="0" applyNumberFormat="1" applyFont="1" applyFill="1" applyBorder="1" applyAlignment="1" applyProtection="1">
      <alignment vertical="center"/>
      <protection locked="0"/>
    </xf>
    <xf numFmtId="1" fontId="8" fillId="5" borderId="382" xfId="0" applyNumberFormat="1" applyFont="1" applyFill="1" applyBorder="1" applyAlignment="1" applyProtection="1">
      <alignment vertical="center"/>
      <protection locked="0"/>
    </xf>
    <xf numFmtId="1" fontId="8" fillId="0" borderId="376" xfId="0" applyNumberFormat="1" applyFont="1" applyBorder="1" applyAlignment="1">
      <alignment horizontal="center" vertical="center"/>
    </xf>
    <xf numFmtId="1" fontId="8" fillId="0" borderId="367" xfId="0" applyNumberFormat="1" applyFont="1" applyBorder="1" applyAlignment="1">
      <alignment horizontal="center" vertical="center"/>
    </xf>
    <xf numFmtId="1" fontId="8" fillId="7" borderId="382" xfId="0" applyNumberFormat="1" applyFont="1" applyFill="1" applyBorder="1" applyAlignment="1">
      <alignment vertical="center"/>
    </xf>
    <xf numFmtId="1" fontId="8" fillId="5" borderId="384" xfId="0" applyNumberFormat="1" applyFont="1" applyFill="1" applyBorder="1" applyAlignment="1" applyProtection="1">
      <alignment vertical="center"/>
      <protection locked="0"/>
    </xf>
    <xf numFmtId="1" fontId="8" fillId="5" borderId="385" xfId="0" applyNumberFormat="1" applyFont="1" applyFill="1" applyBorder="1" applyAlignment="1" applyProtection="1">
      <alignment vertical="center"/>
      <protection locked="0"/>
    </xf>
    <xf numFmtId="1" fontId="8" fillId="5" borderId="395" xfId="0" applyNumberFormat="1" applyFont="1" applyFill="1" applyBorder="1" applyProtection="1">
      <protection locked="0"/>
    </xf>
    <xf numFmtId="1" fontId="8" fillId="0" borderId="396" xfId="0" applyNumberFormat="1" applyFont="1" applyBorder="1" applyAlignment="1">
      <alignment horizontal="center" vertical="center" wrapText="1"/>
    </xf>
    <xf numFmtId="1" fontId="8" fillId="0" borderId="362" xfId="0" applyNumberFormat="1" applyFont="1" applyBorder="1" applyAlignment="1">
      <alignment vertical="center"/>
    </xf>
    <xf numFmtId="1" fontId="8" fillId="5" borderId="396" xfId="0" applyNumberFormat="1" applyFont="1" applyFill="1" applyBorder="1" applyProtection="1">
      <protection locked="0"/>
    </xf>
    <xf numFmtId="1" fontId="8" fillId="5" borderId="362" xfId="0" applyNumberFormat="1" applyFont="1" applyFill="1" applyBorder="1" applyProtection="1">
      <protection locked="0"/>
    </xf>
    <xf numFmtId="1" fontId="8" fillId="0" borderId="371" xfId="0" applyNumberFormat="1" applyFont="1" applyBorder="1" applyAlignment="1">
      <alignment horizontal="center" vertical="center" wrapText="1"/>
    </xf>
    <xf numFmtId="1" fontId="8" fillId="0" borderId="383" xfId="0" applyNumberFormat="1" applyFont="1" applyBorder="1" applyAlignment="1">
      <alignment vertical="center" wrapText="1"/>
    </xf>
    <xf numFmtId="1" fontId="8" fillId="4" borderId="383" xfId="0" applyNumberFormat="1" applyFont="1" applyFill="1" applyBorder="1"/>
    <xf numFmtId="1" fontId="8" fillId="5" borderId="391" xfId="0" applyNumberFormat="1" applyFont="1" applyFill="1" applyBorder="1" applyProtection="1">
      <protection locked="0"/>
    </xf>
    <xf numFmtId="1" fontId="8" fillId="0" borderId="389" xfId="0" applyNumberFormat="1" applyFont="1" applyBorder="1" applyAlignment="1">
      <alignment horizontal="center" vertical="center" wrapText="1"/>
    </xf>
    <xf numFmtId="1" fontId="8" fillId="5" borderId="399" xfId="0" applyNumberFormat="1" applyFont="1" applyFill="1" applyBorder="1" applyProtection="1">
      <protection locked="0"/>
    </xf>
    <xf numFmtId="1" fontId="11" fillId="4" borderId="401" xfId="0" applyNumberFormat="1" applyFont="1" applyFill="1" applyBorder="1"/>
    <xf numFmtId="1" fontId="8" fillId="0" borderId="362" xfId="0" applyNumberFormat="1" applyFont="1" applyBorder="1" applyAlignment="1">
      <alignment horizontal="center" vertical="center"/>
    </xf>
    <xf numFmtId="1" fontId="8" fillId="0" borderId="373" xfId="0" applyNumberFormat="1" applyFont="1" applyBorder="1" applyAlignment="1">
      <alignment horizontal="center" vertical="center" wrapText="1"/>
    </xf>
    <xf numFmtId="1" fontId="8" fillId="0" borderId="383" xfId="0" applyNumberFormat="1" applyFont="1" applyBorder="1" applyAlignment="1">
      <alignment horizontal="left"/>
    </xf>
    <xf numFmtId="1" fontId="8" fillId="4" borderId="403" xfId="3" applyNumberFormat="1" applyFont="1" applyFill="1" applyBorder="1" applyAlignment="1">
      <alignment horizontal="right"/>
    </xf>
    <xf numFmtId="1" fontId="8" fillId="4" borderId="404" xfId="3" applyNumberFormat="1" applyFont="1" applyFill="1" applyBorder="1" applyAlignment="1">
      <alignment horizontal="right"/>
    </xf>
    <xf numFmtId="1" fontId="8" fillId="4" borderId="405" xfId="3" applyNumberFormat="1" applyFont="1" applyFill="1" applyBorder="1" applyAlignment="1">
      <alignment horizontal="right"/>
    </xf>
    <xf numFmtId="1" fontId="8" fillId="4" borderId="406" xfId="3" applyNumberFormat="1" applyFont="1" applyFill="1" applyBorder="1" applyAlignment="1">
      <alignment horizontal="right"/>
    </xf>
    <xf numFmtId="1" fontId="8" fillId="4" borderId="407" xfId="3" applyNumberFormat="1" applyFont="1" applyFill="1" applyBorder="1" applyAlignment="1">
      <alignment horizontal="right"/>
    </xf>
    <xf numFmtId="1" fontId="8" fillId="5" borderId="408" xfId="0" applyNumberFormat="1" applyFont="1" applyFill="1" applyBorder="1" applyProtection="1">
      <protection locked="0"/>
    </xf>
    <xf numFmtId="1" fontId="8" fillId="5" borderId="409" xfId="0" applyNumberFormat="1" applyFont="1" applyFill="1" applyBorder="1" applyProtection="1">
      <protection locked="0"/>
    </xf>
    <xf numFmtId="1" fontId="8" fillId="5" borderId="410" xfId="0" applyNumberFormat="1" applyFont="1" applyFill="1" applyBorder="1" applyProtection="1">
      <protection locked="0"/>
    </xf>
    <xf numFmtId="1" fontId="8" fillId="5" borderId="407" xfId="0" applyNumberFormat="1" applyFont="1" applyFill="1" applyBorder="1" applyProtection="1">
      <protection locked="0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4" borderId="411" xfId="3" applyNumberFormat="1" applyFont="1" applyFill="1" applyBorder="1" applyAlignment="1">
      <alignment horizontal="right"/>
    </xf>
    <xf numFmtId="1" fontId="8" fillId="4" borderId="412" xfId="3" applyNumberFormat="1" applyFont="1" applyFill="1" applyBorder="1" applyAlignment="1">
      <alignment horizontal="right"/>
    </xf>
    <xf numFmtId="1" fontId="8" fillId="4" borderId="413" xfId="3" applyNumberFormat="1" applyFont="1" applyFill="1" applyBorder="1" applyAlignment="1">
      <alignment horizontal="right"/>
    </xf>
    <xf numFmtId="1" fontId="8" fillId="5" borderId="414" xfId="0" applyNumberFormat="1" applyFont="1" applyFill="1" applyBorder="1" applyProtection="1">
      <protection locked="0"/>
    </xf>
    <xf numFmtId="1" fontId="8" fillId="5" borderId="415" xfId="0" applyNumberFormat="1" applyFont="1" applyFill="1" applyBorder="1" applyProtection="1">
      <protection locked="0"/>
    </xf>
    <xf numFmtId="1" fontId="8" fillId="5" borderId="416" xfId="0" applyNumberFormat="1" applyFont="1" applyFill="1" applyBorder="1" applyProtection="1">
      <protection locked="0"/>
    </xf>
    <xf numFmtId="1" fontId="8" fillId="5" borderId="413" xfId="0" applyNumberFormat="1" applyFont="1" applyFill="1" applyBorder="1" applyProtection="1">
      <protection locked="0"/>
    </xf>
    <xf numFmtId="1" fontId="8" fillId="0" borderId="423" xfId="0" applyNumberFormat="1" applyFont="1" applyBorder="1" applyAlignment="1">
      <alignment horizontal="center" vertical="center" wrapText="1"/>
    </xf>
    <xf numFmtId="1" fontId="8" fillId="0" borderId="424" xfId="0" applyNumberFormat="1" applyFont="1" applyBorder="1" applyAlignment="1">
      <alignment horizontal="center" vertical="center" wrapText="1"/>
    </xf>
    <xf numFmtId="1" fontId="8" fillId="0" borderId="425" xfId="0" applyNumberFormat="1" applyFont="1" applyBorder="1" applyAlignment="1">
      <alignment horizontal="center" vertical="center" wrapText="1"/>
    </xf>
    <xf numFmtId="1" fontId="8" fillId="0" borderId="415" xfId="0" applyNumberFormat="1" applyFont="1" applyBorder="1" applyAlignment="1">
      <alignment horizontal="center" vertical="center" wrapText="1"/>
    </xf>
    <xf numFmtId="1" fontId="8" fillId="0" borderId="414" xfId="0" applyNumberFormat="1" applyFont="1" applyBorder="1" applyAlignment="1">
      <alignment horizontal="center" vertical="center" wrapText="1"/>
    </xf>
    <xf numFmtId="1" fontId="8" fillId="0" borderId="416" xfId="0" applyNumberFormat="1" applyFont="1" applyBorder="1" applyAlignment="1">
      <alignment horizontal="center" vertical="center" wrapText="1"/>
    </xf>
    <xf numFmtId="1" fontId="8" fillId="0" borderId="412" xfId="0" applyNumberFormat="1" applyFont="1" applyBorder="1" applyAlignment="1">
      <alignment horizontal="center" vertical="center" wrapText="1"/>
    </xf>
    <xf numFmtId="1" fontId="8" fillId="0" borderId="421" xfId="0" applyNumberFormat="1" applyFont="1" applyBorder="1" applyAlignment="1">
      <alignment horizontal="center" vertical="center" wrapText="1"/>
    </xf>
    <xf numFmtId="1" fontId="8" fillId="0" borderId="419" xfId="0" applyNumberFormat="1" applyFont="1" applyBorder="1"/>
    <xf numFmtId="1" fontId="8" fillId="5" borderId="423" xfId="0" applyNumberFormat="1" applyFont="1" applyFill="1" applyBorder="1" applyProtection="1">
      <protection locked="0"/>
    </xf>
    <xf numFmtId="1" fontId="8" fillId="5" borderId="424" xfId="0" applyNumberFormat="1" applyFont="1" applyFill="1" applyBorder="1" applyProtection="1">
      <protection locked="0"/>
    </xf>
    <xf numFmtId="1" fontId="8" fillId="6" borderId="426" xfId="0" applyNumberFormat="1" applyFont="1" applyFill="1" applyBorder="1"/>
    <xf numFmtId="1" fontId="8" fillId="6" borderId="427" xfId="0" applyNumberFormat="1" applyFont="1" applyFill="1" applyBorder="1"/>
    <xf numFmtId="1" fontId="8" fillId="6" borderId="424" xfId="0" applyNumberFormat="1" applyFont="1" applyFill="1" applyBorder="1"/>
    <xf numFmtId="1" fontId="8" fillId="6" borderId="428" xfId="0" applyNumberFormat="1" applyFont="1" applyFill="1" applyBorder="1"/>
    <xf numFmtId="1" fontId="8" fillId="6" borderId="429" xfId="0" applyNumberFormat="1" applyFont="1" applyFill="1" applyBorder="1"/>
    <xf numFmtId="1" fontId="8" fillId="6" borderId="430" xfId="0" applyNumberFormat="1" applyFont="1" applyFill="1" applyBorder="1"/>
    <xf numFmtId="1" fontId="8" fillId="6" borderId="418" xfId="0" applyNumberFormat="1" applyFont="1" applyFill="1" applyBorder="1"/>
    <xf numFmtId="1" fontId="8" fillId="5" borderId="431" xfId="0" applyNumberFormat="1" applyFont="1" applyFill="1" applyBorder="1" applyProtection="1">
      <protection locked="0"/>
    </xf>
    <xf numFmtId="1" fontId="8" fillId="0" borderId="431" xfId="0" applyNumberFormat="1" applyFont="1" applyBorder="1" applyAlignment="1">
      <alignment vertical="center" wrapText="1"/>
    </xf>
    <xf numFmtId="1" fontId="8" fillId="0" borderId="432" xfId="0" applyNumberFormat="1" applyFont="1" applyBorder="1"/>
    <xf numFmtId="1" fontId="8" fillId="5" borderId="433" xfId="0" applyNumberFormat="1" applyFont="1" applyFill="1" applyBorder="1" applyProtection="1">
      <protection locked="0"/>
    </xf>
    <xf numFmtId="1" fontId="8" fillId="11" borderId="434" xfId="0" applyNumberFormat="1" applyFont="1" applyFill="1" applyBorder="1"/>
    <xf numFmtId="1" fontId="8" fillId="0" borderId="432" xfId="0" applyNumberFormat="1" applyFont="1" applyBorder="1" applyAlignment="1">
      <alignment vertical="center"/>
    </xf>
    <xf numFmtId="1" fontId="8" fillId="5" borderId="434" xfId="0" applyNumberFormat="1" applyFont="1" applyFill="1" applyBorder="1" applyProtection="1">
      <protection locked="0"/>
    </xf>
    <xf numFmtId="1" fontId="8" fillId="5" borderId="432" xfId="0" applyNumberFormat="1" applyFont="1" applyFill="1" applyBorder="1" applyProtection="1">
      <protection locked="0"/>
    </xf>
    <xf numFmtId="1" fontId="8" fillId="0" borderId="418" xfId="0" applyNumberFormat="1" applyFont="1" applyBorder="1" applyAlignment="1">
      <alignment horizontal="left" vertical="center"/>
    </xf>
    <xf numFmtId="1" fontId="8" fillId="5" borderId="435" xfId="0" applyNumberFormat="1" applyFont="1" applyFill="1" applyBorder="1" applyProtection="1">
      <protection locked="0"/>
    </xf>
    <xf numFmtId="1" fontId="8" fillId="6" borderId="431" xfId="0" applyNumberFormat="1" applyFont="1" applyFill="1" applyBorder="1"/>
    <xf numFmtId="1" fontId="8" fillId="6" borderId="434" xfId="0" applyNumberFormat="1" applyFont="1" applyFill="1" applyBorder="1"/>
    <xf numFmtId="1" fontId="8" fillId="6" borderId="436" xfId="0" applyNumberFormat="1" applyFont="1" applyFill="1" applyBorder="1"/>
    <xf numFmtId="1" fontId="8" fillId="0" borderId="411" xfId="0" applyNumberFormat="1" applyFont="1" applyBorder="1"/>
    <xf numFmtId="1" fontId="8" fillId="5" borderId="425" xfId="0" applyNumberFormat="1" applyFont="1" applyFill="1" applyBorder="1" applyProtection="1">
      <protection locked="0"/>
    </xf>
    <xf numFmtId="1" fontId="8" fillId="5" borderId="412" xfId="0" applyNumberFormat="1" applyFont="1" applyFill="1" applyBorder="1" applyProtection="1">
      <protection locked="0"/>
    </xf>
    <xf numFmtId="1" fontId="8" fillId="5" borderId="437" xfId="0" applyNumberFormat="1" applyFont="1" applyFill="1" applyBorder="1" applyProtection="1">
      <protection locked="0"/>
    </xf>
    <xf numFmtId="1" fontId="8" fillId="5" borderId="438" xfId="0" applyNumberFormat="1" applyFont="1" applyFill="1" applyBorder="1" applyProtection="1">
      <protection locked="0"/>
    </xf>
    <xf numFmtId="1" fontId="8" fillId="0" borderId="439" xfId="0" applyNumberFormat="1" applyFont="1" applyBorder="1" applyAlignment="1">
      <alignment horizontal="left" wrapText="1"/>
    </xf>
    <xf numFmtId="1" fontId="8" fillId="6" borderId="433" xfId="0" applyNumberFormat="1" applyFont="1" applyFill="1" applyBorder="1"/>
    <xf numFmtId="1" fontId="8" fillId="0" borderId="414" xfId="0" applyNumberFormat="1" applyFont="1" applyBorder="1"/>
    <xf numFmtId="1" fontId="8" fillId="0" borderId="425" xfId="0" applyNumberFormat="1" applyFont="1" applyBorder="1"/>
    <xf numFmtId="1" fontId="8" fillId="0" borderId="413" xfId="0" applyNumberFormat="1" applyFont="1" applyBorder="1"/>
    <xf numFmtId="1" fontId="8" fillId="0" borderId="412" xfId="0" applyNumberFormat="1" applyFont="1" applyBorder="1"/>
    <xf numFmtId="1" fontId="8" fillId="0" borderId="437" xfId="0" applyNumberFormat="1" applyFont="1" applyBorder="1"/>
    <xf numFmtId="1" fontId="8" fillId="0" borderId="438" xfId="0" applyNumberFormat="1" applyFont="1" applyBorder="1"/>
    <xf numFmtId="1" fontId="8" fillId="0" borderId="411" xfId="0" applyNumberFormat="1" applyFont="1" applyBorder="1" applyAlignment="1">
      <alignment horizontal="center" vertical="center" wrapText="1"/>
    </xf>
    <xf numFmtId="1" fontId="8" fillId="0" borderId="441" xfId="0" applyNumberFormat="1" applyFont="1" applyBorder="1" applyAlignment="1">
      <alignment horizontal="center" vertical="center" wrapText="1"/>
    </xf>
    <xf numFmtId="1" fontId="8" fillId="5" borderId="428" xfId="0" applyNumberFormat="1" applyFont="1" applyFill="1" applyBorder="1" applyProtection="1">
      <protection locked="0"/>
    </xf>
    <xf numFmtId="1" fontId="8" fillId="5" borderId="442" xfId="0" applyNumberFormat="1" applyFont="1" applyFill="1" applyBorder="1" applyProtection="1">
      <protection locked="0"/>
    </xf>
    <xf numFmtId="1" fontId="8" fillId="5" borderId="441" xfId="0" applyNumberFormat="1" applyFont="1" applyFill="1" applyBorder="1" applyProtection="1">
      <protection locked="0"/>
    </xf>
    <xf numFmtId="1" fontId="8" fillId="5" borderId="439" xfId="0" applyNumberFormat="1" applyFont="1" applyFill="1" applyBorder="1" applyProtection="1">
      <protection locked="0"/>
    </xf>
    <xf numFmtId="1" fontId="8" fillId="0" borderId="422" xfId="0" applyNumberFormat="1" applyFont="1" applyBorder="1"/>
    <xf numFmtId="1" fontId="8" fillId="0" borderId="441" xfId="0" applyNumberFormat="1" applyFont="1" applyBorder="1"/>
    <xf numFmtId="1" fontId="4" fillId="4" borderId="421" xfId="0" applyNumberFormat="1" applyFont="1" applyFill="1" applyBorder="1"/>
    <xf numFmtId="1" fontId="11" fillId="4" borderId="421" xfId="0" applyNumberFormat="1" applyFont="1" applyFill="1" applyBorder="1"/>
    <xf numFmtId="1" fontId="12" fillId="4" borderId="421" xfId="0" applyNumberFormat="1" applyFont="1" applyFill="1" applyBorder="1"/>
    <xf numFmtId="1" fontId="8" fillId="0" borderId="413" xfId="0" applyNumberFormat="1" applyFont="1" applyBorder="1" applyAlignment="1">
      <alignment horizontal="center" vertical="center" wrapText="1"/>
    </xf>
    <xf numFmtId="1" fontId="8" fillId="5" borderId="432" xfId="0" applyNumberFormat="1" applyFont="1" applyFill="1" applyBorder="1" applyAlignment="1" applyProtection="1">
      <alignment vertical="center"/>
      <protection locked="0"/>
    </xf>
    <xf numFmtId="1" fontId="8" fillId="5" borderId="431" xfId="0" applyNumberFormat="1" applyFont="1" applyFill="1" applyBorder="1" applyAlignment="1" applyProtection="1">
      <alignment vertical="center"/>
      <protection locked="0"/>
    </xf>
    <xf numFmtId="1" fontId="8" fillId="0" borderId="411" xfId="0" applyNumberFormat="1" applyFont="1" applyBorder="1" applyAlignment="1">
      <alignment horizontal="center" vertical="center" wrapText="1"/>
    </xf>
    <xf numFmtId="1" fontId="8" fillId="0" borderId="425" xfId="0" applyNumberFormat="1" applyFont="1" applyBorder="1" applyAlignment="1">
      <alignment horizontal="center" vertical="center"/>
    </xf>
    <xf numFmtId="1" fontId="8" fillId="0" borderId="416" xfId="0" applyNumberFormat="1" applyFont="1" applyBorder="1" applyAlignment="1">
      <alignment horizontal="center" vertical="center"/>
    </xf>
    <xf numFmtId="1" fontId="8" fillId="7" borderId="431" xfId="0" applyNumberFormat="1" applyFont="1" applyFill="1" applyBorder="1" applyAlignment="1">
      <alignment vertical="center"/>
    </xf>
    <xf numFmtId="1" fontId="8" fillId="5" borderId="433" xfId="0" applyNumberFormat="1" applyFont="1" applyFill="1" applyBorder="1" applyAlignment="1" applyProtection="1">
      <alignment vertical="center"/>
      <protection locked="0"/>
    </xf>
    <xf numFmtId="1" fontId="8" fillId="5" borderId="434" xfId="0" applyNumberFormat="1" applyFont="1" applyFill="1" applyBorder="1" applyAlignment="1" applyProtection="1">
      <alignment vertical="center"/>
      <protection locked="0"/>
    </xf>
    <xf numFmtId="1" fontId="8" fillId="0" borderId="418" xfId="0" applyNumberFormat="1" applyFont="1" applyBorder="1" applyAlignment="1">
      <alignment horizontal="left" vertical="center"/>
    </xf>
    <xf numFmtId="1" fontId="8" fillId="5" borderId="444" xfId="0" applyNumberFormat="1" applyFont="1" applyFill="1" applyBorder="1" applyProtection="1">
      <protection locked="0"/>
    </xf>
    <xf numFmtId="1" fontId="8" fillId="0" borderId="445" xfId="0" applyNumberFormat="1" applyFont="1" applyBorder="1" applyAlignment="1">
      <alignment horizontal="center" vertical="center" wrapText="1"/>
    </xf>
    <xf numFmtId="1" fontId="8" fillId="0" borderId="411" xfId="0" applyNumberFormat="1" applyFont="1" applyBorder="1" applyAlignment="1">
      <alignment vertical="center"/>
    </xf>
    <xf numFmtId="1" fontId="8" fillId="5" borderId="445" xfId="0" applyNumberFormat="1" applyFont="1" applyFill="1" applyBorder="1" applyProtection="1">
      <protection locked="0"/>
    </xf>
    <xf numFmtId="1" fontId="8" fillId="5" borderId="411" xfId="0" applyNumberFormat="1" applyFont="1" applyFill="1" applyBorder="1" applyProtection="1">
      <protection locked="0"/>
    </xf>
    <xf numFmtId="1" fontId="8" fillId="0" borderId="420" xfId="0" applyNumberFormat="1" applyFont="1" applyBorder="1" applyAlignment="1">
      <alignment horizontal="center" vertical="center" wrapText="1"/>
    </xf>
    <xf numFmtId="1" fontId="8" fillId="0" borderId="432" xfId="0" applyNumberFormat="1" applyFont="1" applyBorder="1" applyAlignment="1">
      <alignment vertical="center" wrapText="1"/>
    </xf>
    <xf numFmtId="1" fontId="8" fillId="4" borderId="432" xfId="0" applyNumberFormat="1" applyFont="1" applyFill="1" applyBorder="1"/>
    <xf numFmtId="1" fontId="8" fillId="5" borderId="440" xfId="0" applyNumberFormat="1" applyFont="1" applyFill="1" applyBorder="1" applyProtection="1">
      <protection locked="0"/>
    </xf>
    <xf numFmtId="1" fontId="8" fillId="0" borderId="438" xfId="0" applyNumberFormat="1" applyFont="1" applyBorder="1" applyAlignment="1">
      <alignment horizontal="center" vertical="center" wrapText="1"/>
    </xf>
    <xf numFmtId="1" fontId="8" fillId="5" borderId="448" xfId="0" applyNumberFormat="1" applyFont="1" applyFill="1" applyBorder="1" applyProtection="1">
      <protection locked="0"/>
    </xf>
    <xf numFmtId="1" fontId="11" fillId="4" borderId="450" xfId="0" applyNumberFormat="1" applyFont="1" applyFill="1" applyBorder="1"/>
    <xf numFmtId="1" fontId="8" fillId="0" borderId="411" xfId="0" applyNumberFormat="1" applyFont="1" applyBorder="1" applyAlignment="1">
      <alignment horizontal="center" vertical="center"/>
    </xf>
    <xf numFmtId="1" fontId="8" fillId="0" borderId="422" xfId="0" applyNumberFormat="1" applyFont="1" applyBorder="1" applyAlignment="1">
      <alignment horizontal="center" vertical="center" wrapText="1"/>
    </xf>
    <xf numFmtId="1" fontId="8" fillId="0" borderId="432" xfId="0" applyNumberFormat="1" applyFont="1" applyBorder="1" applyAlignment="1">
      <alignment horizontal="left"/>
    </xf>
    <xf numFmtId="1" fontId="8" fillId="4" borderId="452" xfId="3" applyNumberFormat="1" applyFont="1" applyFill="1" applyBorder="1" applyAlignment="1">
      <alignment horizontal="right"/>
    </xf>
    <xf numFmtId="1" fontId="8" fillId="4" borderId="453" xfId="3" applyNumberFormat="1" applyFont="1" applyFill="1" applyBorder="1" applyAlignment="1">
      <alignment horizontal="right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345" xfId="0" applyNumberFormat="1" applyFont="1" applyBorder="1" applyAlignment="1">
      <alignment horizontal="center" vertical="center" wrapText="1"/>
    </xf>
    <xf numFmtId="1" fontId="8" fillId="0" borderId="335" xfId="0" applyNumberFormat="1" applyFont="1" applyBorder="1" applyAlignment="1">
      <alignment horizontal="center" vertical="center" wrapText="1"/>
    </xf>
    <xf numFmtId="1" fontId="8" fillId="0" borderId="347" xfId="0" applyNumberFormat="1" applyFont="1" applyBorder="1" applyAlignment="1">
      <alignment horizontal="center" vertical="center" wrapText="1"/>
    </xf>
    <xf numFmtId="1" fontId="8" fillId="4" borderId="454" xfId="3" applyNumberFormat="1" applyFont="1" applyFill="1" applyBorder="1" applyAlignment="1">
      <alignment horizontal="right"/>
    </xf>
    <xf numFmtId="1" fontId="8" fillId="4" borderId="455" xfId="3" applyNumberFormat="1" applyFont="1" applyFill="1" applyBorder="1" applyAlignment="1">
      <alignment horizontal="right"/>
    </xf>
    <xf numFmtId="1" fontId="8" fillId="0" borderId="173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91" xfId="0" applyNumberFormat="1" applyFont="1" applyBorder="1" applyAlignment="1">
      <alignment horizontal="center" vertical="center" wrapText="1"/>
    </xf>
    <xf numFmtId="1" fontId="8" fillId="0" borderId="182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180" xfId="0" applyNumberFormat="1" applyFont="1" applyBorder="1" applyAlignment="1">
      <alignment horizontal="center" vertical="center"/>
    </xf>
    <xf numFmtId="1" fontId="8" fillId="0" borderId="187" xfId="0" applyNumberFormat="1" applyFont="1" applyBorder="1" applyAlignment="1">
      <alignment horizontal="left" vertical="center"/>
    </xf>
    <xf numFmtId="1" fontId="8" fillId="0" borderId="458" xfId="0" applyNumberFormat="1" applyFont="1" applyBorder="1" applyAlignment="1">
      <alignment horizontal="center" vertical="center" wrapText="1"/>
    </xf>
    <xf numFmtId="1" fontId="8" fillId="0" borderId="333" xfId="0" applyNumberFormat="1" applyFont="1" applyBorder="1" applyAlignment="1">
      <alignment horizontal="center" vertical="center" wrapText="1"/>
    </xf>
    <xf numFmtId="1" fontId="8" fillId="0" borderId="457" xfId="0" applyNumberFormat="1" applyFont="1" applyBorder="1"/>
    <xf numFmtId="1" fontId="8" fillId="5" borderId="458" xfId="0" applyNumberFormat="1" applyFont="1" applyFill="1" applyBorder="1" applyProtection="1">
      <protection locked="0"/>
    </xf>
    <xf numFmtId="1" fontId="8" fillId="6" borderId="460" xfId="0" applyNumberFormat="1" applyFont="1" applyFill="1" applyBorder="1"/>
    <xf numFmtId="1" fontId="8" fillId="6" borderId="461" xfId="0" applyNumberFormat="1" applyFont="1" applyFill="1" applyBorder="1"/>
    <xf numFmtId="1" fontId="8" fillId="6" borderId="462" xfId="0" applyNumberFormat="1" applyFont="1" applyFill="1" applyBorder="1"/>
    <xf numFmtId="1" fontId="8" fillId="6" borderId="463" xfId="0" applyNumberFormat="1" applyFont="1" applyFill="1" applyBorder="1"/>
    <xf numFmtId="1" fontId="8" fillId="6" borderId="464" xfId="0" applyNumberFormat="1" applyFont="1" applyFill="1" applyBorder="1"/>
    <xf numFmtId="1" fontId="8" fillId="6" borderId="456" xfId="0" applyNumberFormat="1" applyFont="1" applyFill="1" applyBorder="1"/>
    <xf numFmtId="1" fontId="8" fillId="0" borderId="456" xfId="0" applyNumberFormat="1" applyFont="1" applyBorder="1" applyAlignment="1">
      <alignment horizontal="left" vertical="center"/>
    </xf>
    <xf numFmtId="1" fontId="8" fillId="6" borderId="465" xfId="0" applyNumberFormat="1" applyFont="1" applyFill="1" applyBorder="1"/>
    <xf numFmtId="1" fontId="8" fillId="5" borderId="462" xfId="0" applyNumberFormat="1" applyFont="1" applyFill="1" applyBorder="1" applyProtection="1">
      <protection locked="0"/>
    </xf>
    <xf numFmtId="1" fontId="8" fillId="5" borderId="466" xfId="0" applyNumberFormat="1" applyFont="1" applyFill="1" applyBorder="1" applyProtection="1">
      <protection locked="0"/>
    </xf>
    <xf numFmtId="1" fontId="8" fillId="4" borderId="471" xfId="3" applyNumberFormat="1" applyFont="1" applyFill="1" applyBorder="1" applyAlignment="1">
      <alignment horizontal="right"/>
    </xf>
    <xf numFmtId="1" fontId="8" fillId="4" borderId="472" xfId="3" applyNumberFormat="1" applyFont="1" applyFill="1" applyBorder="1" applyAlignment="1">
      <alignment horizontal="right"/>
    </xf>
    <xf numFmtId="1" fontId="8" fillId="4" borderId="473" xfId="3" applyNumberFormat="1" applyFont="1" applyFill="1" applyBorder="1" applyAlignment="1">
      <alignment horizontal="right"/>
    </xf>
    <xf numFmtId="1" fontId="8" fillId="4" borderId="474" xfId="3" applyNumberFormat="1" applyFont="1" applyFill="1" applyBorder="1" applyAlignment="1">
      <alignment horizontal="right"/>
    </xf>
    <xf numFmtId="1" fontId="8" fillId="5" borderId="475" xfId="0" applyNumberFormat="1" applyFont="1" applyFill="1" applyBorder="1" applyProtection="1">
      <protection locked="0"/>
    </xf>
    <xf numFmtId="1" fontId="8" fillId="5" borderId="476" xfId="0" applyNumberFormat="1" applyFont="1" applyFill="1" applyBorder="1" applyProtection="1">
      <protection locked="0"/>
    </xf>
    <xf numFmtId="1" fontId="8" fillId="5" borderId="477" xfId="0" applyNumberFormat="1" applyFont="1" applyFill="1" applyBorder="1" applyProtection="1">
      <protection locked="0"/>
    </xf>
    <xf numFmtId="1" fontId="8" fillId="5" borderId="474" xfId="0" applyNumberFormat="1" applyFont="1" applyFill="1" applyBorder="1" applyProtection="1">
      <protection locked="0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left" vertical="center"/>
    </xf>
    <xf numFmtId="1" fontId="8" fillId="0" borderId="24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wrapText="1"/>
    </xf>
    <xf numFmtId="1" fontId="8" fillId="0" borderId="6" xfId="0" applyNumberFormat="1" applyFont="1" applyBorder="1" applyAlignment="1">
      <alignment horizontal="left" wrapText="1"/>
    </xf>
    <xf numFmtId="1" fontId="8" fillId="0" borderId="48" xfId="0" applyNumberFormat="1" applyFont="1" applyBorder="1" applyAlignment="1">
      <alignment horizontal="left" vertical="center"/>
    </xf>
    <xf numFmtId="1" fontId="8" fillId="0" borderId="39" xfId="0" applyNumberFormat="1" applyFont="1" applyBorder="1" applyAlignment="1">
      <alignment horizontal="left" vertical="center"/>
    </xf>
    <xf numFmtId="1" fontId="8" fillId="0" borderId="53" xfId="0" applyNumberFormat="1" applyFont="1" applyBorder="1" applyAlignment="1">
      <alignment horizontal="left" vertical="center"/>
    </xf>
    <xf numFmtId="1" fontId="8" fillId="0" borderId="31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left" vertical="center"/>
    </xf>
    <xf numFmtId="1" fontId="8" fillId="0" borderId="57" xfId="0" applyNumberFormat="1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left" vertical="center" wrapText="1"/>
    </xf>
    <xf numFmtId="1" fontId="8" fillId="0" borderId="39" xfId="0" applyNumberFormat="1" applyFont="1" applyBorder="1" applyAlignment="1">
      <alignment horizontal="left" vertical="center" wrapText="1"/>
    </xf>
    <xf numFmtId="1" fontId="8" fillId="0" borderId="53" xfId="0" applyNumberFormat="1" applyFont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left" vertical="center" wrapText="1"/>
    </xf>
    <xf numFmtId="1" fontId="8" fillId="4" borderId="94" xfId="0" applyNumberFormat="1" applyFont="1" applyFill="1" applyBorder="1" applyAlignment="1">
      <alignment horizontal="left" wrapText="1"/>
    </xf>
    <xf numFmtId="1" fontId="8" fillId="4" borderId="23" xfId="0" applyNumberFormat="1" applyFont="1" applyFill="1" applyBorder="1" applyAlignment="1">
      <alignment horizontal="left" wrapText="1"/>
    </xf>
    <xf numFmtId="1" fontId="8" fillId="4" borderId="12" xfId="0" applyNumberFormat="1" applyFont="1" applyFill="1" applyBorder="1" applyAlignment="1">
      <alignment horizontal="left" wrapText="1"/>
    </xf>
    <xf numFmtId="1" fontId="8" fillId="4" borderId="13" xfId="0" applyNumberFormat="1" applyFont="1" applyFill="1" applyBorder="1" applyAlignment="1">
      <alignment horizontal="left" wrapText="1"/>
    </xf>
    <xf numFmtId="1" fontId="8" fillId="0" borderId="8" xfId="0" applyNumberFormat="1" applyFont="1" applyBorder="1" applyAlignment="1">
      <alignment horizontal="left" vertical="center"/>
    </xf>
    <xf numFmtId="1" fontId="8" fillId="0" borderId="10" xfId="0" applyNumberFormat="1" applyFont="1" applyBorder="1" applyAlignment="1">
      <alignment horizontal="left" vertical="center"/>
    </xf>
    <xf numFmtId="1" fontId="8" fillId="0" borderId="84" xfId="0" applyNumberFormat="1" applyFont="1" applyBorder="1" applyAlignment="1">
      <alignment horizontal="left" vertical="center" wrapText="1"/>
    </xf>
    <xf numFmtId="1" fontId="8" fillId="0" borderId="25" xfId="0" applyNumberFormat="1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8" fillId="0" borderId="94" xfId="0" applyNumberFormat="1" applyFont="1" applyBorder="1"/>
    <xf numFmtId="1" fontId="8" fillId="0" borderId="89" xfId="0" applyNumberFormat="1" applyFont="1" applyBorder="1"/>
    <xf numFmtId="1" fontId="8" fillId="0" borderId="23" xfId="0" applyNumberFormat="1" applyFont="1" applyBorder="1"/>
    <xf numFmtId="1" fontId="5" fillId="4" borderId="0" xfId="0" applyNumberFormat="1" applyFont="1" applyFill="1" applyAlignment="1">
      <alignment horizontal="center"/>
    </xf>
    <xf numFmtId="1" fontId="8" fillId="0" borderId="53" xfId="0" applyNumberFormat="1" applyFont="1" applyBorder="1" applyAlignment="1">
      <alignment horizontal="left"/>
    </xf>
    <xf numFmtId="1" fontId="8" fillId="0" borderId="90" xfId="0" applyNumberFormat="1" applyFont="1" applyBorder="1" applyAlignment="1">
      <alignment horizontal="left"/>
    </xf>
    <xf numFmtId="1" fontId="8" fillId="0" borderId="31" xfId="0" applyNumberFormat="1" applyFont="1" applyBorder="1" applyAlignment="1">
      <alignment horizontal="left"/>
    </xf>
    <xf numFmtId="1" fontId="8" fillId="0" borderId="59" xfId="0" applyNumberFormat="1" applyFont="1" applyBorder="1" applyAlignment="1">
      <alignment horizontal="left"/>
    </xf>
    <xf numFmtId="1" fontId="8" fillId="0" borderId="60" xfId="0" applyNumberFormat="1" applyFont="1" applyBorder="1" applyAlignment="1">
      <alignment horizontal="left"/>
    </xf>
    <xf numFmtId="1" fontId="8" fillId="0" borderId="82" xfId="0" applyNumberFormat="1" applyFont="1" applyBorder="1" applyAlignment="1">
      <alignment horizontal="left"/>
    </xf>
    <xf numFmtId="1" fontId="8" fillId="0" borderId="84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wrapText="1"/>
    </xf>
    <xf numFmtId="1" fontId="8" fillId="0" borderId="10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94" xfId="0" applyNumberFormat="1" applyFont="1" applyBorder="1" applyAlignment="1">
      <alignment horizontal="left" vertical="center"/>
    </xf>
    <xf numFmtId="1" fontId="8" fillId="0" borderId="89" xfId="0" applyNumberFormat="1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left" vertical="center"/>
    </xf>
    <xf numFmtId="1" fontId="8" fillId="0" borderId="40" xfId="0" applyNumberFormat="1" applyFont="1" applyBorder="1" applyAlignment="1">
      <alignment horizontal="left" vertical="center" wrapText="1"/>
    </xf>
    <xf numFmtId="1" fontId="8" fillId="0" borderId="38" xfId="0" applyNumberFormat="1" applyFont="1" applyBorder="1" applyAlignment="1">
      <alignment horizontal="left" vertical="center" wrapText="1"/>
    </xf>
    <xf numFmtId="1" fontId="8" fillId="0" borderId="41" xfId="0" applyNumberFormat="1" applyFont="1" applyBorder="1" applyAlignment="1">
      <alignment horizontal="left" vertical="center" wrapText="1"/>
    </xf>
    <xf numFmtId="1" fontId="8" fillId="0" borderId="94" xfId="0" applyNumberFormat="1" applyFont="1" applyBorder="1" applyAlignment="1">
      <alignment horizontal="left" vertical="center" wrapText="1"/>
    </xf>
    <xf numFmtId="1" fontId="8" fillId="0" borderId="89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102" xfId="0" applyNumberFormat="1" applyFont="1" applyBorder="1" applyAlignment="1">
      <alignment horizontal="left" vertical="center"/>
    </xf>
    <xf numFmtId="1" fontId="8" fillId="0" borderId="103" xfId="0" applyNumberFormat="1" applyFont="1" applyBorder="1" applyAlignment="1">
      <alignment horizontal="left" vertical="center"/>
    </xf>
    <xf numFmtId="1" fontId="8" fillId="0" borderId="61" xfId="0" applyNumberFormat="1" applyFont="1" applyBorder="1" applyAlignment="1">
      <alignment horizontal="left" vertical="center"/>
    </xf>
    <xf numFmtId="1" fontId="8" fillId="0" borderId="84" xfId="0" applyNumberFormat="1" applyFont="1" applyBorder="1" applyAlignment="1">
      <alignment horizontal="center" vertical="center" wrapText="1"/>
    </xf>
    <xf numFmtId="1" fontId="8" fillId="0" borderId="104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left" vertical="center"/>
    </xf>
    <xf numFmtId="1" fontId="8" fillId="0" borderId="106" xfId="0" applyNumberFormat="1" applyFont="1" applyBorder="1" applyAlignment="1">
      <alignment horizontal="left" vertical="center"/>
    </xf>
    <xf numFmtId="1" fontId="8" fillId="0" borderId="92" xfId="0" applyNumberFormat="1" applyFont="1" applyBorder="1" applyAlignment="1">
      <alignment horizontal="left"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8" fillId="0" borderId="112" xfId="0" applyNumberFormat="1" applyFont="1" applyBorder="1" applyAlignment="1">
      <alignment horizontal="center" vertical="center" wrapText="1"/>
    </xf>
    <xf numFmtId="1" fontId="8" fillId="0" borderId="114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83" xfId="0" applyNumberFormat="1" applyFont="1" applyBorder="1" applyAlignment="1">
      <alignment horizontal="center" vertical="center" wrapText="1"/>
    </xf>
    <xf numFmtId="1" fontId="8" fillId="0" borderId="96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17" xfId="2" applyNumberFormat="1" applyFont="1" applyBorder="1" applyAlignment="1">
      <alignment horizontal="center" vertical="center"/>
    </xf>
    <xf numFmtId="0" fontId="8" fillId="0" borderId="117" xfId="2" applyFont="1" applyBorder="1"/>
    <xf numFmtId="0" fontId="8" fillId="0" borderId="118" xfId="2" applyFont="1" applyBorder="1"/>
    <xf numFmtId="0" fontId="8" fillId="0" borderId="123" xfId="2" applyFont="1" applyBorder="1"/>
    <xf numFmtId="0" fontId="8" fillId="0" borderId="124" xfId="2" applyFont="1" applyBorder="1"/>
    <xf numFmtId="1" fontId="8" fillId="0" borderId="119" xfId="2" applyNumberFormat="1" applyFont="1" applyBorder="1" applyAlignment="1">
      <alignment horizontal="center" vertical="center" wrapText="1"/>
    </xf>
    <xf numFmtId="0" fontId="8" fillId="0" borderId="125" xfId="2" applyFont="1" applyBorder="1"/>
    <xf numFmtId="1" fontId="8" fillId="0" borderId="120" xfId="2" applyNumberFormat="1" applyFont="1" applyBorder="1" applyAlignment="1">
      <alignment horizontal="center" vertical="center"/>
    </xf>
    <xf numFmtId="1" fontId="8" fillId="0" borderId="116" xfId="2" applyNumberFormat="1" applyFont="1" applyBorder="1" applyAlignment="1">
      <alignment horizontal="center" vertical="center"/>
    </xf>
    <xf numFmtId="1" fontId="8" fillId="0" borderId="121" xfId="2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left" vertical="center" wrapText="1"/>
    </xf>
    <xf numFmtId="1" fontId="8" fillId="0" borderId="106" xfId="0" applyNumberFormat="1" applyFont="1" applyBorder="1" applyAlignment="1">
      <alignment horizontal="left" vertical="center" wrapText="1"/>
    </xf>
    <xf numFmtId="1" fontId="8" fillId="0" borderId="92" xfId="0" applyNumberFormat="1" applyFont="1" applyBorder="1" applyAlignment="1">
      <alignment horizontal="left" vertical="center" wrapText="1"/>
    </xf>
    <xf numFmtId="1" fontId="8" fillId="0" borderId="12" xfId="0" applyNumberFormat="1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0" fontId="8" fillId="0" borderId="122" xfId="2" applyFont="1" applyBorder="1"/>
    <xf numFmtId="1" fontId="8" fillId="0" borderId="129" xfId="2" applyNumberFormat="1" applyFont="1" applyBorder="1" applyAlignment="1">
      <alignment horizontal="left" vertical="center" wrapText="1"/>
    </xf>
    <xf numFmtId="0" fontId="8" fillId="0" borderId="118" xfId="2" applyFont="1" applyBorder="1" applyAlignment="1">
      <alignment horizontal="left"/>
    </xf>
    <xf numFmtId="0" fontId="8" fillId="0" borderId="137" xfId="2" applyFont="1" applyBorder="1" applyAlignment="1">
      <alignment horizontal="left"/>
    </xf>
    <xf numFmtId="0" fontId="8" fillId="0" borderId="138" xfId="2" applyFont="1" applyBorder="1" applyAlignment="1">
      <alignment horizontal="left"/>
    </xf>
    <xf numFmtId="1" fontId="8" fillId="0" borderId="4" xfId="2" applyNumberFormat="1" applyFont="1" applyBorder="1" applyAlignment="1">
      <alignment horizontal="left" vertical="center" wrapText="1"/>
    </xf>
    <xf numFmtId="0" fontId="8" fillId="0" borderId="154" xfId="2" applyFont="1" applyBorder="1" applyAlignment="1">
      <alignment horizontal="left"/>
    </xf>
    <xf numFmtId="0" fontId="8" fillId="0" borderId="106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8" fillId="0" borderId="162" xfId="2" applyFont="1" applyBorder="1" applyAlignment="1">
      <alignment horizontal="left"/>
    </xf>
    <xf numFmtId="1" fontId="8" fillId="0" borderId="98" xfId="0" applyNumberFormat="1" applyFont="1" applyBorder="1" applyAlignment="1">
      <alignment horizontal="center" vertical="center" wrapText="1"/>
    </xf>
    <xf numFmtId="1" fontId="8" fillId="0" borderId="168" xfId="0" applyNumberFormat="1" applyFont="1" applyBorder="1" applyAlignment="1">
      <alignment horizontal="center" vertical="center" wrapText="1"/>
    </xf>
    <xf numFmtId="1" fontId="8" fillId="0" borderId="99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wrapText="1"/>
    </xf>
    <xf numFmtId="1" fontId="8" fillId="0" borderId="85" xfId="0" applyNumberFormat="1" applyFont="1" applyBorder="1" applyAlignment="1">
      <alignment horizontal="center" wrapText="1"/>
    </xf>
    <xf numFmtId="1" fontId="8" fillId="0" borderId="169" xfId="0" applyNumberFormat="1" applyFont="1" applyBorder="1" applyAlignment="1">
      <alignment horizontal="left" vertical="center" wrapText="1"/>
    </xf>
    <xf numFmtId="1" fontId="8" fillId="0" borderId="171" xfId="0" applyNumberFormat="1" applyFont="1" applyBorder="1" applyAlignment="1">
      <alignment horizontal="left" vertical="center" wrapText="1"/>
    </xf>
    <xf numFmtId="1" fontId="8" fillId="0" borderId="173" xfId="0" applyNumberFormat="1" applyFont="1" applyBorder="1" applyAlignment="1">
      <alignment horizontal="left" vertical="center" wrapText="1"/>
    </xf>
    <xf numFmtId="0" fontId="8" fillId="0" borderId="84" xfId="0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92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256" xfId="0" applyNumberFormat="1" applyFont="1" applyBorder="1" applyAlignment="1">
      <alignment horizontal="center" vertical="center" wrapText="1"/>
    </xf>
    <xf numFmtId="1" fontId="8" fillId="0" borderId="236" xfId="0" applyNumberFormat="1" applyFont="1" applyBorder="1" applyAlignment="1">
      <alignment horizontal="center" vertical="center" wrapText="1"/>
    </xf>
    <xf numFmtId="1" fontId="8" fillId="0" borderId="237" xfId="0" applyNumberFormat="1" applyFont="1" applyBorder="1" applyAlignment="1">
      <alignment horizontal="center" vertical="center" wrapText="1"/>
    </xf>
    <xf numFmtId="1" fontId="8" fillId="0" borderId="256" xfId="0" applyNumberFormat="1" applyFont="1" applyBorder="1" applyAlignment="1">
      <alignment horizontal="left" vertical="center"/>
    </xf>
    <xf numFmtId="1" fontId="8" fillId="0" borderId="254" xfId="0" applyNumberFormat="1" applyFont="1" applyBorder="1" applyAlignment="1">
      <alignment horizontal="left" wrapText="1"/>
    </xf>
    <xf numFmtId="1" fontId="8" fillId="0" borderId="255" xfId="0" applyNumberFormat="1" applyFont="1" applyBorder="1" applyAlignment="1">
      <alignment horizontal="left" wrapText="1"/>
    </xf>
    <xf numFmtId="1" fontId="8" fillId="0" borderId="254" xfId="0" applyNumberFormat="1" applyFont="1" applyBorder="1" applyAlignment="1">
      <alignment horizontal="center" vertical="center"/>
    </xf>
    <xf numFmtId="1" fontId="8" fillId="0" borderId="255" xfId="0" applyNumberFormat="1" applyFont="1" applyBorder="1" applyAlignment="1">
      <alignment horizontal="center" vertical="center"/>
    </xf>
    <xf numFmtId="1" fontId="8" fillId="0" borderId="246" xfId="0" applyNumberFormat="1" applyFont="1" applyBorder="1" applyAlignment="1">
      <alignment horizontal="center" vertical="center" wrapText="1"/>
    </xf>
    <xf numFmtId="1" fontId="8" fillId="0" borderId="236" xfId="0" applyNumberFormat="1" applyFont="1" applyBorder="1" applyAlignment="1">
      <alignment horizontal="center" vertical="center"/>
    </xf>
    <xf numFmtId="1" fontId="8" fillId="0" borderId="246" xfId="0" applyNumberFormat="1" applyFont="1" applyBorder="1" applyAlignment="1">
      <alignment horizontal="center" vertical="center"/>
    </xf>
    <xf numFmtId="1" fontId="8" fillId="0" borderId="248" xfId="0" applyNumberFormat="1" applyFont="1" applyBorder="1" applyAlignment="1">
      <alignment horizontal="center" vertical="center"/>
    </xf>
    <xf numFmtId="1" fontId="8" fillId="0" borderId="256" xfId="0" applyNumberFormat="1" applyFont="1" applyBorder="1" applyAlignment="1">
      <alignment horizontal="left" vertical="center" wrapText="1"/>
    </xf>
    <xf numFmtId="1" fontId="8" fillId="0" borderId="255" xfId="0" applyNumberFormat="1" applyFont="1" applyBorder="1" applyAlignment="1">
      <alignment horizontal="center" vertical="center" wrapText="1"/>
    </xf>
    <xf numFmtId="1" fontId="8" fillId="4" borderId="209" xfId="0" applyNumberFormat="1" applyFont="1" applyFill="1" applyBorder="1" applyAlignment="1">
      <alignment horizontal="left" wrapText="1"/>
    </xf>
    <xf numFmtId="1" fontId="8" fillId="4" borderId="233" xfId="0" applyNumberFormat="1" applyFont="1" applyFill="1" applyBorder="1" applyAlignment="1">
      <alignment horizontal="left" wrapText="1"/>
    </xf>
    <xf numFmtId="1" fontId="8" fillId="0" borderId="236" xfId="0" applyNumberFormat="1" applyFont="1" applyBorder="1" applyAlignment="1">
      <alignment horizontal="left" vertical="center"/>
    </xf>
    <xf numFmtId="1" fontId="8" fillId="0" borderId="237" xfId="0" applyNumberFormat="1" applyFont="1" applyBorder="1" applyAlignment="1">
      <alignment horizontal="left" vertical="center"/>
    </xf>
    <xf numFmtId="1" fontId="8" fillId="0" borderId="238" xfId="0" applyNumberFormat="1" applyFont="1" applyBorder="1" applyAlignment="1">
      <alignment horizontal="left" vertical="center" wrapText="1"/>
    </xf>
    <xf numFmtId="1" fontId="8" fillId="0" borderId="201" xfId="0" applyNumberFormat="1" applyFont="1" applyBorder="1" applyAlignment="1">
      <alignment horizontal="left" vertical="center" wrapText="1"/>
    </xf>
    <xf numFmtId="1" fontId="8" fillId="0" borderId="236" xfId="0" applyNumberFormat="1" applyFont="1" applyBorder="1" applyAlignment="1">
      <alignment horizontal="center"/>
    </xf>
    <xf numFmtId="1" fontId="8" fillId="0" borderId="237" xfId="0" applyNumberFormat="1" applyFont="1" applyBorder="1" applyAlignment="1">
      <alignment horizontal="center"/>
    </xf>
    <xf numFmtId="1" fontId="8" fillId="0" borderId="209" xfId="0" applyNumberFormat="1" applyFont="1" applyBorder="1"/>
    <xf numFmtId="1" fontId="8" fillId="0" borderId="245" xfId="0" applyNumberFormat="1" applyFont="1" applyBorder="1"/>
    <xf numFmtId="1" fontId="8" fillId="0" borderId="233" xfId="0" applyNumberFormat="1" applyFont="1" applyBorder="1"/>
    <xf numFmtId="1" fontId="8" fillId="0" borderId="238" xfId="0" applyNumberFormat="1" applyFont="1" applyBorder="1" applyAlignment="1">
      <alignment horizontal="center" vertical="center"/>
    </xf>
    <xf numFmtId="1" fontId="8" fillId="0" borderId="236" xfId="0" applyNumberFormat="1" applyFont="1" applyBorder="1" applyAlignment="1">
      <alignment horizontal="center" wrapText="1"/>
    </xf>
    <xf numFmtId="1" fontId="8" fillId="0" borderId="237" xfId="0" applyNumberFormat="1" applyFont="1" applyBorder="1" applyAlignment="1">
      <alignment horizontal="center" wrapText="1"/>
    </xf>
    <xf numFmtId="1" fontId="8" fillId="0" borderId="256" xfId="0" applyNumberFormat="1" applyFont="1" applyBorder="1" applyAlignment="1">
      <alignment horizontal="center" vertical="center"/>
    </xf>
    <xf numFmtId="1" fontId="8" fillId="0" borderId="209" xfId="0" applyNumberFormat="1" applyFont="1" applyBorder="1" applyAlignment="1">
      <alignment horizontal="left" vertical="center"/>
    </xf>
    <xf numFmtId="1" fontId="8" fillId="0" borderId="245" xfId="0" applyNumberFormat="1" applyFont="1" applyBorder="1" applyAlignment="1">
      <alignment horizontal="left" vertical="center"/>
    </xf>
    <xf numFmtId="1" fontId="8" fillId="0" borderId="233" xfId="0" applyNumberFormat="1" applyFont="1" applyBorder="1" applyAlignment="1">
      <alignment horizontal="left" vertical="center"/>
    </xf>
    <xf numFmtId="1" fontId="8" fillId="0" borderId="209" xfId="0" applyNumberFormat="1" applyFont="1" applyBorder="1" applyAlignment="1">
      <alignment horizontal="left" vertical="center" wrapText="1"/>
    </xf>
    <xf numFmtId="1" fontId="8" fillId="0" borderId="245" xfId="0" applyNumberFormat="1" applyFont="1" applyBorder="1" applyAlignment="1">
      <alignment horizontal="left" vertical="center" wrapText="1"/>
    </xf>
    <xf numFmtId="1" fontId="8" fillId="0" borderId="233" xfId="0" applyNumberFormat="1" applyFont="1" applyBorder="1" applyAlignment="1">
      <alignment horizontal="left" vertical="center" wrapText="1"/>
    </xf>
    <xf numFmtId="1" fontId="8" fillId="0" borderId="238" xfId="0" applyNumberFormat="1" applyFont="1" applyBorder="1" applyAlignment="1">
      <alignment horizontal="center" vertical="center" wrapText="1"/>
    </xf>
    <xf numFmtId="1" fontId="8" fillId="0" borderId="265" xfId="0" applyNumberFormat="1" applyFont="1" applyBorder="1" applyAlignment="1">
      <alignment horizontal="center" vertical="center"/>
    </xf>
    <xf numFmtId="1" fontId="8" fillId="0" borderId="237" xfId="0" applyNumberFormat="1" applyFont="1" applyBorder="1" applyAlignment="1">
      <alignment horizontal="center" vertical="center"/>
    </xf>
    <xf numFmtId="1" fontId="8" fillId="0" borderId="254" xfId="0" applyNumberFormat="1" applyFont="1" applyBorder="1" applyAlignment="1">
      <alignment horizontal="left" vertical="center" wrapText="1"/>
    </xf>
    <xf numFmtId="1" fontId="8" fillId="0" borderId="255" xfId="0" applyNumberFormat="1" applyFont="1" applyBorder="1" applyAlignment="1">
      <alignment horizontal="left" vertical="center"/>
    </xf>
    <xf numFmtId="1" fontId="8" fillId="4" borderId="246" xfId="0" applyNumberFormat="1" applyFont="1" applyFill="1" applyBorder="1" applyAlignment="1">
      <alignment horizontal="center" vertical="center"/>
    </xf>
    <xf numFmtId="1" fontId="8" fillId="4" borderId="248" xfId="0" applyNumberFormat="1" applyFont="1" applyFill="1" applyBorder="1" applyAlignment="1">
      <alignment horizontal="center" vertical="center"/>
    </xf>
    <xf numFmtId="1" fontId="8" fillId="4" borderId="256" xfId="0" applyNumberFormat="1" applyFont="1" applyFill="1" applyBorder="1" applyAlignment="1">
      <alignment horizontal="center" vertical="center" wrapText="1"/>
    </xf>
    <xf numFmtId="1" fontId="8" fillId="0" borderId="266" xfId="0" applyNumberFormat="1" applyFont="1" applyBorder="1" applyAlignment="1">
      <alignment horizontal="center" vertical="center" wrapText="1"/>
    </xf>
    <xf numFmtId="0" fontId="8" fillId="0" borderId="252" xfId="0" applyFont="1" applyBorder="1" applyAlignment="1">
      <alignment horizontal="center" vertical="center"/>
    </xf>
    <xf numFmtId="0" fontId="8" fillId="0" borderId="246" xfId="0" applyFont="1" applyBorder="1" applyAlignment="1">
      <alignment horizontal="center" vertical="center"/>
    </xf>
    <xf numFmtId="0" fontId="8" fillId="0" borderId="248" xfId="0" applyFont="1" applyBorder="1" applyAlignment="1">
      <alignment horizontal="center" vertical="center"/>
    </xf>
    <xf numFmtId="1" fontId="8" fillId="0" borderId="263" xfId="0" applyNumberFormat="1" applyFont="1" applyBorder="1" applyAlignment="1">
      <alignment horizontal="center" vertical="center" wrapText="1"/>
    </xf>
    <xf numFmtId="1" fontId="8" fillId="0" borderId="255" xfId="0" applyNumberFormat="1" applyFont="1" applyBorder="1" applyAlignment="1">
      <alignment horizontal="left" vertical="center" wrapText="1"/>
    </xf>
    <xf numFmtId="1" fontId="8" fillId="4" borderId="236" xfId="0" applyNumberFormat="1" applyFont="1" applyFill="1" applyBorder="1" applyAlignment="1">
      <alignment horizontal="center" vertical="center" wrapText="1"/>
    </xf>
    <xf numFmtId="1" fontId="8" fillId="4" borderId="246" xfId="0" applyNumberFormat="1" applyFont="1" applyFill="1" applyBorder="1" applyAlignment="1">
      <alignment horizontal="center" vertical="center" wrapText="1"/>
    </xf>
    <xf numFmtId="1" fontId="8" fillId="4" borderId="237" xfId="0" applyNumberFormat="1" applyFont="1" applyFill="1" applyBorder="1" applyAlignment="1">
      <alignment horizontal="center" vertical="center" wrapText="1"/>
    </xf>
    <xf numFmtId="1" fontId="8" fillId="0" borderId="254" xfId="2" applyNumberFormat="1" applyFont="1" applyBorder="1" applyAlignment="1">
      <alignment horizontal="left" vertical="center" wrapText="1"/>
    </xf>
    <xf numFmtId="0" fontId="8" fillId="0" borderId="267" xfId="2" applyFont="1" applyBorder="1" applyAlignment="1">
      <alignment horizontal="left"/>
    </xf>
    <xf numFmtId="1" fontId="8" fillId="0" borderId="264" xfId="0" applyNumberFormat="1" applyFont="1" applyBorder="1" applyAlignment="1">
      <alignment horizontal="center" vertical="center" wrapText="1"/>
    </xf>
    <xf numFmtId="1" fontId="8" fillId="0" borderId="239" xfId="0" applyNumberFormat="1" applyFont="1" applyBorder="1" applyAlignment="1">
      <alignment horizontal="center" wrapText="1"/>
    </xf>
    <xf numFmtId="1" fontId="8" fillId="0" borderId="242" xfId="0" applyNumberFormat="1" applyFont="1" applyBorder="1" applyAlignment="1">
      <alignment horizontal="center" wrapText="1"/>
    </xf>
    <xf numFmtId="1" fontId="8" fillId="0" borderId="268" xfId="0" applyNumberFormat="1" applyFont="1" applyBorder="1" applyAlignment="1">
      <alignment horizontal="left" vertical="center" wrapText="1"/>
    </xf>
    <xf numFmtId="0" fontId="8" fillId="0" borderId="238" xfId="0" applyFont="1" applyBorder="1" applyAlignment="1">
      <alignment horizontal="center" vertical="center"/>
    </xf>
    <xf numFmtId="1" fontId="8" fillId="0" borderId="248" xfId="0" applyNumberFormat="1" applyFont="1" applyBorder="1" applyAlignment="1">
      <alignment horizontal="center" vertical="center" wrapText="1"/>
    </xf>
    <xf numFmtId="1" fontId="8" fillId="0" borderId="278" xfId="0" applyNumberFormat="1" applyFont="1" applyBorder="1" applyAlignment="1">
      <alignment horizontal="center" vertical="center" wrapText="1"/>
    </xf>
    <xf numFmtId="1" fontId="8" fillId="0" borderId="227" xfId="0" applyNumberFormat="1" applyFont="1" applyBorder="1" applyAlignment="1">
      <alignment horizontal="center" vertical="center" wrapText="1"/>
    </xf>
    <xf numFmtId="1" fontId="8" fillId="0" borderId="224" xfId="0" applyNumberFormat="1" applyFont="1" applyBorder="1" applyAlignment="1">
      <alignment horizontal="center" vertical="center" wrapText="1"/>
    </xf>
    <xf numFmtId="1" fontId="8" fillId="0" borderId="277" xfId="0" applyNumberFormat="1" applyFont="1" applyBorder="1" applyAlignment="1">
      <alignment horizontal="left" wrapText="1"/>
    </xf>
    <xf numFmtId="1" fontId="8" fillId="0" borderId="278" xfId="0" applyNumberFormat="1" applyFont="1" applyBorder="1" applyAlignment="1">
      <alignment horizontal="left" vertical="center"/>
    </xf>
    <xf numFmtId="1" fontId="8" fillId="0" borderId="277" xfId="0" applyNumberFormat="1" applyFont="1" applyBorder="1" applyAlignment="1">
      <alignment horizontal="center" vertical="center"/>
    </xf>
    <xf numFmtId="1" fontId="8" fillId="0" borderId="225" xfId="0" applyNumberFormat="1" applyFont="1" applyBorder="1" applyAlignment="1">
      <alignment horizontal="center" vertical="center" wrapText="1"/>
    </xf>
    <xf numFmtId="1" fontId="8" fillId="0" borderId="227" xfId="0" applyNumberFormat="1" applyFont="1" applyBorder="1" applyAlignment="1">
      <alignment horizontal="center" vertical="center"/>
    </xf>
    <xf numFmtId="1" fontId="8" fillId="0" borderId="225" xfId="0" applyNumberFormat="1" applyFont="1" applyBorder="1" applyAlignment="1">
      <alignment horizontal="center" vertical="center"/>
    </xf>
    <xf numFmtId="1" fontId="8" fillId="0" borderId="226" xfId="0" applyNumberFormat="1" applyFont="1" applyBorder="1" applyAlignment="1">
      <alignment horizontal="center" vertical="center"/>
    </xf>
    <xf numFmtId="1" fontId="8" fillId="0" borderId="278" xfId="0" applyNumberFormat="1" applyFont="1" applyBorder="1" applyAlignment="1">
      <alignment horizontal="left" vertical="center" wrapText="1"/>
    </xf>
    <xf numFmtId="1" fontId="8" fillId="0" borderId="277" xfId="0" applyNumberFormat="1" applyFont="1" applyBorder="1" applyAlignment="1">
      <alignment horizontal="center" vertical="center" wrapText="1"/>
    </xf>
    <xf numFmtId="1" fontId="8" fillId="4" borderId="230" xfId="0" applyNumberFormat="1" applyFont="1" applyFill="1" applyBorder="1" applyAlignment="1">
      <alignment horizontal="left" wrapText="1"/>
    </xf>
    <xf numFmtId="1" fontId="8" fillId="0" borderId="273" xfId="0" applyNumberFormat="1" applyFont="1" applyBorder="1" applyAlignment="1">
      <alignment horizontal="left" vertical="center"/>
    </xf>
    <xf numFmtId="1" fontId="8" fillId="0" borderId="271" xfId="0" applyNumberFormat="1" applyFont="1" applyBorder="1" applyAlignment="1">
      <alignment horizontal="left" vertical="center" wrapText="1"/>
    </xf>
    <xf numFmtId="1" fontId="8" fillId="0" borderId="232" xfId="0" applyNumberFormat="1" applyFont="1" applyBorder="1" applyAlignment="1">
      <alignment horizontal="left" vertical="center" wrapText="1"/>
    </xf>
    <xf numFmtId="1" fontId="8" fillId="0" borderId="273" xfId="0" applyNumberFormat="1" applyFont="1" applyBorder="1" applyAlignment="1">
      <alignment horizontal="center"/>
    </xf>
    <xf numFmtId="1" fontId="8" fillId="0" borderId="273" xfId="0" applyNumberFormat="1" applyFont="1" applyBorder="1" applyAlignment="1">
      <alignment horizontal="center" vertical="center" wrapText="1"/>
    </xf>
    <xf numFmtId="1" fontId="8" fillId="0" borderId="283" xfId="0" applyNumberFormat="1" applyFont="1" applyBorder="1" applyAlignment="1">
      <alignment horizontal="left" wrapText="1"/>
    </xf>
    <xf numFmtId="1" fontId="8" fillId="0" borderId="230" xfId="0" applyNumberFormat="1" applyFont="1" applyBorder="1"/>
    <xf numFmtId="1" fontId="8" fillId="0" borderId="271" xfId="0" applyNumberFormat="1" applyFont="1" applyBorder="1" applyAlignment="1">
      <alignment horizontal="center" vertical="center"/>
    </xf>
    <xf numFmtId="1" fontId="8" fillId="0" borderId="273" xfId="0" applyNumberFormat="1" applyFont="1" applyBorder="1" applyAlignment="1">
      <alignment horizontal="center" wrapText="1"/>
    </xf>
    <xf numFmtId="1" fontId="8" fillId="0" borderId="278" xfId="0" applyNumberFormat="1" applyFont="1" applyBorder="1" applyAlignment="1">
      <alignment horizontal="center" vertical="center"/>
    </xf>
    <xf numFmtId="1" fontId="8" fillId="0" borderId="230" xfId="0" applyNumberFormat="1" applyFont="1" applyBorder="1" applyAlignment="1">
      <alignment horizontal="left" vertical="center"/>
    </xf>
    <xf numFmtId="1" fontId="8" fillId="0" borderId="230" xfId="0" applyNumberFormat="1" applyFont="1" applyBorder="1" applyAlignment="1">
      <alignment horizontal="left" vertical="center" wrapText="1"/>
    </xf>
    <xf numFmtId="1" fontId="8" fillId="0" borderId="271" xfId="0" applyNumberFormat="1" applyFont="1" applyBorder="1" applyAlignment="1">
      <alignment horizontal="center" vertical="center" wrapText="1"/>
    </xf>
    <xf numFmtId="1" fontId="8" fillId="0" borderId="283" xfId="0" applyNumberFormat="1" applyFont="1" applyBorder="1" applyAlignment="1">
      <alignment horizontal="center" vertical="center"/>
    </xf>
    <xf numFmtId="1" fontId="8" fillId="0" borderId="284" xfId="0" applyNumberFormat="1" applyFont="1" applyBorder="1" applyAlignment="1">
      <alignment horizontal="center" vertical="center"/>
    </xf>
    <xf numFmtId="1" fontId="8" fillId="0" borderId="273" xfId="0" applyNumberFormat="1" applyFont="1" applyBorder="1" applyAlignment="1">
      <alignment horizontal="center" vertical="center"/>
    </xf>
    <xf numFmtId="1" fontId="8" fillId="0" borderId="283" xfId="0" applyNumberFormat="1" applyFont="1" applyBorder="1" applyAlignment="1">
      <alignment horizontal="left" vertical="center" wrapText="1"/>
    </xf>
    <xf numFmtId="1" fontId="8" fillId="0" borderId="277" xfId="0" applyNumberFormat="1" applyFont="1" applyBorder="1" applyAlignment="1">
      <alignment horizontal="left" vertical="center"/>
    </xf>
    <xf numFmtId="1" fontId="8" fillId="4" borderId="278" xfId="0" applyNumberFormat="1" applyFont="1" applyFill="1" applyBorder="1" applyAlignment="1">
      <alignment horizontal="center" vertical="center" wrapText="1"/>
    </xf>
    <xf numFmtId="1" fontId="8" fillId="0" borderId="277" xfId="0" applyNumberFormat="1" applyFont="1" applyBorder="1" applyAlignment="1">
      <alignment horizontal="left" vertical="center" wrapText="1"/>
    </xf>
    <xf numFmtId="1" fontId="8" fillId="4" borderId="273" xfId="0" applyNumberFormat="1" applyFont="1" applyFill="1" applyBorder="1" applyAlignment="1">
      <alignment horizontal="center" vertical="center" wrapText="1"/>
    </xf>
    <xf numFmtId="1" fontId="8" fillId="0" borderId="283" xfId="2" applyNumberFormat="1" applyFont="1" applyBorder="1" applyAlignment="1">
      <alignment horizontal="left" vertical="center" wrapText="1"/>
    </xf>
    <xf numFmtId="0" fontId="8" fillId="0" borderId="285" xfId="2" applyFont="1" applyBorder="1" applyAlignment="1">
      <alignment horizontal="left"/>
    </xf>
    <xf numFmtId="1" fontId="8" fillId="0" borderId="274" xfId="0" applyNumberFormat="1" applyFont="1" applyBorder="1" applyAlignment="1">
      <alignment horizontal="center" wrapText="1"/>
    </xf>
    <xf numFmtId="0" fontId="8" fillId="0" borderId="271" xfId="0" applyFont="1" applyBorder="1" applyAlignment="1">
      <alignment horizontal="center" vertical="center"/>
    </xf>
    <xf numFmtId="1" fontId="8" fillId="0" borderId="289" xfId="0" applyNumberFormat="1" applyFont="1" applyBorder="1" applyAlignment="1">
      <alignment horizontal="center" vertical="center" wrapText="1"/>
    </xf>
    <xf numFmtId="1" fontId="8" fillId="0" borderId="188" xfId="0" applyNumberFormat="1" applyFont="1" applyBorder="1" applyAlignment="1">
      <alignment horizontal="left" vertical="center"/>
    </xf>
    <xf numFmtId="1" fontId="8" fillId="0" borderId="186" xfId="0" applyNumberFormat="1" applyFont="1" applyBorder="1" applyAlignment="1">
      <alignment horizontal="left" wrapText="1"/>
    </xf>
    <xf numFmtId="1" fontId="8" fillId="0" borderId="288" xfId="0" applyNumberFormat="1" applyFont="1" applyBorder="1" applyAlignment="1">
      <alignment horizontal="left" wrapText="1"/>
    </xf>
    <xf numFmtId="1" fontId="8" fillId="0" borderId="289" xfId="0" applyNumberFormat="1" applyFont="1" applyBorder="1" applyAlignment="1">
      <alignment horizontal="left" vertical="center"/>
    </xf>
    <xf numFmtId="1" fontId="8" fillId="0" borderId="186" xfId="0" applyNumberFormat="1" applyFont="1" applyBorder="1" applyAlignment="1">
      <alignment horizontal="center" vertical="center"/>
    </xf>
    <xf numFmtId="1" fontId="8" fillId="0" borderId="288" xfId="0" applyNumberFormat="1" applyFont="1" applyBorder="1" applyAlignment="1">
      <alignment horizontal="center" vertical="center"/>
    </xf>
    <xf numFmtId="1" fontId="8" fillId="0" borderId="289" xfId="0" applyNumberFormat="1" applyFont="1" applyBorder="1" applyAlignment="1">
      <alignment horizontal="left" vertical="center" wrapText="1"/>
    </xf>
    <xf numFmtId="1" fontId="8" fillId="0" borderId="288" xfId="0" applyNumberFormat="1" applyFont="1" applyBorder="1" applyAlignment="1">
      <alignment horizontal="center" vertical="center" wrapText="1"/>
    </xf>
    <xf numFmtId="1" fontId="8" fillId="4" borderId="200" xfId="0" applyNumberFormat="1" applyFont="1" applyFill="1" applyBorder="1" applyAlignment="1">
      <alignment horizontal="left" wrapText="1"/>
    </xf>
    <xf numFmtId="1" fontId="8" fillId="0" borderId="189" xfId="0" applyNumberFormat="1" applyFont="1" applyBorder="1" applyAlignment="1">
      <alignment horizontal="left" vertical="center"/>
    </xf>
    <xf numFmtId="1" fontId="8" fillId="0" borderId="182" xfId="0" applyNumberFormat="1" applyFont="1" applyBorder="1" applyAlignment="1">
      <alignment horizontal="left" vertical="center"/>
    </xf>
    <xf numFmtId="1" fontId="8" fillId="0" borderId="180" xfId="0" applyNumberFormat="1" applyFont="1" applyBorder="1" applyAlignment="1">
      <alignment horizontal="left" vertical="center" wrapText="1"/>
    </xf>
    <xf numFmtId="1" fontId="8" fillId="0" borderId="189" xfId="0" applyNumberFormat="1" applyFont="1" applyBorder="1" applyAlignment="1">
      <alignment horizontal="center"/>
    </xf>
    <xf numFmtId="1" fontId="8" fillId="0" borderId="182" xfId="0" applyNumberFormat="1" applyFont="1" applyBorder="1" applyAlignment="1">
      <alignment horizontal="center"/>
    </xf>
    <xf numFmtId="1" fontId="8" fillId="0" borderId="189" xfId="0" applyNumberFormat="1" applyFont="1" applyBorder="1" applyAlignment="1">
      <alignment horizontal="center" vertical="center" wrapText="1"/>
    </xf>
    <xf numFmtId="1" fontId="8" fillId="0" borderId="190" xfId="0" applyNumberFormat="1" applyFont="1" applyBorder="1" applyAlignment="1">
      <alignment horizontal="center" vertical="center" wrapText="1"/>
    </xf>
    <xf numFmtId="1" fontId="8" fillId="0" borderId="182" xfId="0" applyNumberFormat="1" applyFont="1" applyBorder="1" applyAlignment="1">
      <alignment horizontal="center" vertical="center" wrapText="1"/>
    </xf>
    <xf numFmtId="1" fontId="8" fillId="0" borderId="292" xfId="0" applyNumberFormat="1" applyFont="1" applyBorder="1" applyAlignment="1">
      <alignment horizontal="left" wrapText="1"/>
    </xf>
    <xf numFmtId="1" fontId="8" fillId="0" borderId="208" xfId="0" applyNumberFormat="1" applyFont="1" applyBorder="1"/>
    <xf numFmtId="1" fontId="8" fillId="0" borderId="200" xfId="0" applyNumberFormat="1" applyFont="1" applyBorder="1"/>
    <xf numFmtId="1" fontId="8" fillId="0" borderId="180" xfId="0" applyNumberFormat="1" applyFont="1" applyBorder="1" applyAlignment="1">
      <alignment horizontal="center" vertical="center"/>
    </xf>
    <xf numFmtId="1" fontId="8" fillId="0" borderId="189" xfId="0" applyNumberFormat="1" applyFont="1" applyBorder="1" applyAlignment="1">
      <alignment horizontal="center" wrapText="1"/>
    </xf>
    <xf numFmtId="1" fontId="8" fillId="0" borderId="182" xfId="0" applyNumberFormat="1" applyFont="1" applyBorder="1" applyAlignment="1">
      <alignment horizontal="center" wrapText="1"/>
    </xf>
    <xf numFmtId="1" fontId="8" fillId="0" borderId="289" xfId="0" applyNumberFormat="1" applyFont="1" applyBorder="1" applyAlignment="1">
      <alignment horizontal="center" vertical="center"/>
    </xf>
    <xf numFmtId="1" fontId="8" fillId="0" borderId="208" xfId="0" applyNumberFormat="1" applyFont="1" applyBorder="1" applyAlignment="1">
      <alignment horizontal="left" vertical="center"/>
    </xf>
    <xf numFmtId="1" fontId="8" fillId="0" borderId="200" xfId="0" applyNumberFormat="1" applyFont="1" applyBorder="1" applyAlignment="1">
      <alignment horizontal="left" vertical="center"/>
    </xf>
    <xf numFmtId="1" fontId="8" fillId="0" borderId="208" xfId="0" applyNumberFormat="1" applyFont="1" applyBorder="1" applyAlignment="1">
      <alignment horizontal="left" vertical="center" wrapText="1"/>
    </xf>
    <xf numFmtId="1" fontId="8" fillId="0" borderId="200" xfId="0" applyNumberFormat="1" applyFont="1" applyBorder="1" applyAlignment="1">
      <alignment horizontal="left" vertical="center" wrapText="1"/>
    </xf>
    <xf numFmtId="1" fontId="8" fillId="0" borderId="180" xfId="0" applyNumberFormat="1" applyFont="1" applyBorder="1" applyAlignment="1">
      <alignment horizontal="center" vertical="center" wrapText="1"/>
    </xf>
    <xf numFmtId="1" fontId="8" fillId="0" borderId="292" xfId="0" applyNumberFormat="1" applyFont="1" applyBorder="1" applyAlignment="1">
      <alignment horizontal="center" vertical="center"/>
    </xf>
    <xf numFmtId="1" fontId="8" fillId="0" borderId="293" xfId="0" applyNumberFormat="1" applyFont="1" applyBorder="1" applyAlignment="1">
      <alignment horizontal="center" vertical="center"/>
    </xf>
    <xf numFmtId="1" fontId="8" fillId="0" borderId="190" xfId="0" applyNumberFormat="1" applyFont="1" applyBorder="1" applyAlignment="1">
      <alignment horizontal="center" vertical="center"/>
    </xf>
    <xf numFmtId="1" fontId="8" fillId="0" borderId="182" xfId="0" applyNumberFormat="1" applyFont="1" applyBorder="1" applyAlignment="1">
      <alignment horizontal="center" vertical="center"/>
    </xf>
    <xf numFmtId="1" fontId="8" fillId="0" borderId="292" xfId="0" applyNumberFormat="1" applyFont="1" applyBorder="1" applyAlignment="1">
      <alignment horizontal="left" vertical="center" wrapText="1"/>
    </xf>
    <xf numFmtId="1" fontId="8" fillId="0" borderId="288" xfId="0" applyNumberFormat="1" applyFont="1" applyBorder="1" applyAlignment="1">
      <alignment horizontal="left" vertical="center"/>
    </xf>
    <xf numFmtId="1" fontId="8" fillId="4" borderId="190" xfId="0" applyNumberFormat="1" applyFont="1" applyFill="1" applyBorder="1" applyAlignment="1">
      <alignment horizontal="center" vertical="center"/>
    </xf>
    <xf numFmtId="1" fontId="8" fillId="4" borderId="191" xfId="0" applyNumberFormat="1" applyFont="1" applyFill="1" applyBorder="1" applyAlignment="1">
      <alignment horizontal="center" vertical="center"/>
    </xf>
    <xf numFmtId="1" fontId="8" fillId="4" borderId="289" xfId="0" applyNumberFormat="1" applyFont="1" applyFill="1" applyBorder="1" applyAlignment="1">
      <alignment horizontal="center" vertical="center" wrapText="1"/>
    </xf>
    <xf numFmtId="1" fontId="8" fillId="0" borderId="215" xfId="0" applyNumberFormat="1" applyFont="1" applyBorder="1" applyAlignment="1">
      <alignment horizontal="center" vertical="center" wrapText="1"/>
    </xf>
    <xf numFmtId="0" fontId="8" fillId="0" borderId="216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8" fillId="0" borderId="191" xfId="0" applyFont="1" applyBorder="1" applyAlignment="1">
      <alignment horizontal="center" vertical="center"/>
    </xf>
    <xf numFmtId="1" fontId="8" fillId="0" borderId="205" xfId="0" applyNumberFormat="1" applyFont="1" applyBorder="1" applyAlignment="1">
      <alignment horizontal="center" vertical="center" wrapText="1"/>
    </xf>
    <xf numFmtId="1" fontId="8" fillId="0" borderId="288" xfId="0" applyNumberFormat="1" applyFont="1" applyBorder="1" applyAlignment="1">
      <alignment horizontal="left" vertical="center" wrapText="1"/>
    </xf>
    <xf numFmtId="1" fontId="8" fillId="4" borderId="189" xfId="0" applyNumberFormat="1" applyFont="1" applyFill="1" applyBorder="1" applyAlignment="1">
      <alignment horizontal="center" vertical="center" wrapText="1"/>
    </xf>
    <xf numFmtId="1" fontId="8" fillId="4" borderId="190" xfId="0" applyNumberFormat="1" applyFont="1" applyFill="1" applyBorder="1" applyAlignment="1">
      <alignment horizontal="center" vertical="center" wrapText="1"/>
    </xf>
    <xf numFmtId="1" fontId="8" fillId="4" borderId="182" xfId="0" applyNumberFormat="1" applyFont="1" applyFill="1" applyBorder="1" applyAlignment="1">
      <alignment horizontal="center" vertical="center" wrapText="1"/>
    </xf>
    <xf numFmtId="1" fontId="8" fillId="0" borderId="292" xfId="2" applyNumberFormat="1" applyFont="1" applyBorder="1" applyAlignment="1">
      <alignment horizontal="left" vertical="center" wrapText="1"/>
    </xf>
    <xf numFmtId="0" fontId="8" fillId="0" borderId="294" xfId="2" applyFont="1" applyBorder="1" applyAlignment="1">
      <alignment horizontal="left"/>
    </xf>
    <xf numFmtId="1" fontId="8" fillId="0" borderId="211" xfId="0" applyNumberFormat="1" applyFont="1" applyBorder="1" applyAlignment="1">
      <alignment horizontal="center" vertical="center" wrapText="1"/>
    </xf>
    <xf numFmtId="1" fontId="8" fillId="0" borderId="189" xfId="0" applyNumberFormat="1" applyFont="1" applyBorder="1" applyAlignment="1">
      <alignment horizontal="center" vertical="center"/>
    </xf>
    <xf numFmtId="1" fontId="8" fillId="0" borderId="183" xfId="0" applyNumberFormat="1" applyFont="1" applyBorder="1" applyAlignment="1">
      <alignment horizontal="center" wrapText="1"/>
    </xf>
    <xf numFmtId="1" fontId="8" fillId="0" borderId="206" xfId="0" applyNumberFormat="1" applyFont="1" applyBorder="1" applyAlignment="1">
      <alignment horizontal="center" wrapText="1"/>
    </xf>
    <xf numFmtId="1" fontId="8" fillId="0" borderId="191" xfId="0" applyNumberFormat="1" applyFont="1" applyBorder="1" applyAlignment="1">
      <alignment horizontal="center" vertical="center"/>
    </xf>
    <xf numFmtId="1" fontId="8" fillId="0" borderId="220" xfId="0" applyNumberFormat="1" applyFont="1" applyBorder="1" applyAlignment="1">
      <alignment horizontal="left" vertical="center" wrapText="1"/>
    </xf>
    <xf numFmtId="0" fontId="8" fillId="0" borderId="180" xfId="0" applyFont="1" applyBorder="1" applyAlignment="1">
      <alignment horizontal="center" vertical="center"/>
    </xf>
    <xf numFmtId="1" fontId="8" fillId="0" borderId="191" xfId="0" applyNumberFormat="1" applyFont="1" applyBorder="1" applyAlignment="1">
      <alignment horizontal="center" vertical="center" wrapText="1"/>
    </xf>
    <xf numFmtId="1" fontId="8" fillId="0" borderId="298" xfId="0" applyNumberFormat="1" applyFont="1" applyBorder="1" applyAlignment="1">
      <alignment horizontal="center" vertical="center" wrapText="1"/>
    </xf>
    <xf numFmtId="1" fontId="8" fillId="0" borderId="298" xfId="0" applyNumberFormat="1" applyFont="1" applyBorder="1" applyAlignment="1">
      <alignment horizontal="left" vertical="center"/>
    </xf>
    <xf numFmtId="1" fontId="8" fillId="0" borderId="300" xfId="0" applyNumberFormat="1" applyFont="1" applyBorder="1" applyAlignment="1">
      <alignment horizontal="left" wrapText="1"/>
    </xf>
    <xf numFmtId="1" fontId="8" fillId="0" borderId="297" xfId="0" applyNumberFormat="1" applyFont="1" applyBorder="1" applyAlignment="1">
      <alignment horizontal="left" wrapText="1"/>
    </xf>
    <xf numFmtId="1" fontId="8" fillId="0" borderId="297" xfId="0" applyNumberFormat="1" applyFont="1" applyBorder="1" applyAlignment="1">
      <alignment horizontal="center" vertical="center"/>
    </xf>
    <xf numFmtId="1" fontId="8" fillId="0" borderId="298" xfId="0" applyNumberFormat="1" applyFont="1" applyBorder="1" applyAlignment="1">
      <alignment horizontal="left" vertical="center" wrapText="1"/>
    </xf>
    <xf numFmtId="1" fontId="8" fillId="0" borderId="297" xfId="0" applyNumberFormat="1" applyFont="1" applyBorder="1" applyAlignment="1">
      <alignment horizontal="center" vertical="center" wrapText="1"/>
    </xf>
    <xf numFmtId="1" fontId="8" fillId="0" borderId="298" xfId="0" applyNumberFormat="1" applyFont="1" applyBorder="1" applyAlignment="1">
      <alignment horizontal="center" vertical="center"/>
    </xf>
    <xf numFmtId="1" fontId="8" fillId="0" borderId="300" xfId="0" applyNumberFormat="1" applyFont="1" applyBorder="1" applyAlignment="1">
      <alignment horizontal="center" vertical="center"/>
    </xf>
    <xf numFmtId="1" fontId="8" fillId="0" borderId="308" xfId="0" applyNumberFormat="1" applyFont="1" applyBorder="1" applyAlignment="1">
      <alignment horizontal="center" vertical="center"/>
    </xf>
    <xf numFmtId="1" fontId="8" fillId="0" borderId="300" xfId="0" applyNumberFormat="1" applyFont="1" applyBorder="1" applyAlignment="1">
      <alignment horizontal="left" vertical="center" wrapText="1"/>
    </xf>
    <xf numFmtId="1" fontId="8" fillId="0" borderId="297" xfId="0" applyNumberFormat="1" applyFont="1" applyBorder="1" applyAlignment="1">
      <alignment horizontal="left" vertical="center"/>
    </xf>
    <xf numFmtId="1" fontId="8" fillId="4" borderId="298" xfId="0" applyNumberFormat="1" applyFont="1" applyFill="1" applyBorder="1" applyAlignment="1">
      <alignment horizontal="center" vertical="center" wrapText="1"/>
    </xf>
    <xf numFmtId="1" fontId="8" fillId="0" borderId="309" xfId="0" applyNumberFormat="1" applyFont="1" applyBorder="1" applyAlignment="1">
      <alignment horizontal="center" vertical="center" wrapText="1"/>
    </xf>
    <xf numFmtId="1" fontId="8" fillId="0" borderId="306" xfId="0" applyNumberFormat="1" applyFont="1" applyBorder="1" applyAlignment="1">
      <alignment horizontal="center" vertical="center" wrapText="1"/>
    </xf>
    <xf numFmtId="1" fontId="8" fillId="0" borderId="297" xfId="0" applyNumberFormat="1" applyFont="1" applyBorder="1" applyAlignment="1">
      <alignment horizontal="left" vertical="center" wrapText="1"/>
    </xf>
    <xf numFmtId="1" fontId="8" fillId="0" borderId="300" xfId="2" applyNumberFormat="1" applyFont="1" applyBorder="1" applyAlignment="1">
      <alignment horizontal="left" vertical="center" wrapText="1"/>
    </xf>
    <xf numFmtId="0" fontId="8" fillId="0" borderId="310" xfId="2" applyFont="1" applyBorder="1" applyAlignment="1">
      <alignment horizontal="left"/>
    </xf>
    <xf numFmtId="1" fontId="8" fillId="0" borderId="307" xfId="0" applyNumberFormat="1" applyFont="1" applyBorder="1" applyAlignment="1">
      <alignment horizontal="center" vertical="center" wrapText="1"/>
    </xf>
    <xf numFmtId="1" fontId="8" fillId="0" borderId="311" xfId="0" applyNumberFormat="1" applyFont="1" applyBorder="1" applyAlignment="1">
      <alignment horizontal="left" vertical="center" wrapText="1"/>
    </xf>
    <xf numFmtId="1" fontId="8" fillId="0" borderId="188" xfId="0" applyNumberFormat="1" applyFont="1" applyBorder="1" applyAlignment="1">
      <alignment horizontal="center" vertical="center" wrapText="1"/>
    </xf>
    <xf numFmtId="1" fontId="8" fillId="0" borderId="187" xfId="0" applyNumberFormat="1" applyFont="1" applyBorder="1" applyAlignment="1">
      <alignment horizontal="left" wrapText="1"/>
    </xf>
    <xf numFmtId="1" fontId="8" fillId="0" borderId="187" xfId="0" applyNumberFormat="1" applyFont="1" applyBorder="1" applyAlignment="1">
      <alignment horizontal="center" vertical="center"/>
    </xf>
    <xf numFmtId="1" fontId="8" fillId="0" borderId="188" xfId="0" applyNumberFormat="1" applyFont="1" applyBorder="1" applyAlignment="1">
      <alignment horizontal="left" vertical="center" wrapText="1"/>
    </xf>
    <xf numFmtId="1" fontId="8" fillId="0" borderId="187" xfId="0" applyNumberFormat="1" applyFont="1" applyBorder="1" applyAlignment="1">
      <alignment horizontal="center" vertical="center" wrapText="1"/>
    </xf>
    <xf numFmtId="1" fontId="8" fillId="0" borderId="188" xfId="0" applyNumberFormat="1" applyFont="1" applyBorder="1" applyAlignment="1">
      <alignment horizontal="center" vertical="center"/>
    </xf>
    <xf numFmtId="1" fontId="8" fillId="0" borderId="212" xfId="0" applyNumberFormat="1" applyFont="1" applyBorder="1" applyAlignment="1">
      <alignment horizontal="center" vertical="center"/>
    </xf>
    <xf numFmtId="1" fontId="8" fillId="0" borderId="186" xfId="0" applyNumberFormat="1" applyFont="1" applyBorder="1" applyAlignment="1">
      <alignment horizontal="left" vertical="center" wrapText="1"/>
    </xf>
    <xf numFmtId="1" fontId="8" fillId="0" borderId="187" xfId="0" applyNumberFormat="1" applyFont="1" applyBorder="1" applyAlignment="1">
      <alignment horizontal="left" vertical="center"/>
    </xf>
    <xf numFmtId="1" fontId="8" fillId="4" borderId="188" xfId="0" applyNumberFormat="1" applyFont="1" applyFill="1" applyBorder="1" applyAlignment="1">
      <alignment horizontal="center" vertical="center" wrapText="1"/>
    </xf>
    <xf numFmtId="1" fontId="8" fillId="0" borderId="187" xfId="0" applyNumberFormat="1" applyFont="1" applyBorder="1" applyAlignment="1">
      <alignment horizontal="left" vertical="center" wrapText="1"/>
    </xf>
    <xf numFmtId="1" fontId="8" fillId="0" borderId="186" xfId="2" applyNumberFormat="1" applyFont="1" applyBorder="1" applyAlignment="1">
      <alignment horizontal="left" vertical="center" wrapText="1"/>
    </xf>
    <xf numFmtId="0" fontId="8" fillId="0" borderId="218" xfId="2" applyFont="1" applyBorder="1" applyAlignment="1">
      <alignment horizontal="left"/>
    </xf>
    <xf numFmtId="1" fontId="8" fillId="4" borderId="344" xfId="0" applyNumberFormat="1" applyFont="1" applyFill="1" applyBorder="1" applyAlignment="1">
      <alignment horizontal="left" wrapText="1"/>
    </xf>
    <xf numFmtId="1" fontId="8" fillId="4" borderId="330" xfId="0" applyNumberFormat="1" applyFont="1" applyFill="1" applyBorder="1" applyAlignment="1">
      <alignment horizontal="left" wrapText="1"/>
    </xf>
    <xf numFmtId="1" fontId="8" fillId="0" borderId="334" xfId="0" applyNumberFormat="1" applyFont="1" applyBorder="1" applyAlignment="1">
      <alignment horizontal="left" vertical="center"/>
    </xf>
    <xf numFmtId="1" fontId="8" fillId="0" borderId="335" xfId="0" applyNumberFormat="1" applyFont="1" applyBorder="1" applyAlignment="1">
      <alignment horizontal="left" vertical="center"/>
    </xf>
    <xf numFmtId="1" fontId="8" fillId="0" borderId="336" xfId="0" applyNumberFormat="1" applyFont="1" applyBorder="1" applyAlignment="1">
      <alignment horizontal="left" vertical="center" wrapText="1"/>
    </xf>
    <xf numFmtId="1" fontId="8" fillId="0" borderId="328" xfId="0" applyNumberFormat="1" applyFont="1" applyBorder="1" applyAlignment="1">
      <alignment horizontal="left" vertical="center" wrapText="1"/>
    </xf>
    <xf numFmtId="1" fontId="8" fillId="0" borderId="334" xfId="0" applyNumberFormat="1" applyFont="1" applyBorder="1" applyAlignment="1">
      <alignment horizontal="center"/>
    </xf>
    <xf numFmtId="1" fontId="8" fillId="0" borderId="335" xfId="0" applyNumberFormat="1" applyFont="1" applyBorder="1" applyAlignment="1">
      <alignment horizontal="center"/>
    </xf>
    <xf numFmtId="1" fontId="8" fillId="0" borderId="334" xfId="0" applyNumberFormat="1" applyFont="1" applyBorder="1" applyAlignment="1">
      <alignment horizontal="center" vertical="center" wrapText="1"/>
    </xf>
    <xf numFmtId="1" fontId="8" fillId="0" borderId="345" xfId="0" applyNumberFormat="1" applyFont="1" applyBorder="1" applyAlignment="1">
      <alignment horizontal="center" vertical="center" wrapText="1"/>
    </xf>
    <xf numFmtId="1" fontId="8" fillId="0" borderId="335" xfId="0" applyNumberFormat="1" applyFont="1" applyBorder="1" applyAlignment="1">
      <alignment horizontal="center" vertical="center" wrapText="1"/>
    </xf>
    <xf numFmtId="1" fontId="8" fillId="0" borderId="344" xfId="0" applyNumberFormat="1" applyFont="1" applyBorder="1"/>
    <xf numFmtId="1" fontId="8" fillId="0" borderId="343" xfId="0" applyNumberFormat="1" applyFont="1" applyBorder="1"/>
    <xf numFmtId="1" fontId="8" fillId="0" borderId="330" xfId="0" applyNumberFormat="1" applyFont="1" applyBorder="1"/>
    <xf numFmtId="1" fontId="8" fillId="0" borderId="336" xfId="0" applyNumberFormat="1" applyFont="1" applyBorder="1" applyAlignment="1">
      <alignment horizontal="center" vertical="center"/>
    </xf>
    <xf numFmtId="1" fontId="8" fillId="0" borderId="334" xfId="0" applyNumberFormat="1" applyFont="1" applyBorder="1" applyAlignment="1">
      <alignment horizontal="center" wrapText="1"/>
    </xf>
    <xf numFmtId="1" fontId="8" fillId="0" borderId="335" xfId="0" applyNumberFormat="1" applyFont="1" applyBorder="1" applyAlignment="1">
      <alignment horizontal="center" wrapText="1"/>
    </xf>
    <xf numFmtId="1" fontId="8" fillId="0" borderId="344" xfId="0" applyNumberFormat="1" applyFont="1" applyBorder="1" applyAlignment="1">
      <alignment horizontal="left" vertical="center"/>
    </xf>
    <xf numFmtId="1" fontId="8" fillId="0" borderId="343" xfId="0" applyNumberFormat="1" applyFont="1" applyBorder="1" applyAlignment="1">
      <alignment horizontal="left" vertical="center"/>
    </xf>
    <xf numFmtId="1" fontId="8" fillId="0" borderId="330" xfId="0" applyNumberFormat="1" applyFont="1" applyBorder="1" applyAlignment="1">
      <alignment horizontal="left" vertical="center"/>
    </xf>
    <xf numFmtId="1" fontId="8" fillId="0" borderId="344" xfId="0" applyNumberFormat="1" applyFont="1" applyBorder="1" applyAlignment="1">
      <alignment horizontal="left" vertical="center" wrapText="1"/>
    </xf>
    <xf numFmtId="1" fontId="8" fillId="0" borderId="343" xfId="0" applyNumberFormat="1" applyFont="1" applyBorder="1" applyAlignment="1">
      <alignment horizontal="left" vertical="center" wrapText="1"/>
    </xf>
    <xf numFmtId="1" fontId="8" fillId="0" borderId="330" xfId="0" applyNumberFormat="1" applyFont="1" applyBorder="1" applyAlignment="1">
      <alignment horizontal="left" vertical="center" wrapText="1"/>
    </xf>
    <xf numFmtId="1" fontId="8" fillId="0" borderId="336" xfId="0" applyNumberFormat="1" applyFont="1" applyBorder="1" applyAlignment="1">
      <alignment horizontal="center" vertical="center" wrapText="1"/>
    </xf>
    <xf numFmtId="1" fontId="8" fillId="0" borderId="345" xfId="0" applyNumberFormat="1" applyFont="1" applyBorder="1" applyAlignment="1">
      <alignment horizontal="center" vertical="center"/>
    </xf>
    <xf numFmtId="1" fontId="8" fillId="0" borderId="335" xfId="0" applyNumberFormat="1" applyFont="1" applyBorder="1" applyAlignment="1">
      <alignment horizontal="center" vertical="center"/>
    </xf>
    <xf numFmtId="1" fontId="8" fillId="4" borderId="345" xfId="0" applyNumberFormat="1" applyFont="1" applyFill="1" applyBorder="1" applyAlignment="1">
      <alignment horizontal="center" vertical="center"/>
    </xf>
    <xf numFmtId="1" fontId="8" fillId="4" borderId="347" xfId="0" applyNumberFormat="1" applyFont="1" applyFill="1" applyBorder="1" applyAlignment="1">
      <alignment horizontal="center" vertical="center"/>
    </xf>
    <xf numFmtId="0" fontId="8" fillId="0" borderId="351" xfId="0" applyFont="1" applyBorder="1" applyAlignment="1">
      <alignment horizontal="center" vertical="center"/>
    </xf>
    <xf numFmtId="0" fontId="8" fillId="0" borderId="345" xfId="0" applyFont="1" applyBorder="1" applyAlignment="1">
      <alignment horizontal="center" vertical="center"/>
    </xf>
    <xf numFmtId="0" fontId="8" fillId="0" borderId="347" xfId="0" applyFont="1" applyBorder="1" applyAlignment="1">
      <alignment horizontal="center" vertical="center"/>
    </xf>
    <xf numFmtId="1" fontId="8" fillId="4" borderId="334" xfId="0" applyNumberFormat="1" applyFont="1" applyFill="1" applyBorder="1" applyAlignment="1">
      <alignment horizontal="center" vertical="center" wrapText="1"/>
    </xf>
    <xf numFmtId="1" fontId="8" fillId="4" borderId="345" xfId="0" applyNumberFormat="1" applyFont="1" applyFill="1" applyBorder="1" applyAlignment="1">
      <alignment horizontal="center" vertical="center" wrapText="1"/>
    </xf>
    <xf numFmtId="1" fontId="8" fillId="4" borderId="335" xfId="0" applyNumberFormat="1" applyFont="1" applyFill="1" applyBorder="1" applyAlignment="1">
      <alignment horizontal="center" vertical="center" wrapText="1"/>
    </xf>
    <xf numFmtId="1" fontId="8" fillId="0" borderId="334" xfId="0" applyNumberFormat="1" applyFont="1" applyBorder="1" applyAlignment="1">
      <alignment horizontal="center" vertical="center"/>
    </xf>
    <xf numFmtId="1" fontId="8" fillId="0" borderId="337" xfId="0" applyNumberFormat="1" applyFont="1" applyBorder="1" applyAlignment="1">
      <alignment horizontal="center" wrapText="1"/>
    </xf>
    <xf numFmtId="1" fontId="8" fillId="0" borderId="340" xfId="0" applyNumberFormat="1" applyFont="1" applyBorder="1" applyAlignment="1">
      <alignment horizontal="center" wrapText="1"/>
    </xf>
    <xf numFmtId="1" fontId="8" fillId="0" borderId="347" xfId="0" applyNumberFormat="1" applyFont="1" applyBorder="1" applyAlignment="1">
      <alignment horizontal="center" vertical="center"/>
    </xf>
    <xf numFmtId="0" fontId="8" fillId="0" borderId="336" xfId="0" applyFont="1" applyBorder="1" applyAlignment="1">
      <alignment horizontal="center" vertical="center"/>
    </xf>
    <xf numFmtId="1" fontId="8" fillId="0" borderId="347" xfId="0" applyNumberFormat="1" applyFont="1" applyBorder="1" applyAlignment="1">
      <alignment horizontal="center" vertical="center" wrapText="1"/>
    </xf>
    <xf numFmtId="1" fontId="8" fillId="0" borderId="370" xfId="0" applyNumberFormat="1" applyFont="1" applyBorder="1" applyAlignment="1">
      <alignment horizontal="center" vertical="center" wrapText="1"/>
    </xf>
    <xf numFmtId="1" fontId="8" fillId="0" borderId="371" xfId="0" applyNumberFormat="1" applyFont="1" applyBorder="1" applyAlignment="1">
      <alignment horizontal="center" vertical="center" wrapText="1"/>
    </xf>
    <xf numFmtId="1" fontId="8" fillId="0" borderId="364" xfId="0" applyNumberFormat="1" applyFont="1" applyBorder="1" applyAlignment="1">
      <alignment horizontal="center" vertical="center" wrapText="1"/>
    </xf>
    <xf numFmtId="1" fontId="8" fillId="0" borderId="370" xfId="0" applyNumberFormat="1" applyFont="1" applyBorder="1" applyAlignment="1">
      <alignment horizontal="left" vertical="center"/>
    </xf>
    <xf numFmtId="1" fontId="8" fillId="0" borderId="368" xfId="0" applyNumberFormat="1" applyFont="1" applyBorder="1" applyAlignment="1">
      <alignment horizontal="left" wrapText="1"/>
    </xf>
    <xf numFmtId="1" fontId="8" fillId="0" borderId="369" xfId="0" applyNumberFormat="1" applyFont="1" applyBorder="1" applyAlignment="1">
      <alignment horizontal="left" wrapText="1"/>
    </xf>
    <xf numFmtId="1" fontId="8" fillId="0" borderId="368" xfId="0" applyNumberFormat="1" applyFont="1" applyBorder="1" applyAlignment="1">
      <alignment horizontal="center" vertical="center"/>
    </xf>
    <xf numFmtId="1" fontId="8" fillId="0" borderId="369" xfId="0" applyNumberFormat="1" applyFont="1" applyBorder="1" applyAlignment="1">
      <alignment horizontal="center" vertical="center"/>
    </xf>
    <xf numFmtId="1" fontId="8" fillId="0" borderId="372" xfId="0" applyNumberFormat="1" applyFont="1" applyBorder="1" applyAlignment="1">
      <alignment horizontal="center" vertical="center" wrapText="1"/>
    </xf>
    <xf numFmtId="1" fontId="8" fillId="0" borderId="371" xfId="0" applyNumberFormat="1" applyFont="1" applyBorder="1" applyAlignment="1">
      <alignment horizontal="center" vertical="center"/>
    </xf>
    <xf numFmtId="1" fontId="8" fillId="0" borderId="372" xfId="0" applyNumberFormat="1" applyFont="1" applyBorder="1" applyAlignment="1">
      <alignment horizontal="center" vertical="center"/>
    </xf>
    <xf numFmtId="1" fontId="8" fillId="0" borderId="373" xfId="0" applyNumberFormat="1" applyFont="1" applyBorder="1" applyAlignment="1">
      <alignment horizontal="center" vertical="center"/>
    </xf>
    <xf numFmtId="1" fontId="8" fillId="0" borderId="370" xfId="0" applyNumberFormat="1" applyFont="1" applyBorder="1" applyAlignment="1">
      <alignment horizontal="left" vertical="center" wrapText="1"/>
    </xf>
    <xf numFmtId="1" fontId="8" fillId="0" borderId="369" xfId="0" applyNumberFormat="1" applyFont="1" applyBorder="1" applyAlignment="1">
      <alignment horizontal="center" vertical="center" wrapText="1"/>
    </xf>
    <xf numFmtId="1" fontId="8" fillId="4" borderId="391" xfId="0" applyNumberFormat="1" applyFont="1" applyFill="1" applyBorder="1" applyAlignment="1">
      <alignment horizontal="left" wrapText="1"/>
    </xf>
    <xf numFmtId="1" fontId="8" fillId="4" borderId="382" xfId="0" applyNumberFormat="1" applyFont="1" applyFill="1" applyBorder="1" applyAlignment="1">
      <alignment horizontal="left" wrapText="1"/>
    </xf>
    <xf numFmtId="1" fontId="8" fillId="0" borderId="371" xfId="0" applyNumberFormat="1" applyFont="1" applyBorder="1" applyAlignment="1">
      <alignment horizontal="left" vertical="center"/>
    </xf>
    <xf numFmtId="1" fontId="8" fillId="0" borderId="364" xfId="0" applyNumberFormat="1" applyFont="1" applyBorder="1" applyAlignment="1">
      <alignment horizontal="left" vertical="center"/>
    </xf>
    <xf numFmtId="1" fontId="8" fillId="0" borderId="362" xfId="0" applyNumberFormat="1" applyFont="1" applyBorder="1" applyAlignment="1">
      <alignment horizontal="left" vertical="center" wrapText="1"/>
    </xf>
    <xf numFmtId="1" fontId="8" fillId="0" borderId="383" xfId="0" applyNumberFormat="1" applyFont="1" applyBorder="1" applyAlignment="1">
      <alignment horizontal="left" vertical="center" wrapText="1"/>
    </xf>
    <xf numFmtId="1" fontId="8" fillId="0" borderId="371" xfId="0" applyNumberFormat="1" applyFont="1" applyBorder="1" applyAlignment="1">
      <alignment horizontal="center"/>
    </xf>
    <xf numFmtId="1" fontId="8" fillId="0" borderId="364" xfId="0" applyNumberFormat="1" applyFont="1" applyBorder="1" applyAlignment="1">
      <alignment horizontal="center"/>
    </xf>
    <xf numFmtId="1" fontId="8" fillId="0" borderId="391" xfId="0" applyNumberFormat="1" applyFont="1" applyBorder="1"/>
    <xf numFmtId="1" fontId="8" fillId="0" borderId="390" xfId="0" applyNumberFormat="1" applyFont="1" applyBorder="1"/>
    <xf numFmtId="1" fontId="8" fillId="0" borderId="382" xfId="0" applyNumberFormat="1" applyFont="1" applyBorder="1"/>
    <xf numFmtId="1" fontId="8" fillId="0" borderId="362" xfId="0" applyNumberFormat="1" applyFont="1" applyBorder="1" applyAlignment="1">
      <alignment horizontal="center" vertical="center"/>
    </xf>
    <xf numFmtId="1" fontId="8" fillId="0" borderId="371" xfId="0" applyNumberFormat="1" applyFont="1" applyBorder="1" applyAlignment="1">
      <alignment horizontal="center" wrapText="1"/>
    </xf>
    <xf numFmtId="1" fontId="8" fillId="0" borderId="364" xfId="0" applyNumberFormat="1" applyFont="1" applyBorder="1" applyAlignment="1">
      <alignment horizontal="center" wrapText="1"/>
    </xf>
    <xf numFmtId="1" fontId="8" fillId="0" borderId="370" xfId="0" applyNumberFormat="1" applyFont="1" applyBorder="1" applyAlignment="1">
      <alignment horizontal="center" vertical="center"/>
    </xf>
    <xf numFmtId="1" fontId="8" fillId="0" borderId="391" xfId="0" applyNumberFormat="1" applyFont="1" applyBorder="1" applyAlignment="1">
      <alignment horizontal="left" vertical="center"/>
    </xf>
    <xf numFmtId="1" fontId="8" fillId="0" borderId="390" xfId="0" applyNumberFormat="1" applyFont="1" applyBorder="1" applyAlignment="1">
      <alignment horizontal="left" vertical="center"/>
    </xf>
    <xf numFmtId="1" fontId="8" fillId="0" borderId="382" xfId="0" applyNumberFormat="1" applyFont="1" applyBorder="1" applyAlignment="1">
      <alignment horizontal="left" vertical="center"/>
    </xf>
    <xf numFmtId="1" fontId="8" fillId="0" borderId="391" xfId="0" applyNumberFormat="1" applyFont="1" applyBorder="1" applyAlignment="1">
      <alignment horizontal="left" vertical="center" wrapText="1"/>
    </xf>
    <xf numFmtId="1" fontId="8" fillId="0" borderId="390" xfId="0" applyNumberFormat="1" applyFont="1" applyBorder="1" applyAlignment="1">
      <alignment horizontal="left" vertical="center" wrapText="1"/>
    </xf>
    <xf numFmtId="1" fontId="8" fillId="0" borderId="382" xfId="0" applyNumberFormat="1" applyFont="1" applyBorder="1" applyAlignment="1">
      <alignment horizontal="left" vertical="center" wrapText="1"/>
    </xf>
    <xf numFmtId="1" fontId="8" fillId="0" borderId="362" xfId="0" applyNumberFormat="1" applyFont="1" applyBorder="1" applyAlignment="1">
      <alignment horizontal="center" vertical="center" wrapText="1"/>
    </xf>
    <xf numFmtId="1" fontId="8" fillId="0" borderId="394" xfId="0" applyNumberFormat="1" applyFont="1" applyBorder="1" applyAlignment="1">
      <alignment horizontal="center" vertical="center"/>
    </xf>
    <xf numFmtId="1" fontId="8" fillId="0" borderId="364" xfId="0" applyNumberFormat="1" applyFont="1" applyBorder="1" applyAlignment="1">
      <alignment horizontal="center" vertical="center"/>
    </xf>
    <xf numFmtId="1" fontId="8" fillId="0" borderId="368" xfId="0" applyNumberFormat="1" applyFont="1" applyBorder="1" applyAlignment="1">
      <alignment horizontal="left" vertical="center" wrapText="1"/>
    </xf>
    <xf numFmtId="1" fontId="8" fillId="0" borderId="369" xfId="0" applyNumberFormat="1" applyFont="1" applyBorder="1" applyAlignment="1">
      <alignment horizontal="left" vertical="center"/>
    </xf>
    <xf numFmtId="1" fontId="8" fillId="4" borderId="372" xfId="0" applyNumberFormat="1" applyFont="1" applyFill="1" applyBorder="1" applyAlignment="1">
      <alignment horizontal="center" vertical="center"/>
    </xf>
    <xf numFmtId="1" fontId="8" fillId="4" borderId="373" xfId="0" applyNumberFormat="1" applyFont="1" applyFill="1" applyBorder="1" applyAlignment="1">
      <alignment horizontal="center" vertical="center"/>
    </xf>
    <xf numFmtId="1" fontId="8" fillId="4" borderId="370" xfId="0" applyNumberFormat="1" applyFont="1" applyFill="1" applyBorder="1" applyAlignment="1">
      <alignment horizontal="center" vertical="center" wrapText="1"/>
    </xf>
    <xf numFmtId="1" fontId="8" fillId="0" borderId="397" xfId="0" applyNumberFormat="1" applyFont="1" applyBorder="1" applyAlignment="1">
      <alignment horizontal="center" vertical="center" wrapText="1"/>
    </xf>
    <xf numFmtId="0" fontId="8" fillId="0" borderId="398" xfId="0" applyFont="1" applyBorder="1" applyAlignment="1">
      <alignment horizontal="center" vertical="center"/>
    </xf>
    <xf numFmtId="0" fontId="8" fillId="0" borderId="372" xfId="0" applyFont="1" applyBorder="1" applyAlignment="1">
      <alignment horizontal="center" vertical="center"/>
    </xf>
    <xf numFmtId="0" fontId="8" fillId="0" borderId="373" xfId="0" applyFont="1" applyBorder="1" applyAlignment="1">
      <alignment horizontal="center" vertical="center"/>
    </xf>
    <xf numFmtId="1" fontId="8" fillId="0" borderId="387" xfId="0" applyNumberFormat="1" applyFont="1" applyBorder="1" applyAlignment="1">
      <alignment horizontal="center" vertical="center" wrapText="1"/>
    </xf>
    <xf numFmtId="1" fontId="8" fillId="0" borderId="369" xfId="0" applyNumberFormat="1" applyFont="1" applyBorder="1" applyAlignment="1">
      <alignment horizontal="left" vertical="center" wrapText="1"/>
    </xf>
    <xf numFmtId="1" fontId="8" fillId="4" borderId="371" xfId="0" applyNumberFormat="1" applyFont="1" applyFill="1" applyBorder="1" applyAlignment="1">
      <alignment horizontal="center" vertical="center" wrapText="1"/>
    </xf>
    <xf numFmtId="1" fontId="8" fillId="4" borderId="372" xfId="0" applyNumberFormat="1" applyFont="1" applyFill="1" applyBorder="1" applyAlignment="1">
      <alignment horizontal="center" vertical="center" wrapText="1"/>
    </xf>
    <xf numFmtId="1" fontId="8" fillId="4" borderId="364" xfId="0" applyNumberFormat="1" applyFont="1" applyFill="1" applyBorder="1" applyAlignment="1">
      <alignment horizontal="center" vertical="center" wrapText="1"/>
    </xf>
    <xf numFmtId="1" fontId="8" fillId="0" borderId="368" xfId="2" applyNumberFormat="1" applyFont="1" applyBorder="1" applyAlignment="1">
      <alignment horizontal="left" vertical="center" wrapText="1"/>
    </xf>
    <xf numFmtId="0" fontId="8" fillId="0" borderId="400" xfId="2" applyFont="1" applyBorder="1" applyAlignment="1">
      <alignment horizontal="left"/>
    </xf>
    <xf numFmtId="1" fontId="8" fillId="0" borderId="393" xfId="0" applyNumberFormat="1" applyFont="1" applyBorder="1" applyAlignment="1">
      <alignment horizontal="center" vertical="center" wrapText="1"/>
    </xf>
    <xf numFmtId="1" fontId="8" fillId="0" borderId="365" xfId="0" applyNumberFormat="1" applyFont="1" applyBorder="1" applyAlignment="1">
      <alignment horizontal="center" wrapText="1"/>
    </xf>
    <xf numFmtId="1" fontId="8" fillId="0" borderId="388" xfId="0" applyNumberFormat="1" applyFont="1" applyBorder="1" applyAlignment="1">
      <alignment horizontal="center" wrapText="1"/>
    </xf>
    <xf numFmtId="1" fontId="8" fillId="0" borderId="402" xfId="0" applyNumberFormat="1" applyFont="1" applyBorder="1" applyAlignment="1">
      <alignment horizontal="left" vertical="center" wrapText="1"/>
    </xf>
    <xf numFmtId="0" fontId="8" fillId="0" borderId="362" xfId="0" applyFont="1" applyBorder="1" applyAlignment="1">
      <alignment horizontal="center" vertical="center"/>
    </xf>
    <xf numFmtId="1" fontId="8" fillId="0" borderId="373" xfId="0" applyNumberFormat="1" applyFont="1" applyBorder="1" applyAlignment="1">
      <alignment horizontal="center" vertical="center" wrapText="1"/>
    </xf>
    <xf numFmtId="1" fontId="8" fillId="0" borderId="419" xfId="0" applyNumberFormat="1" applyFont="1" applyBorder="1" applyAlignment="1">
      <alignment horizontal="center" vertical="center" wrapText="1"/>
    </xf>
    <xf numFmtId="1" fontId="8" fillId="0" borderId="420" xfId="0" applyNumberFormat="1" applyFont="1" applyBorder="1" applyAlignment="1">
      <alignment horizontal="center" vertical="center" wrapText="1"/>
    </xf>
    <xf numFmtId="1" fontId="8" fillId="0" borderId="413" xfId="0" applyNumberFormat="1" applyFont="1" applyBorder="1" applyAlignment="1">
      <alignment horizontal="center" vertical="center" wrapText="1"/>
    </xf>
    <xf numFmtId="1" fontId="8" fillId="0" borderId="419" xfId="0" applyNumberFormat="1" applyFont="1" applyBorder="1" applyAlignment="1">
      <alignment horizontal="left" vertical="center"/>
    </xf>
    <xf numFmtId="1" fontId="8" fillId="0" borderId="417" xfId="0" applyNumberFormat="1" applyFont="1" applyBorder="1" applyAlignment="1">
      <alignment horizontal="left" wrapText="1"/>
    </xf>
    <xf numFmtId="1" fontId="8" fillId="0" borderId="418" xfId="0" applyNumberFormat="1" applyFont="1" applyBorder="1" applyAlignment="1">
      <alignment horizontal="left" wrapText="1"/>
    </xf>
    <xf numFmtId="1" fontId="8" fillId="0" borderId="417" xfId="0" applyNumberFormat="1" applyFont="1" applyBorder="1" applyAlignment="1">
      <alignment horizontal="center" vertical="center"/>
    </xf>
    <xf numFmtId="1" fontId="8" fillId="0" borderId="418" xfId="0" applyNumberFormat="1" applyFont="1" applyBorder="1" applyAlignment="1">
      <alignment horizontal="center" vertical="center"/>
    </xf>
    <xf numFmtId="1" fontId="8" fillId="0" borderId="421" xfId="0" applyNumberFormat="1" applyFont="1" applyBorder="1" applyAlignment="1">
      <alignment horizontal="center" vertical="center" wrapText="1"/>
    </xf>
    <xf numFmtId="1" fontId="8" fillId="0" borderId="420" xfId="0" applyNumberFormat="1" applyFont="1" applyBorder="1" applyAlignment="1">
      <alignment horizontal="center" vertical="center"/>
    </xf>
    <xf numFmtId="1" fontId="8" fillId="0" borderId="421" xfId="0" applyNumberFormat="1" applyFont="1" applyBorder="1" applyAlignment="1">
      <alignment horizontal="center" vertical="center"/>
    </xf>
    <xf numFmtId="1" fontId="8" fillId="0" borderId="422" xfId="0" applyNumberFormat="1" applyFont="1" applyBorder="1" applyAlignment="1">
      <alignment horizontal="center" vertical="center"/>
    </xf>
    <xf numFmtId="1" fontId="8" fillId="0" borderId="419" xfId="0" applyNumberFormat="1" applyFont="1" applyBorder="1" applyAlignment="1">
      <alignment horizontal="left" vertical="center" wrapText="1"/>
    </xf>
    <xf numFmtId="1" fontId="8" fillId="0" borderId="418" xfId="0" applyNumberFormat="1" applyFont="1" applyBorder="1" applyAlignment="1">
      <alignment horizontal="center" vertical="center" wrapText="1"/>
    </xf>
    <xf numFmtId="1" fontId="8" fillId="4" borderId="440" xfId="0" applyNumberFormat="1" applyFont="1" applyFill="1" applyBorder="1" applyAlignment="1">
      <alignment horizontal="left" wrapText="1"/>
    </xf>
    <xf numFmtId="1" fontId="8" fillId="4" borderId="431" xfId="0" applyNumberFormat="1" applyFont="1" applyFill="1" applyBorder="1" applyAlignment="1">
      <alignment horizontal="left" wrapText="1"/>
    </xf>
    <xf numFmtId="1" fontId="8" fillId="0" borderId="420" xfId="0" applyNumberFormat="1" applyFont="1" applyBorder="1" applyAlignment="1">
      <alignment horizontal="left" vertical="center"/>
    </xf>
    <xf numFmtId="1" fontId="8" fillId="0" borderId="413" xfId="0" applyNumberFormat="1" applyFont="1" applyBorder="1" applyAlignment="1">
      <alignment horizontal="left" vertical="center"/>
    </xf>
    <xf numFmtId="1" fontId="8" fillId="0" borderId="411" xfId="0" applyNumberFormat="1" applyFont="1" applyBorder="1" applyAlignment="1">
      <alignment horizontal="left" vertical="center" wrapText="1"/>
    </xf>
    <xf numFmtId="1" fontId="8" fillId="0" borderId="432" xfId="0" applyNumberFormat="1" applyFont="1" applyBorder="1" applyAlignment="1">
      <alignment horizontal="left" vertical="center" wrapText="1"/>
    </xf>
    <xf numFmtId="1" fontId="8" fillId="0" borderId="420" xfId="0" applyNumberFormat="1" applyFont="1" applyBorder="1" applyAlignment="1">
      <alignment horizontal="center"/>
    </xf>
    <xf numFmtId="1" fontId="8" fillId="0" borderId="413" xfId="0" applyNumberFormat="1" applyFont="1" applyBorder="1" applyAlignment="1">
      <alignment horizontal="center"/>
    </xf>
    <xf numFmtId="1" fontId="8" fillId="0" borderId="440" xfId="0" applyNumberFormat="1" applyFont="1" applyBorder="1"/>
    <xf numFmtId="1" fontId="8" fillId="0" borderId="439" xfId="0" applyNumberFormat="1" applyFont="1" applyBorder="1"/>
    <xf numFmtId="1" fontId="8" fillId="0" borderId="431" xfId="0" applyNumberFormat="1" applyFont="1" applyBorder="1"/>
    <xf numFmtId="1" fontId="8" fillId="0" borderId="411" xfId="0" applyNumberFormat="1" applyFont="1" applyBorder="1" applyAlignment="1">
      <alignment horizontal="center" vertical="center"/>
    </xf>
    <xf numFmtId="1" fontId="8" fillId="0" borderId="420" xfId="0" applyNumberFormat="1" applyFont="1" applyBorder="1" applyAlignment="1">
      <alignment horizontal="center" wrapText="1"/>
    </xf>
    <xf numFmtId="1" fontId="8" fillId="0" borderId="413" xfId="0" applyNumberFormat="1" applyFont="1" applyBorder="1" applyAlignment="1">
      <alignment horizontal="center" wrapText="1"/>
    </xf>
    <xf numFmtId="1" fontId="8" fillId="0" borderId="419" xfId="0" applyNumberFormat="1" applyFont="1" applyBorder="1" applyAlignment="1">
      <alignment horizontal="center" vertical="center"/>
    </xf>
    <xf numFmtId="1" fontId="8" fillId="0" borderId="440" xfId="0" applyNumberFormat="1" applyFont="1" applyBorder="1" applyAlignment="1">
      <alignment horizontal="left" vertical="center"/>
    </xf>
    <xf numFmtId="1" fontId="8" fillId="0" borderId="439" xfId="0" applyNumberFormat="1" applyFont="1" applyBorder="1" applyAlignment="1">
      <alignment horizontal="left" vertical="center"/>
    </xf>
    <xf numFmtId="1" fontId="8" fillId="0" borderId="431" xfId="0" applyNumberFormat="1" applyFont="1" applyBorder="1" applyAlignment="1">
      <alignment horizontal="left" vertical="center"/>
    </xf>
    <xf numFmtId="1" fontId="8" fillId="0" borderId="440" xfId="0" applyNumberFormat="1" applyFont="1" applyBorder="1" applyAlignment="1">
      <alignment horizontal="left" vertical="center" wrapText="1"/>
    </xf>
    <xf numFmtId="1" fontId="8" fillId="0" borderId="439" xfId="0" applyNumberFormat="1" applyFont="1" applyBorder="1" applyAlignment="1">
      <alignment horizontal="left" vertical="center" wrapText="1"/>
    </xf>
    <xf numFmtId="1" fontId="8" fillId="0" borderId="431" xfId="0" applyNumberFormat="1" applyFont="1" applyBorder="1" applyAlignment="1">
      <alignment horizontal="left" vertical="center" wrapText="1"/>
    </xf>
    <xf numFmtId="1" fontId="8" fillId="0" borderId="411" xfId="0" applyNumberFormat="1" applyFont="1" applyBorder="1" applyAlignment="1">
      <alignment horizontal="center" vertical="center" wrapText="1"/>
    </xf>
    <xf numFmtId="1" fontId="8" fillId="0" borderId="443" xfId="0" applyNumberFormat="1" applyFont="1" applyBorder="1" applyAlignment="1">
      <alignment horizontal="center" vertical="center"/>
    </xf>
    <xf numFmtId="1" fontId="8" fillId="0" borderId="413" xfId="0" applyNumberFormat="1" applyFont="1" applyBorder="1" applyAlignment="1">
      <alignment horizontal="center" vertical="center"/>
    </xf>
    <xf numFmtId="1" fontId="8" fillId="0" borderId="417" xfId="0" applyNumberFormat="1" applyFont="1" applyBorder="1" applyAlignment="1">
      <alignment horizontal="left" vertical="center" wrapText="1"/>
    </xf>
    <xf numFmtId="1" fontId="8" fillId="0" borderId="418" xfId="0" applyNumberFormat="1" applyFont="1" applyBorder="1" applyAlignment="1">
      <alignment horizontal="left" vertical="center"/>
    </xf>
    <xf numFmtId="1" fontId="8" fillId="4" borderId="421" xfId="0" applyNumberFormat="1" applyFont="1" applyFill="1" applyBorder="1" applyAlignment="1">
      <alignment horizontal="center" vertical="center"/>
    </xf>
    <xf numFmtId="1" fontId="8" fillId="4" borderId="422" xfId="0" applyNumberFormat="1" applyFont="1" applyFill="1" applyBorder="1" applyAlignment="1">
      <alignment horizontal="center" vertical="center"/>
    </xf>
    <xf numFmtId="1" fontId="8" fillId="4" borderId="419" xfId="0" applyNumberFormat="1" applyFont="1" applyFill="1" applyBorder="1" applyAlignment="1">
      <alignment horizontal="center" vertical="center" wrapText="1"/>
    </xf>
    <xf numFmtId="1" fontId="8" fillId="0" borderId="446" xfId="0" applyNumberFormat="1" applyFont="1" applyBorder="1" applyAlignment="1">
      <alignment horizontal="center" vertical="center" wrapText="1"/>
    </xf>
    <xf numFmtId="0" fontId="8" fillId="0" borderId="447" xfId="0" applyFont="1" applyBorder="1" applyAlignment="1">
      <alignment horizontal="center" vertical="center"/>
    </xf>
    <xf numFmtId="0" fontId="8" fillId="0" borderId="421" xfId="0" applyFont="1" applyBorder="1" applyAlignment="1">
      <alignment horizontal="center" vertical="center"/>
    </xf>
    <xf numFmtId="0" fontId="8" fillId="0" borderId="422" xfId="0" applyFont="1" applyBorder="1" applyAlignment="1">
      <alignment horizontal="center" vertical="center"/>
    </xf>
    <xf numFmtId="1" fontId="8" fillId="0" borderId="436" xfId="0" applyNumberFormat="1" applyFont="1" applyBorder="1" applyAlignment="1">
      <alignment horizontal="center" vertical="center" wrapText="1"/>
    </xf>
    <xf numFmtId="1" fontId="8" fillId="0" borderId="418" xfId="0" applyNumberFormat="1" applyFont="1" applyBorder="1" applyAlignment="1">
      <alignment horizontal="left" vertical="center" wrapText="1"/>
    </xf>
    <xf numFmtId="1" fontId="8" fillId="4" borderId="420" xfId="0" applyNumberFormat="1" applyFont="1" applyFill="1" applyBorder="1" applyAlignment="1">
      <alignment horizontal="center" vertical="center" wrapText="1"/>
    </xf>
    <xf numFmtId="1" fontId="8" fillId="4" borderId="421" xfId="0" applyNumberFormat="1" applyFont="1" applyFill="1" applyBorder="1" applyAlignment="1">
      <alignment horizontal="center" vertical="center" wrapText="1"/>
    </xf>
    <xf numFmtId="1" fontId="8" fillId="4" borderId="413" xfId="0" applyNumberFormat="1" applyFont="1" applyFill="1" applyBorder="1" applyAlignment="1">
      <alignment horizontal="center" vertical="center" wrapText="1"/>
    </xf>
    <xf numFmtId="1" fontId="8" fillId="0" borderId="417" xfId="2" applyNumberFormat="1" applyFont="1" applyBorder="1" applyAlignment="1">
      <alignment horizontal="left" vertical="center" wrapText="1"/>
    </xf>
    <xf numFmtId="0" fontId="8" fillId="0" borderId="449" xfId="2" applyFont="1" applyBorder="1" applyAlignment="1">
      <alignment horizontal="left"/>
    </xf>
    <xf numFmtId="1" fontId="8" fillId="0" borderId="442" xfId="0" applyNumberFormat="1" applyFont="1" applyBorder="1" applyAlignment="1">
      <alignment horizontal="center" vertical="center" wrapText="1"/>
    </xf>
    <xf numFmtId="1" fontId="8" fillId="0" borderId="414" xfId="0" applyNumberFormat="1" applyFont="1" applyBorder="1" applyAlignment="1">
      <alignment horizontal="center" wrapText="1"/>
    </xf>
    <xf numFmtId="1" fontId="8" fillId="0" borderId="437" xfId="0" applyNumberFormat="1" applyFont="1" applyBorder="1" applyAlignment="1">
      <alignment horizontal="center" wrapText="1"/>
    </xf>
    <xf numFmtId="1" fontId="8" fillId="0" borderId="451" xfId="0" applyNumberFormat="1" applyFont="1" applyBorder="1" applyAlignment="1">
      <alignment horizontal="left" vertical="center" wrapText="1"/>
    </xf>
    <xf numFmtId="0" fontId="8" fillId="0" borderId="411" xfId="0" applyFont="1" applyBorder="1" applyAlignment="1">
      <alignment horizontal="center" vertical="center"/>
    </xf>
    <xf numFmtId="1" fontId="8" fillId="0" borderId="422" xfId="0" applyNumberFormat="1" applyFont="1" applyBorder="1" applyAlignment="1">
      <alignment horizontal="center" vertical="center" wrapText="1"/>
    </xf>
    <xf numFmtId="1" fontId="8" fillId="0" borderId="457" xfId="0" applyNumberFormat="1" applyFont="1" applyBorder="1" applyAlignment="1">
      <alignment horizontal="center" vertical="center" wrapText="1"/>
    </xf>
    <xf numFmtId="1" fontId="8" fillId="0" borderId="457" xfId="0" applyNumberFormat="1" applyFont="1" applyBorder="1" applyAlignment="1">
      <alignment horizontal="left" vertical="center"/>
    </xf>
    <xf numFmtId="1" fontId="8" fillId="0" borderId="459" xfId="0" applyNumberFormat="1" applyFont="1" applyBorder="1" applyAlignment="1">
      <alignment horizontal="left" wrapText="1"/>
    </xf>
    <xf numFmtId="1" fontId="8" fillId="0" borderId="456" xfId="0" applyNumberFormat="1" applyFont="1" applyBorder="1" applyAlignment="1">
      <alignment horizontal="left" wrapText="1"/>
    </xf>
    <xf numFmtId="1" fontId="8" fillId="0" borderId="456" xfId="0" applyNumberFormat="1" applyFont="1" applyBorder="1" applyAlignment="1">
      <alignment horizontal="center" vertical="center"/>
    </xf>
    <xf numFmtId="1" fontId="8" fillId="0" borderId="457" xfId="0" applyNumberFormat="1" applyFont="1" applyBorder="1" applyAlignment="1">
      <alignment horizontal="left" vertical="center" wrapText="1"/>
    </xf>
    <xf numFmtId="1" fontId="8" fillId="0" borderId="456" xfId="0" applyNumberFormat="1" applyFont="1" applyBorder="1" applyAlignment="1">
      <alignment horizontal="center" vertical="center" wrapText="1"/>
    </xf>
    <xf numFmtId="1" fontId="8" fillId="0" borderId="457" xfId="0" applyNumberFormat="1" applyFont="1" applyBorder="1" applyAlignment="1">
      <alignment horizontal="center" vertical="center"/>
    </xf>
    <xf numFmtId="1" fontId="8" fillId="0" borderId="459" xfId="0" applyNumberFormat="1" applyFont="1" applyBorder="1" applyAlignment="1">
      <alignment horizontal="center" vertical="center"/>
    </xf>
    <xf numFmtId="1" fontId="8" fillId="0" borderId="467" xfId="0" applyNumberFormat="1" applyFont="1" applyBorder="1" applyAlignment="1">
      <alignment horizontal="center" vertical="center"/>
    </xf>
    <xf numFmtId="1" fontId="8" fillId="0" borderId="459" xfId="0" applyNumberFormat="1" applyFont="1" applyBorder="1" applyAlignment="1">
      <alignment horizontal="left" vertical="center" wrapText="1"/>
    </xf>
    <xf numFmtId="1" fontId="8" fillId="0" borderId="456" xfId="0" applyNumberFormat="1" applyFont="1" applyBorder="1" applyAlignment="1">
      <alignment horizontal="left" vertical="center"/>
    </xf>
    <xf numFmtId="1" fontId="8" fillId="4" borderId="457" xfId="0" applyNumberFormat="1" applyFont="1" applyFill="1" applyBorder="1" applyAlignment="1">
      <alignment horizontal="center" vertical="center" wrapText="1"/>
    </xf>
    <xf numFmtId="1" fontId="8" fillId="0" borderId="468" xfId="0" applyNumberFormat="1" applyFont="1" applyBorder="1" applyAlignment="1">
      <alignment horizontal="center" vertical="center" wrapText="1"/>
    </xf>
    <xf numFmtId="1" fontId="8" fillId="0" borderId="465" xfId="0" applyNumberFormat="1" applyFont="1" applyBorder="1" applyAlignment="1">
      <alignment horizontal="center" vertical="center" wrapText="1"/>
    </xf>
    <xf numFmtId="1" fontId="8" fillId="0" borderId="456" xfId="0" applyNumberFormat="1" applyFont="1" applyBorder="1" applyAlignment="1">
      <alignment horizontal="left" vertical="center" wrapText="1"/>
    </xf>
    <xf numFmtId="1" fontId="8" fillId="0" borderId="459" xfId="2" applyNumberFormat="1" applyFont="1" applyBorder="1" applyAlignment="1">
      <alignment horizontal="left" vertical="center" wrapText="1"/>
    </xf>
    <xf numFmtId="0" fontId="8" fillId="0" borderId="469" xfId="2" applyFont="1" applyBorder="1" applyAlignment="1">
      <alignment horizontal="left"/>
    </xf>
    <xf numFmtId="1" fontId="8" fillId="0" borderId="466" xfId="0" applyNumberFormat="1" applyFont="1" applyBorder="1" applyAlignment="1">
      <alignment horizontal="center" vertical="center" wrapText="1"/>
    </xf>
    <xf numFmtId="1" fontId="8" fillId="0" borderId="470" xfId="0" applyNumberFormat="1" applyFont="1" applyBorder="1" applyAlignment="1">
      <alignment horizontal="left" vertical="center" wrapText="1"/>
    </xf>
    <xf numFmtId="1" fontId="8" fillId="4" borderId="478" xfId="3" applyNumberFormat="1" applyFont="1" applyFill="1" applyBorder="1" applyAlignment="1">
      <alignment horizontal="right"/>
    </xf>
    <xf numFmtId="1" fontId="8" fillId="4" borderId="479" xfId="3" applyNumberFormat="1" applyFont="1" applyFill="1" applyBorder="1" applyAlignment="1">
      <alignment horizontal="right"/>
    </xf>
    <xf numFmtId="1" fontId="8" fillId="4" borderId="480" xfId="3" applyNumberFormat="1" applyFont="1" applyFill="1" applyBorder="1" applyAlignment="1">
      <alignment horizontal="right"/>
    </xf>
    <xf numFmtId="1" fontId="8" fillId="4" borderId="481" xfId="3" applyNumberFormat="1" applyFont="1" applyFill="1" applyBorder="1" applyAlignment="1">
      <alignment horizontal="right"/>
    </xf>
    <xf numFmtId="1" fontId="8" fillId="5" borderId="482" xfId="0" applyNumberFormat="1" applyFont="1" applyFill="1" applyBorder="1" applyProtection="1">
      <protection locked="0"/>
    </xf>
    <xf numFmtId="1" fontId="8" fillId="5" borderId="483" xfId="0" applyNumberFormat="1" applyFont="1" applyFill="1" applyBorder="1" applyProtection="1">
      <protection locked="0"/>
    </xf>
    <xf numFmtId="1" fontId="8" fillId="5" borderId="484" xfId="0" applyNumberFormat="1" applyFont="1" applyFill="1" applyBorder="1" applyProtection="1">
      <protection locked="0"/>
    </xf>
    <xf numFmtId="1" fontId="8" fillId="5" borderId="481" xfId="0" applyNumberFormat="1" applyFont="1" applyFill="1" applyBorder="1" applyProtection="1">
      <protection locked="0"/>
    </xf>
  </cellXfs>
  <cellStyles count="4">
    <cellStyle name="Celda de comprobación" xfId="1" builtinId="23"/>
    <cellStyle name="Normal" xfId="0" builtinId="0"/>
    <cellStyle name="Normal 2" xfId="2"/>
    <cellStyle name="Nota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3" sqref="A3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",[1]NOMBRE!B2," - ","( ",[1]NOMBRE!C2,[1]NOMBRE!D2,[1]NOMBRE!E2,[1]NOMBRE!F2,[1]NOMBRE!G2," )")</f>
        <v>COMUNA:  - (  )</v>
      </c>
    </row>
    <row r="3" spans="1:96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6" x14ac:dyDescent="0.25">
      <c r="A4" s="1" t="str">
        <f>CONCATENATE("MES: ",[1]NOMBRE!B6," - ","( ",[1]NOMBRE!C6,[1]NOMBRE!D6," )")</f>
        <v>MES:  - (  )</v>
      </c>
    </row>
    <row r="5" spans="1:96" x14ac:dyDescent="0.25">
      <c r="A5" s="1" t="str">
        <f>CONCATENATE("AÑO: ",[1]NOMBRE!B7)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991" t="s">
        <v>3</v>
      </c>
      <c r="B9" s="992"/>
      <c r="C9" s="993"/>
      <c r="D9" s="977" t="s">
        <v>4</v>
      </c>
      <c r="E9" s="979" t="s">
        <v>5</v>
      </c>
      <c r="F9" s="997"/>
      <c r="G9" s="997"/>
      <c r="H9" s="997"/>
      <c r="I9" s="980"/>
      <c r="J9" s="998" t="s">
        <v>6</v>
      </c>
      <c r="K9" s="999"/>
      <c r="L9" s="999"/>
      <c r="M9" s="999"/>
      <c r="N9" s="999"/>
      <c r="O9" s="999"/>
      <c r="P9" s="999"/>
      <c r="Q9" s="999"/>
      <c r="R9" s="999"/>
      <c r="S9" s="999"/>
      <c r="T9" s="999"/>
      <c r="U9" s="999"/>
      <c r="V9" s="999"/>
      <c r="W9" s="999"/>
      <c r="X9" s="1000"/>
      <c r="Y9" s="999" t="s">
        <v>7</v>
      </c>
      <c r="Z9" s="999"/>
      <c r="AA9" s="1000"/>
      <c r="AB9" s="1009" t="s">
        <v>8</v>
      </c>
      <c r="AC9" s="977" t="s">
        <v>9</v>
      </c>
      <c r="AD9" s="977" t="s">
        <v>10</v>
      </c>
      <c r="AE9" s="977" t="s">
        <v>11</v>
      </c>
      <c r="AF9" s="979" t="s">
        <v>12</v>
      </c>
      <c r="AG9" s="980"/>
    </row>
    <row r="10" spans="1:96" s="8" customFormat="1" ht="24" customHeight="1" x14ac:dyDescent="0.15">
      <c r="A10" s="994"/>
      <c r="B10" s="995"/>
      <c r="C10" s="996"/>
      <c r="D10" s="978"/>
      <c r="E10" s="9" t="s">
        <v>13</v>
      </c>
      <c r="F10" s="10" t="s">
        <v>14</v>
      </c>
      <c r="G10" s="10" t="s">
        <v>15</v>
      </c>
      <c r="H10" s="11" t="s">
        <v>16</v>
      </c>
      <c r="I10" s="12" t="s">
        <v>17</v>
      </c>
      <c r="J10" s="13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1" t="s">
        <v>29</v>
      </c>
      <c r="V10" s="11" t="s">
        <v>30</v>
      </c>
      <c r="W10" s="11" t="s">
        <v>31</v>
      </c>
      <c r="X10" s="14" t="s">
        <v>32</v>
      </c>
      <c r="Y10" s="15" t="s">
        <v>33</v>
      </c>
      <c r="Z10" s="16" t="s">
        <v>34</v>
      </c>
      <c r="AA10" s="14" t="s">
        <v>35</v>
      </c>
      <c r="AB10" s="978"/>
      <c r="AC10" s="978"/>
      <c r="AD10" s="978"/>
      <c r="AE10" s="978"/>
      <c r="AF10" s="17" t="s">
        <v>36</v>
      </c>
      <c r="AG10" s="17" t="s">
        <v>37</v>
      </c>
    </row>
    <row r="11" spans="1:96" s="8" customFormat="1" ht="15" customHeight="1" x14ac:dyDescent="0.25">
      <c r="A11" s="981" t="s">
        <v>38</v>
      </c>
      <c r="B11" s="984" t="s">
        <v>39</v>
      </c>
      <c r="C11" s="985"/>
      <c r="D11" s="18">
        <f>SUM(E11:G11)</f>
        <v>611</v>
      </c>
      <c r="E11" s="19">
        <f>SUM(ENERO:DICIEMBRE!E11)</f>
        <v>428</v>
      </c>
      <c r="F11" s="19">
        <f>SUM(ENERO:DICIEMBRE!F11)</f>
        <v>70</v>
      </c>
      <c r="G11" s="19">
        <f>SUM(ENERO:DICIEMBRE!G11)</f>
        <v>113</v>
      </c>
      <c r="H11" s="19">
        <f>SUM(ENERO:DICIEMBRE!H11)</f>
        <v>0</v>
      </c>
      <c r="I11" s="19">
        <f>SUM(ENERO:DICIEMBRE!I11)</f>
        <v>0</v>
      </c>
      <c r="J11" s="19">
        <f>SUM(ENERO:DICIEMBRE!J11)</f>
        <v>0</v>
      </c>
      <c r="K11" s="19">
        <f>SUM(ENERO:DICIEMBRE!K11)</f>
        <v>0</v>
      </c>
      <c r="L11" s="19">
        <f>SUM(ENERO:DICIEMBRE!L11)</f>
        <v>0</v>
      </c>
      <c r="M11" s="19">
        <f>SUM(ENERO:DICIEMBRE!M11)</f>
        <v>0</v>
      </c>
      <c r="N11" s="19">
        <f>SUM(ENERO:DICIEMBRE!N11)</f>
        <v>0</v>
      </c>
      <c r="O11" s="19">
        <f>SUM(ENERO:DICIEMBRE!O11)</f>
        <v>0</v>
      </c>
      <c r="P11" s="19">
        <f>SUM(ENERO:DICIEMBRE!P11)</f>
        <v>0</v>
      </c>
      <c r="Q11" s="19">
        <f>SUM(ENERO:DICIEMBRE!Q11)</f>
        <v>0</v>
      </c>
      <c r="R11" s="19">
        <f>SUM(ENERO:DICIEMBRE!R11)</f>
        <v>0</v>
      </c>
      <c r="S11" s="19">
        <f>SUM(ENERO:DICIEMBRE!S11)</f>
        <v>0</v>
      </c>
      <c r="T11" s="19">
        <f>SUM(ENERO:DICIEMBRE!T11)</f>
        <v>0</v>
      </c>
      <c r="U11" s="19">
        <f>SUM(ENERO:DICIEMBRE!U11)</f>
        <v>0</v>
      </c>
      <c r="V11" s="19">
        <f>SUM(ENERO:DICIEMBRE!V11)</f>
        <v>0</v>
      </c>
      <c r="W11" s="19">
        <f>SUM(ENERO:DICIEMBRE!W11)</f>
        <v>0</v>
      </c>
      <c r="X11" s="19">
        <f>SUM(ENERO:DICIEMBRE!X11)</f>
        <v>0</v>
      </c>
      <c r="Y11" s="19">
        <f>SUM(ENERO:DICIEMBRE!Y11)</f>
        <v>0</v>
      </c>
      <c r="Z11" s="19">
        <f>SUM(ENERO:DICIEMBRE!Z11)</f>
        <v>0</v>
      </c>
      <c r="AA11" s="19">
        <f>SUM(ENERO:DICIEMBRE!AA11)</f>
        <v>0</v>
      </c>
      <c r="AB11" s="19">
        <f>SUM(ENERO:DICIEMBRE!AB11)</f>
        <v>0</v>
      </c>
      <c r="AC11" s="19">
        <f>SUM(ENERO:DICIEMBRE!AC11)</f>
        <v>0</v>
      </c>
      <c r="AD11" s="19">
        <f>SUM(ENERO:DICIEMBRE!AD11)</f>
        <v>0</v>
      </c>
      <c r="AE11" s="19">
        <f>SUM(ENERO:DICIEMBRE!AE11)</f>
        <v>0</v>
      </c>
      <c r="AF11" s="19">
        <f>SUM(ENERO:DICIEMBRE!AF11)</f>
        <v>0</v>
      </c>
      <c r="AG11" s="19">
        <f>SUM(ENERO:DICIEMBRE!AG11)</f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981" t="s">
        <v>40</v>
      </c>
      <c r="C12" s="28" t="s">
        <v>41</v>
      </c>
      <c r="D12" s="29">
        <f t="shared" ref="D12:D21" si="0">SUM(E12:X12)</f>
        <v>542</v>
      </c>
      <c r="E12" s="19">
        <f>SUM(ENERO:DICIEMBRE!E12)</f>
        <v>276</v>
      </c>
      <c r="F12" s="19">
        <f>SUM(ENERO:DICIEMBRE!F12)</f>
        <v>12</v>
      </c>
      <c r="G12" s="19">
        <f>SUM(ENERO:DICIEMBRE!G12)</f>
        <v>59</v>
      </c>
      <c r="H12" s="19">
        <f>SUM(ENERO:DICIEMBRE!H12)</f>
        <v>29</v>
      </c>
      <c r="I12" s="19">
        <f>SUM(ENERO:DICIEMBRE!I12)</f>
        <v>9</v>
      </c>
      <c r="J12" s="19">
        <f>SUM(ENERO:DICIEMBRE!J12)</f>
        <v>1</v>
      </c>
      <c r="K12" s="19">
        <f>SUM(ENERO:DICIEMBRE!K12)</f>
        <v>2</v>
      </c>
      <c r="L12" s="19">
        <f>SUM(ENERO:DICIEMBRE!L12)</f>
        <v>19</v>
      </c>
      <c r="M12" s="19">
        <f>SUM(ENERO:DICIEMBRE!M12)</f>
        <v>32</v>
      </c>
      <c r="N12" s="19">
        <f>SUM(ENERO:DICIEMBRE!N12)</f>
        <v>27</v>
      </c>
      <c r="O12" s="19">
        <f>SUM(ENERO:DICIEMBRE!O12)</f>
        <v>18</v>
      </c>
      <c r="P12" s="19">
        <f>SUM(ENERO:DICIEMBRE!P12)</f>
        <v>13</v>
      </c>
      <c r="Q12" s="19">
        <f>SUM(ENERO:DICIEMBRE!Q12)</f>
        <v>3</v>
      </c>
      <c r="R12" s="19">
        <f>SUM(ENERO:DICIEMBRE!R12)</f>
        <v>4</v>
      </c>
      <c r="S12" s="19">
        <f>SUM(ENERO:DICIEMBRE!S12)</f>
        <v>4</v>
      </c>
      <c r="T12" s="19">
        <f>SUM(ENERO:DICIEMBRE!T12)</f>
        <v>13</v>
      </c>
      <c r="U12" s="19">
        <f>SUM(ENERO:DICIEMBRE!U12)</f>
        <v>8</v>
      </c>
      <c r="V12" s="19">
        <f>SUM(ENERO:DICIEMBRE!V12)</f>
        <v>5</v>
      </c>
      <c r="W12" s="19">
        <f>SUM(ENERO:DICIEMBRE!W12)</f>
        <v>5</v>
      </c>
      <c r="X12" s="19">
        <f>SUM(ENERO:DICIEMBRE!X12)</f>
        <v>3</v>
      </c>
      <c r="Y12" s="19">
        <f>SUM(ENERO:DICIEMBRE!Y12)</f>
        <v>0</v>
      </c>
      <c r="Z12" s="19">
        <f>SUM(ENERO:DICIEMBRE!Z12)</f>
        <v>0</v>
      </c>
      <c r="AA12" s="19">
        <f>SUM(ENERO:DICIEMBRE!AA12)</f>
        <v>0</v>
      </c>
      <c r="AB12" s="19">
        <f>SUM(ENERO:DICIEMBRE!AB12)</f>
        <v>0</v>
      </c>
      <c r="AC12" s="19">
        <f>SUM(ENERO:DICIEMBRE!AC12)</f>
        <v>0</v>
      </c>
      <c r="AD12" s="19">
        <f>SUM(ENERO:DICIEMBRE!AD12)</f>
        <v>0</v>
      </c>
      <c r="AE12" s="19">
        <f>SUM(ENERO:DICIEMBRE!AE12)</f>
        <v>0</v>
      </c>
      <c r="AF12" s="19">
        <f>SUM(ENERO:DICIEMBRE!AF12)</f>
        <v>0</v>
      </c>
      <c r="AG12" s="19">
        <f>SUM(ENERO:DICIEMBRE!AG12)</f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36" t="s">
        <v>42</v>
      </c>
      <c r="D13" s="37">
        <f t="shared" si="0"/>
        <v>222</v>
      </c>
      <c r="E13" s="19">
        <f>SUM(ENERO:DICIEMBRE!E13)</f>
        <v>93</v>
      </c>
      <c r="F13" s="19">
        <f>SUM(ENERO:DICIEMBRE!F13)</f>
        <v>0</v>
      </c>
      <c r="G13" s="19">
        <f>SUM(ENERO:DICIEMBRE!G13)</f>
        <v>20</v>
      </c>
      <c r="H13" s="19">
        <f>SUM(ENERO:DICIEMBRE!H13)</f>
        <v>30</v>
      </c>
      <c r="I13" s="19">
        <f>SUM(ENERO:DICIEMBRE!I13)</f>
        <v>8</v>
      </c>
      <c r="J13" s="19">
        <f>SUM(ENERO:DICIEMBRE!J13)</f>
        <v>0</v>
      </c>
      <c r="K13" s="19">
        <f>SUM(ENERO:DICIEMBRE!K13)</f>
        <v>1</v>
      </c>
      <c r="L13" s="19">
        <f>SUM(ENERO:DICIEMBRE!L13)</f>
        <v>4</v>
      </c>
      <c r="M13" s="19">
        <f>SUM(ENERO:DICIEMBRE!M13)</f>
        <v>8</v>
      </c>
      <c r="N13" s="19">
        <f>SUM(ENERO:DICIEMBRE!N13)</f>
        <v>17</v>
      </c>
      <c r="O13" s="19">
        <f>SUM(ENERO:DICIEMBRE!O13)</f>
        <v>10</v>
      </c>
      <c r="P13" s="19">
        <f>SUM(ENERO:DICIEMBRE!P13)</f>
        <v>5</v>
      </c>
      <c r="Q13" s="19">
        <f>SUM(ENERO:DICIEMBRE!Q13)</f>
        <v>6</v>
      </c>
      <c r="R13" s="19">
        <f>SUM(ENERO:DICIEMBRE!R13)</f>
        <v>3</v>
      </c>
      <c r="S13" s="19">
        <f>SUM(ENERO:DICIEMBRE!S13)</f>
        <v>2</v>
      </c>
      <c r="T13" s="19">
        <f>SUM(ENERO:DICIEMBRE!T13)</f>
        <v>3</v>
      </c>
      <c r="U13" s="19">
        <f>SUM(ENERO:DICIEMBRE!U13)</f>
        <v>3</v>
      </c>
      <c r="V13" s="19">
        <f>SUM(ENERO:DICIEMBRE!V13)</f>
        <v>3</v>
      </c>
      <c r="W13" s="19">
        <f>SUM(ENERO:DICIEMBRE!W13)</f>
        <v>3</v>
      </c>
      <c r="X13" s="19">
        <f>SUM(ENERO:DICIEMBRE!X13)</f>
        <v>3</v>
      </c>
      <c r="Y13" s="19">
        <f>SUM(ENERO:DICIEMBRE!Y13)</f>
        <v>0</v>
      </c>
      <c r="Z13" s="19">
        <f>SUM(ENERO:DICIEMBRE!Z13)</f>
        <v>0</v>
      </c>
      <c r="AA13" s="19">
        <f>SUM(ENERO:DICIEMBRE!AA13)</f>
        <v>0</v>
      </c>
      <c r="AB13" s="19">
        <f>SUM(ENERO:DICIEMBRE!AB13)</f>
        <v>0</v>
      </c>
      <c r="AC13" s="19">
        <f>SUM(ENERO:DICIEMBRE!AC13)</f>
        <v>0</v>
      </c>
      <c r="AD13" s="19">
        <f>SUM(ENERO:DICIEMBRE!AD13)</f>
        <v>0</v>
      </c>
      <c r="AE13" s="19">
        <f>SUM(ENERO:DICIEMBRE!AE13)</f>
        <v>0</v>
      </c>
      <c r="AF13" s="19">
        <f>SUM(ENERO:DICIEMBRE!AF13)</f>
        <v>0</v>
      </c>
      <c r="AG13" s="19">
        <f>SUM(ENERO:DICIEMBRE!AG13)</f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195</v>
      </c>
      <c r="E14" s="19">
        <f>SUM(ENERO:DICIEMBRE!E14)</f>
        <v>99</v>
      </c>
      <c r="F14" s="19">
        <f>SUM(ENERO:DICIEMBRE!F14)</f>
        <v>17</v>
      </c>
      <c r="G14" s="19">
        <f>SUM(ENERO:DICIEMBRE!G14)</f>
        <v>11</v>
      </c>
      <c r="H14" s="19">
        <f>SUM(ENERO:DICIEMBRE!H14)</f>
        <v>1</v>
      </c>
      <c r="I14" s="19">
        <f>SUM(ENERO:DICIEMBRE!I14)</f>
        <v>11</v>
      </c>
      <c r="J14" s="19">
        <f>SUM(ENERO:DICIEMBRE!J14)</f>
        <v>0</v>
      </c>
      <c r="K14" s="19">
        <f>SUM(ENERO:DICIEMBRE!K14)</f>
        <v>0</v>
      </c>
      <c r="L14" s="19">
        <f>SUM(ENERO:DICIEMBRE!L14)</f>
        <v>0</v>
      </c>
      <c r="M14" s="19">
        <f>SUM(ENERO:DICIEMBRE!M14)</f>
        <v>1</v>
      </c>
      <c r="N14" s="19">
        <f>SUM(ENERO:DICIEMBRE!N14)</f>
        <v>1</v>
      </c>
      <c r="O14" s="19">
        <f>SUM(ENERO:DICIEMBRE!O14)</f>
        <v>3</v>
      </c>
      <c r="P14" s="19">
        <f>SUM(ENERO:DICIEMBRE!P14)</f>
        <v>3</v>
      </c>
      <c r="Q14" s="19">
        <f>SUM(ENERO:DICIEMBRE!Q14)</f>
        <v>0</v>
      </c>
      <c r="R14" s="19">
        <f>SUM(ENERO:DICIEMBRE!R14)</f>
        <v>2</v>
      </c>
      <c r="S14" s="19">
        <f>SUM(ENERO:DICIEMBRE!S14)</f>
        <v>3</v>
      </c>
      <c r="T14" s="19">
        <f>SUM(ENERO:DICIEMBRE!T14)</f>
        <v>2</v>
      </c>
      <c r="U14" s="19">
        <f>SUM(ENERO:DICIEMBRE!U14)</f>
        <v>2</v>
      </c>
      <c r="V14" s="19">
        <f>SUM(ENERO:DICIEMBRE!V14)</f>
        <v>10</v>
      </c>
      <c r="W14" s="19">
        <f>SUM(ENERO:DICIEMBRE!W14)</f>
        <v>6</v>
      </c>
      <c r="X14" s="19">
        <f>SUM(ENERO:DICIEMBRE!X14)</f>
        <v>23</v>
      </c>
      <c r="Y14" s="19">
        <f>SUM(ENERO:DICIEMBRE!Y14)</f>
        <v>0</v>
      </c>
      <c r="Z14" s="19">
        <f>SUM(ENERO:DICIEMBRE!Z14)</f>
        <v>0</v>
      </c>
      <c r="AA14" s="19">
        <f>SUM(ENERO:DICIEMBRE!AA14)</f>
        <v>0</v>
      </c>
      <c r="AB14" s="19">
        <f>SUM(ENERO:DICIEMBRE!AB14)</f>
        <v>0</v>
      </c>
      <c r="AC14" s="19">
        <f>SUM(ENERO:DICIEMBRE!AC14)</f>
        <v>0</v>
      </c>
      <c r="AD14" s="19">
        <f>SUM(ENERO:DICIEMBRE!AD14)</f>
        <v>0</v>
      </c>
      <c r="AE14" s="19">
        <f>SUM(ENERO:DICIEMBRE!AE14)</f>
        <v>0</v>
      </c>
      <c r="AF14" s="19">
        <f>SUM(ENERO:DICIEMBRE!AF14)</f>
        <v>0</v>
      </c>
      <c r="AG14" s="19">
        <f>SUM(ENERO:DICIEMBRE!AG14)</f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52" t="s">
        <v>44</v>
      </c>
      <c r="D15" s="53">
        <f t="shared" si="0"/>
        <v>379</v>
      </c>
      <c r="E15" s="19">
        <f>SUM(ENERO:DICIEMBRE!E15)</f>
        <v>225</v>
      </c>
      <c r="F15" s="19">
        <f>SUM(ENERO:DICIEMBRE!F15)</f>
        <v>0</v>
      </c>
      <c r="G15" s="19">
        <f>SUM(ENERO:DICIEMBRE!G15)</f>
        <v>0</v>
      </c>
      <c r="H15" s="19">
        <f>SUM(ENERO:DICIEMBRE!H15)</f>
        <v>0</v>
      </c>
      <c r="I15" s="19">
        <f>SUM(ENERO:DICIEMBRE!I15)</f>
        <v>3</v>
      </c>
      <c r="J15" s="19">
        <f>SUM(ENERO:DICIEMBRE!J15)</f>
        <v>0</v>
      </c>
      <c r="K15" s="19">
        <f>SUM(ENERO:DICIEMBRE!K15)</f>
        <v>10</v>
      </c>
      <c r="L15" s="19">
        <f>SUM(ENERO:DICIEMBRE!L15)</f>
        <v>24</v>
      </c>
      <c r="M15" s="19">
        <f>SUM(ENERO:DICIEMBRE!M15)</f>
        <v>16</v>
      </c>
      <c r="N15" s="19">
        <f>SUM(ENERO:DICIEMBRE!N15)</f>
        <v>23</v>
      </c>
      <c r="O15" s="19">
        <f>SUM(ENERO:DICIEMBRE!O15)</f>
        <v>19</v>
      </c>
      <c r="P15" s="19">
        <f>SUM(ENERO:DICIEMBRE!P15)</f>
        <v>8</v>
      </c>
      <c r="Q15" s="19">
        <f>SUM(ENERO:DICIEMBRE!Q15)</f>
        <v>3</v>
      </c>
      <c r="R15" s="19">
        <f>SUM(ENERO:DICIEMBRE!R15)</f>
        <v>4</v>
      </c>
      <c r="S15" s="19">
        <f>SUM(ENERO:DICIEMBRE!S15)</f>
        <v>7</v>
      </c>
      <c r="T15" s="19">
        <f>SUM(ENERO:DICIEMBRE!T15)</f>
        <v>7</v>
      </c>
      <c r="U15" s="19">
        <f>SUM(ENERO:DICIEMBRE!U15)</f>
        <v>3</v>
      </c>
      <c r="V15" s="19">
        <f>SUM(ENERO:DICIEMBRE!V15)</f>
        <v>6</v>
      </c>
      <c r="W15" s="19">
        <f>SUM(ENERO:DICIEMBRE!W15)</f>
        <v>7</v>
      </c>
      <c r="X15" s="19">
        <f>SUM(ENERO:DICIEMBRE!X15)</f>
        <v>14</v>
      </c>
      <c r="Y15" s="19">
        <f>SUM(ENERO:DICIEMBRE!Y15)</f>
        <v>0</v>
      </c>
      <c r="Z15" s="19">
        <f>SUM(ENERO:DICIEMBRE!Z15)</f>
        <v>0</v>
      </c>
      <c r="AA15" s="19">
        <f>SUM(ENERO:DICIEMBRE!AA15)</f>
        <v>0</v>
      </c>
      <c r="AB15" s="19">
        <f>SUM(ENERO:DICIEMBRE!AB15)</f>
        <v>0</v>
      </c>
      <c r="AC15" s="19">
        <f>SUM(ENERO:DICIEMBRE!AC15)</f>
        <v>0</v>
      </c>
      <c r="AD15" s="19">
        <f>SUM(ENERO:DICIEMBRE!AD15)</f>
        <v>0</v>
      </c>
      <c r="AE15" s="19">
        <f>SUM(ENERO:DICIEMBRE!AE15)</f>
        <v>0</v>
      </c>
      <c r="AF15" s="19">
        <f>SUM(ENERO:DICIEMBRE!AF15)</f>
        <v>0</v>
      </c>
      <c r="AG15" s="19">
        <f>SUM(ENERO:DICIEMBRE!AG15)</f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597</v>
      </c>
      <c r="E16" s="19">
        <f>SUM(ENERO:DICIEMBRE!E16)</f>
        <v>222</v>
      </c>
      <c r="F16" s="19">
        <f>SUM(ENERO:DICIEMBRE!F16)</f>
        <v>86</v>
      </c>
      <c r="G16" s="19">
        <f>SUM(ENERO:DICIEMBRE!G16)</f>
        <v>146</v>
      </c>
      <c r="H16" s="19">
        <f>SUM(ENERO:DICIEMBRE!H16)</f>
        <v>90</v>
      </c>
      <c r="I16" s="19">
        <f>SUM(ENERO:DICIEMBRE!I16)</f>
        <v>43</v>
      </c>
      <c r="J16" s="19">
        <f>SUM(ENERO:DICIEMBRE!J16)</f>
        <v>8</v>
      </c>
      <c r="K16" s="19">
        <f>SUM(ENERO:DICIEMBRE!K16)</f>
        <v>2</v>
      </c>
      <c r="L16" s="19">
        <f>SUM(ENERO:DICIEMBRE!L16)</f>
        <v>0</v>
      </c>
      <c r="M16" s="19">
        <f>SUM(ENERO:DICIEMBRE!M16)</f>
        <v>0</v>
      </c>
      <c r="N16" s="19">
        <f>SUM(ENERO:DICIEMBRE!N16)</f>
        <v>0</v>
      </c>
      <c r="O16" s="19">
        <f>SUM(ENERO:DICIEMBRE!O16)</f>
        <v>0</v>
      </c>
      <c r="P16" s="19">
        <f>SUM(ENERO:DICIEMBRE!P16)</f>
        <v>0</v>
      </c>
      <c r="Q16" s="19">
        <f>SUM(ENERO:DICIEMBRE!Q16)</f>
        <v>0</v>
      </c>
      <c r="R16" s="19">
        <f>SUM(ENERO:DICIEMBRE!R16)</f>
        <v>0</v>
      </c>
      <c r="S16" s="19">
        <f>SUM(ENERO:DICIEMBRE!S16)</f>
        <v>0</v>
      </c>
      <c r="T16" s="19">
        <f>SUM(ENERO:DICIEMBRE!T16)</f>
        <v>0</v>
      </c>
      <c r="U16" s="19">
        <f>SUM(ENERO:DICIEMBRE!U16)</f>
        <v>0</v>
      </c>
      <c r="V16" s="19">
        <f>SUM(ENERO:DICIEMBRE!V16)</f>
        <v>0</v>
      </c>
      <c r="W16" s="19">
        <f>SUM(ENERO:DICIEMBRE!W16)</f>
        <v>0</v>
      </c>
      <c r="X16" s="19">
        <f>SUM(ENERO:DICIEMBRE!X16)</f>
        <v>0</v>
      </c>
      <c r="Y16" s="19">
        <f>SUM(ENERO:DICIEMBRE!Y16)</f>
        <v>0</v>
      </c>
      <c r="Z16" s="19">
        <f>SUM(ENERO:DICIEMBRE!Z16)</f>
        <v>0</v>
      </c>
      <c r="AA16" s="19">
        <f>SUM(ENERO:DICIEMBRE!AA16)</f>
        <v>0</v>
      </c>
      <c r="AB16" s="19">
        <f>SUM(ENERO:DICIEMBRE!AB16)</f>
        <v>0</v>
      </c>
      <c r="AC16" s="19">
        <f>SUM(ENERO:DICIEMBRE!AC16)</f>
        <v>0</v>
      </c>
      <c r="AD16" s="19">
        <f>SUM(ENERO:DICIEMBRE!AD16)</f>
        <v>0</v>
      </c>
      <c r="AE16" s="19">
        <f>SUM(ENERO:DICIEMBRE!AE16)</f>
        <v>0</v>
      </c>
      <c r="AF16" s="19">
        <f>SUM(ENERO:DICIEMBRE!AF16)</f>
        <v>0</v>
      </c>
      <c r="AG16" s="19">
        <f>SUM(ENERO:DICIEMBRE!AG16)</f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1255</v>
      </c>
      <c r="E17" s="19">
        <f>SUM(ENERO:DICIEMBRE!E17)</f>
        <v>21</v>
      </c>
      <c r="F17" s="19">
        <f>SUM(ENERO:DICIEMBRE!F17)</f>
        <v>65</v>
      </c>
      <c r="G17" s="19">
        <f>SUM(ENERO:DICIEMBRE!G17)</f>
        <v>139</v>
      </c>
      <c r="H17" s="19">
        <f>SUM(ENERO:DICIEMBRE!H17)</f>
        <v>80</v>
      </c>
      <c r="I17" s="19">
        <f>SUM(ENERO:DICIEMBRE!I17)</f>
        <v>20</v>
      </c>
      <c r="J17" s="19">
        <f>SUM(ENERO:DICIEMBRE!J17)</f>
        <v>2</v>
      </c>
      <c r="K17" s="19">
        <f>SUM(ENERO:DICIEMBRE!K17)</f>
        <v>23</v>
      </c>
      <c r="L17" s="19">
        <f>SUM(ENERO:DICIEMBRE!L17)</f>
        <v>32</v>
      </c>
      <c r="M17" s="19">
        <f>SUM(ENERO:DICIEMBRE!M17)</f>
        <v>44</v>
      </c>
      <c r="N17" s="19">
        <f>SUM(ENERO:DICIEMBRE!N17)</f>
        <v>37</v>
      </c>
      <c r="O17" s="19">
        <f>SUM(ENERO:DICIEMBRE!O17)</f>
        <v>47</v>
      </c>
      <c r="P17" s="19">
        <f>SUM(ENERO:DICIEMBRE!P17)</f>
        <v>43</v>
      </c>
      <c r="Q17" s="19">
        <f>SUM(ENERO:DICIEMBRE!Q17)</f>
        <v>43</v>
      </c>
      <c r="R17" s="19">
        <f>SUM(ENERO:DICIEMBRE!R17)</f>
        <v>58</v>
      </c>
      <c r="S17" s="19">
        <f>SUM(ENERO:DICIEMBRE!S17)</f>
        <v>93</v>
      </c>
      <c r="T17" s="19">
        <f>SUM(ENERO:DICIEMBRE!T17)</f>
        <v>108</v>
      </c>
      <c r="U17" s="19">
        <f>SUM(ENERO:DICIEMBRE!U17)</f>
        <v>104</v>
      </c>
      <c r="V17" s="19">
        <f>SUM(ENERO:DICIEMBRE!V17)</f>
        <v>86</v>
      </c>
      <c r="W17" s="19">
        <f>SUM(ENERO:DICIEMBRE!W17)</f>
        <v>80</v>
      </c>
      <c r="X17" s="19">
        <f>SUM(ENERO:DICIEMBRE!X17)</f>
        <v>130</v>
      </c>
      <c r="Y17" s="19">
        <f>SUM(ENERO:DICIEMBRE!Y17)</f>
        <v>0</v>
      </c>
      <c r="Z17" s="19">
        <f>SUM(ENERO:DICIEMBRE!Z17)</f>
        <v>0</v>
      </c>
      <c r="AA17" s="19">
        <f>SUM(ENERO:DICIEMBRE!AA17)</f>
        <v>0</v>
      </c>
      <c r="AB17" s="19">
        <f>SUM(ENERO:DICIEMBRE!AB17)</f>
        <v>0</v>
      </c>
      <c r="AC17" s="19">
        <f>SUM(ENERO:DICIEMBRE!AC17)</f>
        <v>0</v>
      </c>
      <c r="AD17" s="19">
        <f>SUM(ENERO:DICIEMBRE!AD17)</f>
        <v>0</v>
      </c>
      <c r="AE17" s="19">
        <f>SUM(ENERO:DICIEMBRE!AE17)</f>
        <v>0</v>
      </c>
      <c r="AF17" s="19">
        <f>SUM(ENERO:DICIEMBRE!AF17)</f>
        <v>0</v>
      </c>
      <c r="AG17" s="19">
        <f>SUM(ENERO:DICIEMBRE!AG17)</f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309</v>
      </c>
      <c r="E18" s="19">
        <f>SUM(ENERO:DICIEMBRE!E18)</f>
        <v>12</v>
      </c>
      <c r="F18" s="19">
        <f>SUM(ENERO:DICIEMBRE!F18)</f>
        <v>74</v>
      </c>
      <c r="G18" s="19">
        <f>SUM(ENERO:DICIEMBRE!G18)</f>
        <v>125</v>
      </c>
      <c r="H18" s="19">
        <f>SUM(ENERO:DICIEMBRE!H18)</f>
        <v>79</v>
      </c>
      <c r="I18" s="19">
        <f>SUM(ENERO:DICIEMBRE!I18)</f>
        <v>19</v>
      </c>
      <c r="J18" s="19">
        <f>SUM(ENERO:DICIEMBRE!J18)</f>
        <v>0</v>
      </c>
      <c r="K18" s="19">
        <f>SUM(ENERO:DICIEMBRE!K18)</f>
        <v>0</v>
      </c>
      <c r="L18" s="19">
        <f>SUM(ENERO:DICIEMBRE!L18)</f>
        <v>0</v>
      </c>
      <c r="M18" s="19">
        <f>SUM(ENERO:DICIEMBRE!M18)</f>
        <v>0</v>
      </c>
      <c r="N18" s="19">
        <f>SUM(ENERO:DICIEMBRE!N18)</f>
        <v>0</v>
      </c>
      <c r="O18" s="19">
        <f>SUM(ENERO:DICIEMBRE!O18)</f>
        <v>0</v>
      </c>
      <c r="P18" s="19">
        <f>SUM(ENERO:DICIEMBRE!P18)</f>
        <v>0</v>
      </c>
      <c r="Q18" s="19">
        <f>SUM(ENERO:DICIEMBRE!Q18)</f>
        <v>0</v>
      </c>
      <c r="R18" s="19">
        <f>SUM(ENERO:DICIEMBRE!R18)</f>
        <v>0</v>
      </c>
      <c r="S18" s="19">
        <f>SUM(ENERO:DICIEMBRE!S18)</f>
        <v>0</v>
      </c>
      <c r="T18" s="19">
        <f>SUM(ENERO:DICIEMBRE!T18)</f>
        <v>0</v>
      </c>
      <c r="U18" s="19">
        <f>SUM(ENERO:DICIEMBRE!U18)</f>
        <v>0</v>
      </c>
      <c r="V18" s="19">
        <f>SUM(ENERO:DICIEMBRE!V18)</f>
        <v>0</v>
      </c>
      <c r="W18" s="19">
        <f>SUM(ENERO:DICIEMBRE!W18)</f>
        <v>0</v>
      </c>
      <c r="X18" s="19">
        <f>SUM(ENERO:DICIEMBRE!X18)</f>
        <v>0</v>
      </c>
      <c r="Y18" s="19">
        <f>SUM(ENERO:DICIEMBRE!Y18)</f>
        <v>0</v>
      </c>
      <c r="Z18" s="19">
        <f>SUM(ENERO:DICIEMBRE!Z18)</f>
        <v>0</v>
      </c>
      <c r="AA18" s="19">
        <f>SUM(ENERO:DICIEMBRE!AA18)</f>
        <v>0</v>
      </c>
      <c r="AB18" s="19">
        <f>SUM(ENERO:DICIEMBRE!AB18)</f>
        <v>0</v>
      </c>
      <c r="AC18" s="19">
        <f>SUM(ENERO:DICIEMBRE!AC18)</f>
        <v>0</v>
      </c>
      <c r="AD18" s="19">
        <f>SUM(ENERO:DICIEMBRE!AD18)</f>
        <v>0</v>
      </c>
      <c r="AE18" s="19">
        <f>SUM(ENERO:DICIEMBRE!AE18)</f>
        <v>0</v>
      </c>
      <c r="AF18" s="19">
        <f>SUM(ENERO:DICIEMBRE!AF18)</f>
        <v>0</v>
      </c>
      <c r="AG18" s="19">
        <f>SUM(ENERO:DICIEMBRE!AG18)</f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19">
        <f>SUM(ENERO:DICIEMBRE!E19)</f>
        <v>0</v>
      </c>
      <c r="F19" s="19">
        <f>SUM(ENERO:DICIEMBRE!F19)</f>
        <v>0</v>
      </c>
      <c r="G19" s="19">
        <f>SUM(ENERO:DICIEMBRE!G19)</f>
        <v>0</v>
      </c>
      <c r="H19" s="19">
        <f>SUM(ENERO:DICIEMBRE!H19)</f>
        <v>0</v>
      </c>
      <c r="I19" s="19">
        <f>SUM(ENERO:DICIEMBRE!I19)</f>
        <v>0</v>
      </c>
      <c r="J19" s="19">
        <f>SUM(ENERO:DICIEMBRE!J19)</f>
        <v>0</v>
      </c>
      <c r="K19" s="19">
        <f>SUM(ENERO:DICIEMBRE!K19)</f>
        <v>0</v>
      </c>
      <c r="L19" s="19">
        <f>SUM(ENERO:DICIEMBRE!L19)</f>
        <v>0</v>
      </c>
      <c r="M19" s="19">
        <f>SUM(ENERO:DICIEMBRE!M19)</f>
        <v>0</v>
      </c>
      <c r="N19" s="19">
        <f>SUM(ENERO:DICIEMBRE!N19)</f>
        <v>0</v>
      </c>
      <c r="O19" s="19">
        <f>SUM(ENERO:DICIEMBRE!O19)</f>
        <v>0</v>
      </c>
      <c r="P19" s="19">
        <f>SUM(ENERO:DICIEMBRE!P19)</f>
        <v>0</v>
      </c>
      <c r="Q19" s="19">
        <f>SUM(ENERO:DICIEMBRE!Q19)</f>
        <v>0</v>
      </c>
      <c r="R19" s="19">
        <f>SUM(ENERO:DICIEMBRE!R19)</f>
        <v>0</v>
      </c>
      <c r="S19" s="19">
        <f>SUM(ENERO:DICIEMBRE!S19)</f>
        <v>0</v>
      </c>
      <c r="T19" s="19">
        <f>SUM(ENERO:DICIEMBRE!T19)</f>
        <v>0</v>
      </c>
      <c r="U19" s="19">
        <f>SUM(ENERO:DICIEMBRE!U19)</f>
        <v>0</v>
      </c>
      <c r="V19" s="19">
        <f>SUM(ENERO:DICIEMBRE!V19)</f>
        <v>0</v>
      </c>
      <c r="W19" s="19">
        <f>SUM(ENERO:DICIEMBRE!W19)</f>
        <v>0</v>
      </c>
      <c r="X19" s="19">
        <f>SUM(ENERO:DICIEMBRE!X19)</f>
        <v>0</v>
      </c>
      <c r="Y19" s="19">
        <f>SUM(ENERO:DICIEMBRE!Y19)</f>
        <v>0</v>
      </c>
      <c r="Z19" s="19">
        <f>SUM(ENERO:DICIEMBRE!Z19)</f>
        <v>0</v>
      </c>
      <c r="AA19" s="19">
        <f>SUM(ENERO:DICIEMBRE!AA19)</f>
        <v>0</v>
      </c>
      <c r="AB19" s="19">
        <f>SUM(ENERO:DICIEMBRE!AB19)</f>
        <v>0</v>
      </c>
      <c r="AC19" s="19">
        <f>SUM(ENERO:DICIEMBRE!AC19)</f>
        <v>0</v>
      </c>
      <c r="AD19" s="19">
        <f>SUM(ENERO:DICIEMBRE!AD19)</f>
        <v>0</v>
      </c>
      <c r="AE19" s="19">
        <f>SUM(ENERO:DICIEMBRE!AE19)</f>
        <v>0</v>
      </c>
      <c r="AF19" s="19">
        <f>SUM(ENERO:DICIEMBRE!AF19)</f>
        <v>0</v>
      </c>
      <c r="AG19" s="19">
        <f>SUM(ENERO:DICIEMBRE!AG19)</f>
        <v>0</v>
      </c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003" t="s">
        <v>49</v>
      </c>
      <c r="C20" s="80" t="s">
        <v>50</v>
      </c>
      <c r="D20" s="29">
        <f t="shared" si="0"/>
        <v>475</v>
      </c>
      <c r="E20" s="19">
        <f>SUM(ENERO:DICIEMBRE!E20)</f>
        <v>457</v>
      </c>
      <c r="F20" s="19">
        <f>SUM(ENERO:DICIEMBRE!F20)</f>
        <v>0</v>
      </c>
      <c r="G20" s="19">
        <f>SUM(ENERO:DICIEMBRE!G20)</f>
        <v>0</v>
      </c>
      <c r="H20" s="19">
        <f>SUM(ENERO:DICIEMBRE!H20)</f>
        <v>0</v>
      </c>
      <c r="I20" s="19">
        <f>SUM(ENERO:DICIEMBRE!I20)</f>
        <v>10</v>
      </c>
      <c r="J20" s="19">
        <f>SUM(ENERO:DICIEMBRE!J20)</f>
        <v>0</v>
      </c>
      <c r="K20" s="19">
        <f>SUM(ENERO:DICIEMBRE!K20)</f>
        <v>8</v>
      </c>
      <c r="L20" s="19">
        <f>SUM(ENERO:DICIEMBRE!L20)</f>
        <v>0</v>
      </c>
      <c r="M20" s="19">
        <f>SUM(ENERO:DICIEMBRE!M20)</f>
        <v>0</v>
      </c>
      <c r="N20" s="19">
        <f>SUM(ENERO:DICIEMBRE!N20)</f>
        <v>0</v>
      </c>
      <c r="O20" s="19">
        <f>SUM(ENERO:DICIEMBRE!O20)</f>
        <v>0</v>
      </c>
      <c r="P20" s="19">
        <f>SUM(ENERO:DICIEMBRE!P20)</f>
        <v>0</v>
      </c>
      <c r="Q20" s="19">
        <f>SUM(ENERO:DICIEMBRE!Q20)</f>
        <v>0</v>
      </c>
      <c r="R20" s="19">
        <f>SUM(ENERO:DICIEMBRE!R20)</f>
        <v>0</v>
      </c>
      <c r="S20" s="19">
        <f>SUM(ENERO:DICIEMBRE!S20)</f>
        <v>0</v>
      </c>
      <c r="T20" s="19">
        <f>SUM(ENERO:DICIEMBRE!T20)</f>
        <v>0</v>
      </c>
      <c r="U20" s="19">
        <f>SUM(ENERO:DICIEMBRE!U20)</f>
        <v>0</v>
      </c>
      <c r="V20" s="19">
        <f>SUM(ENERO:DICIEMBRE!V20)</f>
        <v>0</v>
      </c>
      <c r="W20" s="19">
        <f>SUM(ENERO:DICIEMBRE!W20)</f>
        <v>0</v>
      </c>
      <c r="X20" s="19">
        <f>SUM(ENERO:DICIEMBRE!X20)</f>
        <v>0</v>
      </c>
      <c r="Y20" s="19">
        <f>SUM(ENERO:DICIEMBRE!Y20)</f>
        <v>0</v>
      </c>
      <c r="Z20" s="19">
        <f>SUM(ENERO:DICIEMBRE!Z20)</f>
        <v>0</v>
      </c>
      <c r="AA20" s="19">
        <f>SUM(ENERO:DICIEMBRE!AA20)</f>
        <v>0</v>
      </c>
      <c r="AB20" s="19">
        <f>SUM(ENERO:DICIEMBRE!AB20)</f>
        <v>0</v>
      </c>
      <c r="AC20" s="19">
        <f>SUM(ENERO:DICIEMBRE!AC20)</f>
        <v>0</v>
      </c>
      <c r="AD20" s="19">
        <f>SUM(ENERO:DICIEMBRE!AD20)</f>
        <v>0</v>
      </c>
      <c r="AE20" s="19">
        <f>SUM(ENERO:DICIEMBRE!AE20)</f>
        <v>0</v>
      </c>
      <c r="AF20" s="19">
        <f>SUM(ENERO:DICIEMBRE!AF20)</f>
        <v>0</v>
      </c>
      <c r="AG20" s="19">
        <f>SUM(ENERO:DICIEMBRE!AG20)</f>
        <v>0</v>
      </c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19">
        <f>SUM(ENERO:DICIEMBRE!E21)</f>
        <v>0</v>
      </c>
      <c r="F21" s="19">
        <f>SUM(ENERO:DICIEMBRE!F21)</f>
        <v>0</v>
      </c>
      <c r="G21" s="19">
        <f>SUM(ENERO:DICIEMBRE!G21)</f>
        <v>0</v>
      </c>
      <c r="H21" s="19">
        <f>SUM(ENERO:DICIEMBRE!H21)</f>
        <v>0</v>
      </c>
      <c r="I21" s="19">
        <f>SUM(ENERO:DICIEMBRE!I21)</f>
        <v>0</v>
      </c>
      <c r="J21" s="19">
        <f>SUM(ENERO:DICIEMBRE!J21)</f>
        <v>0</v>
      </c>
      <c r="K21" s="19">
        <f>SUM(ENERO:DICIEMBRE!K21)</f>
        <v>0</v>
      </c>
      <c r="L21" s="19">
        <f>SUM(ENERO:DICIEMBRE!L21)</f>
        <v>0</v>
      </c>
      <c r="M21" s="19">
        <f>SUM(ENERO:DICIEMBRE!M21)</f>
        <v>0</v>
      </c>
      <c r="N21" s="19">
        <f>SUM(ENERO:DICIEMBRE!N21)</f>
        <v>0</v>
      </c>
      <c r="O21" s="19">
        <f>SUM(ENERO:DICIEMBRE!O21)</f>
        <v>0</v>
      </c>
      <c r="P21" s="19">
        <f>SUM(ENERO:DICIEMBRE!P21)</f>
        <v>0</v>
      </c>
      <c r="Q21" s="19">
        <f>SUM(ENERO:DICIEMBRE!Q21)</f>
        <v>0</v>
      </c>
      <c r="R21" s="19">
        <f>SUM(ENERO:DICIEMBRE!R21)</f>
        <v>0</v>
      </c>
      <c r="S21" s="19">
        <f>SUM(ENERO:DICIEMBRE!S21)</f>
        <v>0</v>
      </c>
      <c r="T21" s="19">
        <f>SUM(ENERO:DICIEMBRE!T21)</f>
        <v>0</v>
      </c>
      <c r="U21" s="19">
        <f>SUM(ENERO:DICIEMBRE!U21)</f>
        <v>0</v>
      </c>
      <c r="V21" s="19">
        <f>SUM(ENERO:DICIEMBRE!V21)</f>
        <v>0</v>
      </c>
      <c r="W21" s="19">
        <f>SUM(ENERO:DICIEMBRE!W21)</f>
        <v>0</v>
      </c>
      <c r="X21" s="19">
        <f>SUM(ENERO:DICIEMBRE!X21)</f>
        <v>0</v>
      </c>
      <c r="Y21" s="19">
        <f>SUM(ENERO:DICIEMBRE!Y21)</f>
        <v>0</v>
      </c>
      <c r="Z21" s="19">
        <f>SUM(ENERO:DICIEMBRE!Z21)</f>
        <v>0</v>
      </c>
      <c r="AA21" s="19">
        <f>SUM(ENERO:DICIEMBRE!AA21)</f>
        <v>0</v>
      </c>
      <c r="AB21" s="19">
        <f>SUM(ENERO:DICIEMBRE!AB21)</f>
        <v>0</v>
      </c>
      <c r="AC21" s="19">
        <f>SUM(ENERO:DICIEMBRE!AC21)</f>
        <v>0</v>
      </c>
      <c r="AD21" s="19">
        <f>SUM(ENERO:DICIEMBRE!AD21)</f>
        <v>0</v>
      </c>
      <c r="AE21" s="19">
        <f>SUM(ENERO:DICIEMBRE!AE21)</f>
        <v>0</v>
      </c>
      <c r="AF21" s="19">
        <f>SUM(ENERO:DICIEMBRE!AF21)</f>
        <v>0</v>
      </c>
      <c r="AG21" s="19">
        <f>SUM(ENERO:DICIEMBRE!AG21)</f>
        <v>0</v>
      </c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19">
        <f>SUM(ENERO:DICIEMBRE!E22)</f>
        <v>0</v>
      </c>
      <c r="F22" s="19">
        <f>SUM(ENERO:DICIEMBRE!F22)</f>
        <v>0</v>
      </c>
      <c r="G22" s="19">
        <f>SUM(ENERO:DICIEMBRE!G22)</f>
        <v>0</v>
      </c>
      <c r="H22" s="19">
        <f>SUM(ENERO:DICIEMBRE!H22)</f>
        <v>0</v>
      </c>
      <c r="I22" s="19">
        <f>SUM(ENERO:DICIEMBRE!I22)</f>
        <v>0</v>
      </c>
      <c r="J22" s="19">
        <f>SUM(ENERO:DICIEMBRE!J22)</f>
        <v>0</v>
      </c>
      <c r="K22" s="19">
        <f>SUM(ENERO:DICIEMBRE!K22)</f>
        <v>0</v>
      </c>
      <c r="L22" s="19">
        <f>SUM(ENERO:DICIEMBRE!L22)</f>
        <v>0</v>
      </c>
      <c r="M22" s="19">
        <f>SUM(ENERO:DICIEMBRE!M22)</f>
        <v>0</v>
      </c>
      <c r="N22" s="19">
        <f>SUM(ENERO:DICIEMBRE!N22)</f>
        <v>0</v>
      </c>
      <c r="O22" s="19">
        <f>SUM(ENERO:DICIEMBRE!O22)</f>
        <v>0</v>
      </c>
      <c r="P22" s="19">
        <f>SUM(ENERO:DICIEMBRE!P22)</f>
        <v>0</v>
      </c>
      <c r="Q22" s="19">
        <f>SUM(ENERO:DICIEMBRE!Q22)</f>
        <v>0</v>
      </c>
      <c r="R22" s="19">
        <f>SUM(ENERO:DICIEMBRE!R22)</f>
        <v>0</v>
      </c>
      <c r="S22" s="19">
        <f>SUM(ENERO:DICIEMBRE!S22)</f>
        <v>0</v>
      </c>
      <c r="T22" s="19">
        <f>SUM(ENERO:DICIEMBRE!T22)</f>
        <v>0</v>
      </c>
      <c r="U22" s="19">
        <f>SUM(ENERO:DICIEMBRE!U22)</f>
        <v>0</v>
      </c>
      <c r="V22" s="19">
        <f>SUM(ENERO:DICIEMBRE!V22)</f>
        <v>0</v>
      </c>
      <c r="W22" s="19">
        <f>SUM(ENERO:DICIEMBRE!W22)</f>
        <v>0</v>
      </c>
      <c r="X22" s="19">
        <f>SUM(ENERO:DICIEMBRE!X22)</f>
        <v>0</v>
      </c>
      <c r="Y22" s="19">
        <f>SUM(ENERO:DICIEMBRE!Y22)</f>
        <v>0</v>
      </c>
      <c r="Z22" s="19">
        <f>SUM(ENERO:DICIEMBRE!Z22)</f>
        <v>0</v>
      </c>
      <c r="AA22" s="19">
        <f>SUM(ENERO:DICIEMBRE!AA22)</f>
        <v>0</v>
      </c>
      <c r="AB22" s="19">
        <f>SUM(ENERO:DICIEMBRE!AB22)</f>
        <v>0</v>
      </c>
      <c r="AC22" s="19">
        <f>SUM(ENERO:DICIEMBRE!AC22)</f>
        <v>0</v>
      </c>
      <c r="AD22" s="19">
        <f>SUM(ENERO:DICIEMBRE!AD22)</f>
        <v>0</v>
      </c>
      <c r="AE22" s="19">
        <f>SUM(ENERO:DICIEMBRE!AE22)</f>
        <v>0</v>
      </c>
      <c r="AF22" s="19">
        <f>SUM(ENERO:DICIEMBRE!AF22)</f>
        <v>0</v>
      </c>
      <c r="AG22" s="19">
        <f>SUM(ENERO:DICIEMBRE!AG22)</f>
        <v>0</v>
      </c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x14ac:dyDescent="0.25">
      <c r="A23" s="982"/>
      <c r="B23" s="1005" t="s">
        <v>53</v>
      </c>
      <c r="C23" s="1006"/>
      <c r="D23" s="37">
        <f>SUM(J23:S23)</f>
        <v>326</v>
      </c>
      <c r="E23" s="19">
        <f>SUM(ENERO:DICIEMBRE!E23)</f>
        <v>0</v>
      </c>
      <c r="F23" s="19">
        <f>SUM(ENERO:DICIEMBRE!F23)</f>
        <v>0</v>
      </c>
      <c r="G23" s="19">
        <f>SUM(ENERO:DICIEMBRE!G23)</f>
        <v>0</v>
      </c>
      <c r="H23" s="19">
        <f>SUM(ENERO:DICIEMBRE!H23)</f>
        <v>0</v>
      </c>
      <c r="I23" s="19">
        <f>SUM(ENERO:DICIEMBRE!I23)</f>
        <v>0</v>
      </c>
      <c r="J23" s="19">
        <f>SUM(ENERO:DICIEMBRE!J23)</f>
        <v>1</v>
      </c>
      <c r="K23" s="19">
        <f>SUM(ENERO:DICIEMBRE!K23)</f>
        <v>24</v>
      </c>
      <c r="L23" s="19">
        <f>SUM(ENERO:DICIEMBRE!L23)</f>
        <v>78</v>
      </c>
      <c r="M23" s="19">
        <f>SUM(ENERO:DICIEMBRE!M23)</f>
        <v>105</v>
      </c>
      <c r="N23" s="19">
        <f>SUM(ENERO:DICIEMBRE!N23)</f>
        <v>70</v>
      </c>
      <c r="O23" s="19">
        <f>SUM(ENERO:DICIEMBRE!O23)</f>
        <v>33</v>
      </c>
      <c r="P23" s="19">
        <f>SUM(ENERO:DICIEMBRE!P23)</f>
        <v>6</v>
      </c>
      <c r="Q23" s="19">
        <f>SUM(ENERO:DICIEMBRE!Q23)</f>
        <v>3</v>
      </c>
      <c r="R23" s="19">
        <f>SUM(ENERO:DICIEMBRE!R23)</f>
        <v>5</v>
      </c>
      <c r="S23" s="19">
        <f>SUM(ENERO:DICIEMBRE!S23)</f>
        <v>1</v>
      </c>
      <c r="T23" s="19">
        <f>SUM(ENERO:DICIEMBRE!T23)</f>
        <v>0</v>
      </c>
      <c r="U23" s="19">
        <f>SUM(ENERO:DICIEMBRE!U23)</f>
        <v>0</v>
      </c>
      <c r="V23" s="19">
        <f>SUM(ENERO:DICIEMBRE!V23)</f>
        <v>0</v>
      </c>
      <c r="W23" s="19">
        <f>SUM(ENERO:DICIEMBRE!W23)</f>
        <v>0</v>
      </c>
      <c r="X23" s="19">
        <f>SUM(ENERO:DICIEMBRE!X23)</f>
        <v>0</v>
      </c>
      <c r="Y23" s="19">
        <f>SUM(ENERO:DICIEMBRE!Y23)</f>
        <v>0</v>
      </c>
      <c r="Z23" s="19">
        <f>SUM(ENERO:DICIEMBRE!Z23)</f>
        <v>0</v>
      </c>
      <c r="AA23" s="19">
        <f>SUM(ENERO:DICIEMBRE!AA23)</f>
        <v>0</v>
      </c>
      <c r="AB23" s="19">
        <f>SUM(ENERO:DICIEMBRE!AB23)</f>
        <v>0</v>
      </c>
      <c r="AC23" s="19">
        <f>SUM(ENERO:DICIEMBRE!AC23)</f>
        <v>0</v>
      </c>
      <c r="AD23" s="19">
        <f>SUM(ENERO:DICIEMBRE!AD23)</f>
        <v>0</v>
      </c>
      <c r="AE23" s="19">
        <f>SUM(ENERO:DICIEMBRE!AE23)</f>
        <v>0</v>
      </c>
      <c r="AF23" s="19">
        <f>SUM(ENERO:DICIEMBRE!AF23)</f>
        <v>0</v>
      </c>
      <c r="AG23" s="19">
        <f>SUM(ENERO:DICIEMBRE!AG23)</f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205</v>
      </c>
      <c r="E24" s="19">
        <f>SUM(ENERO:DICIEMBRE!E24)</f>
        <v>0</v>
      </c>
      <c r="F24" s="19">
        <f>SUM(ENERO:DICIEMBRE!F24)</f>
        <v>0</v>
      </c>
      <c r="G24" s="19">
        <f>SUM(ENERO:DICIEMBRE!G24)</f>
        <v>0</v>
      </c>
      <c r="H24" s="19">
        <f>SUM(ENERO:DICIEMBRE!H24)</f>
        <v>0</v>
      </c>
      <c r="I24" s="19">
        <f>SUM(ENERO:DICIEMBRE!I24)</f>
        <v>0</v>
      </c>
      <c r="J24" s="19">
        <f>SUM(ENERO:DICIEMBRE!J24)</f>
        <v>1</v>
      </c>
      <c r="K24" s="19">
        <f>SUM(ENERO:DICIEMBRE!K24)</f>
        <v>17</v>
      </c>
      <c r="L24" s="19">
        <f>SUM(ENERO:DICIEMBRE!L24)</f>
        <v>43</v>
      </c>
      <c r="M24" s="19">
        <f>SUM(ENERO:DICIEMBRE!M24)</f>
        <v>60</v>
      </c>
      <c r="N24" s="19">
        <f>SUM(ENERO:DICIEMBRE!N24)</f>
        <v>49</v>
      </c>
      <c r="O24" s="19">
        <f>SUM(ENERO:DICIEMBRE!O24)</f>
        <v>20</v>
      </c>
      <c r="P24" s="19">
        <f>SUM(ENERO:DICIEMBRE!P24)</f>
        <v>6</v>
      </c>
      <c r="Q24" s="19">
        <f>SUM(ENERO:DICIEMBRE!Q24)</f>
        <v>3</v>
      </c>
      <c r="R24" s="19">
        <f>SUM(ENERO:DICIEMBRE!R24)</f>
        <v>5</v>
      </c>
      <c r="S24" s="19">
        <f>SUM(ENERO:DICIEMBRE!S24)</f>
        <v>1</v>
      </c>
      <c r="T24" s="19">
        <f>SUM(ENERO:DICIEMBRE!T24)</f>
        <v>0</v>
      </c>
      <c r="U24" s="19">
        <f>SUM(ENERO:DICIEMBRE!U24)</f>
        <v>0</v>
      </c>
      <c r="V24" s="19">
        <f>SUM(ENERO:DICIEMBRE!V24)</f>
        <v>0</v>
      </c>
      <c r="W24" s="19">
        <f>SUM(ENERO:DICIEMBRE!W24)</f>
        <v>0</v>
      </c>
      <c r="X24" s="19">
        <f>SUM(ENERO:DICIEMBRE!X24)</f>
        <v>0</v>
      </c>
      <c r="Y24" s="19">
        <f>SUM(ENERO:DICIEMBRE!Y24)</f>
        <v>0</v>
      </c>
      <c r="Z24" s="19">
        <f>SUM(ENERO:DICIEMBRE!Z24)</f>
        <v>0</v>
      </c>
      <c r="AA24" s="19">
        <f>SUM(ENERO:DICIEMBRE!AA24)</f>
        <v>0</v>
      </c>
      <c r="AB24" s="19">
        <f>SUM(ENERO:DICIEMBRE!AB24)</f>
        <v>0</v>
      </c>
      <c r="AC24" s="19">
        <f>SUM(ENERO:DICIEMBRE!AC24)</f>
        <v>0</v>
      </c>
      <c r="AD24" s="19">
        <f>SUM(ENERO:DICIEMBRE!AD24)</f>
        <v>0</v>
      </c>
      <c r="AE24" s="19">
        <f>SUM(ENERO:DICIEMBRE!AE24)</f>
        <v>0</v>
      </c>
      <c r="AF24" s="19">
        <f>SUM(ENERO:DICIEMBRE!AF24)</f>
        <v>0</v>
      </c>
      <c r="AG24" s="19">
        <f>SUM(ENERO:DICIEMBRE!AG24)</f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5</v>
      </c>
      <c r="E25" s="19">
        <f>SUM(ENERO:DICIEMBRE!E25)</f>
        <v>0</v>
      </c>
      <c r="F25" s="19">
        <f>SUM(ENERO:DICIEMBRE!F25)</f>
        <v>0</v>
      </c>
      <c r="G25" s="19">
        <f>SUM(ENERO:DICIEMBRE!G25)</f>
        <v>0</v>
      </c>
      <c r="H25" s="19">
        <f>SUM(ENERO:DICIEMBRE!H25)</f>
        <v>0</v>
      </c>
      <c r="I25" s="19">
        <f>SUM(ENERO:DICIEMBRE!I25)</f>
        <v>5</v>
      </c>
      <c r="J25" s="19">
        <f>SUM(ENERO:DICIEMBRE!J25)</f>
        <v>0</v>
      </c>
      <c r="K25" s="19">
        <f>SUM(ENERO:DICIEMBRE!K25)</f>
        <v>0</v>
      </c>
      <c r="L25" s="19">
        <f>SUM(ENERO:DICIEMBRE!L25)</f>
        <v>0</v>
      </c>
      <c r="M25" s="19">
        <f>SUM(ENERO:DICIEMBRE!M25)</f>
        <v>0</v>
      </c>
      <c r="N25" s="19">
        <f>SUM(ENERO:DICIEMBRE!N25)</f>
        <v>0</v>
      </c>
      <c r="O25" s="19">
        <f>SUM(ENERO:DICIEMBRE!O25)</f>
        <v>0</v>
      </c>
      <c r="P25" s="19">
        <f>SUM(ENERO:DICIEMBRE!P25)</f>
        <v>0</v>
      </c>
      <c r="Q25" s="19">
        <f>SUM(ENERO:DICIEMBRE!Q25)</f>
        <v>0</v>
      </c>
      <c r="R25" s="19">
        <f>SUM(ENERO:DICIEMBRE!R25)</f>
        <v>0</v>
      </c>
      <c r="S25" s="19">
        <f>SUM(ENERO:DICIEMBRE!S25)</f>
        <v>0</v>
      </c>
      <c r="T25" s="19">
        <f>SUM(ENERO:DICIEMBRE!T25)</f>
        <v>0</v>
      </c>
      <c r="U25" s="19">
        <f>SUM(ENERO:DICIEMBRE!U25)</f>
        <v>0</v>
      </c>
      <c r="V25" s="19">
        <f>SUM(ENERO:DICIEMBRE!V25)</f>
        <v>0</v>
      </c>
      <c r="W25" s="19">
        <f>SUM(ENERO:DICIEMBRE!W25)</f>
        <v>0</v>
      </c>
      <c r="X25" s="19">
        <f>SUM(ENERO:DICIEMBRE!X25)</f>
        <v>0</v>
      </c>
      <c r="Y25" s="19">
        <f>SUM(ENERO:DICIEMBRE!Y25)</f>
        <v>0</v>
      </c>
      <c r="Z25" s="19">
        <f>SUM(ENERO:DICIEMBRE!Z25)</f>
        <v>0</v>
      </c>
      <c r="AA25" s="19">
        <f>SUM(ENERO:DICIEMBRE!AA25)</f>
        <v>0</v>
      </c>
      <c r="AB25" s="19">
        <f>SUM(ENERO:DICIEMBRE!AB25)</f>
        <v>0</v>
      </c>
      <c r="AC25" s="19">
        <f>SUM(ENERO:DICIEMBRE!AC25)</f>
        <v>0</v>
      </c>
      <c r="AD25" s="19">
        <f>SUM(ENERO:DICIEMBRE!AD25)</f>
        <v>0</v>
      </c>
      <c r="AE25" s="19">
        <f>SUM(ENERO:DICIEMBRE!AE25)</f>
        <v>0</v>
      </c>
      <c r="AF25" s="19">
        <f>SUM(ENERO:DICIEMBRE!AF25)</f>
        <v>0</v>
      </c>
      <c r="AG25" s="19">
        <f>SUM(ENERO:DICIEMBRE!AG25)</f>
        <v>0</v>
      </c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x14ac:dyDescent="0.25">
      <c r="A26" s="982"/>
      <c r="B26" s="1003" t="s">
        <v>56</v>
      </c>
      <c r="C26" s="104" t="s">
        <v>57</v>
      </c>
      <c r="D26" s="18">
        <f>SUM(E26:F26)</f>
        <v>114</v>
      </c>
      <c r="E26" s="19">
        <f>SUM(ENERO:DICIEMBRE!E26)</f>
        <v>114</v>
      </c>
      <c r="F26" s="19">
        <f>SUM(ENERO:DICIEMBRE!F26)</f>
        <v>0</v>
      </c>
      <c r="G26" s="19">
        <f>SUM(ENERO:DICIEMBRE!G26)</f>
        <v>0</v>
      </c>
      <c r="H26" s="19">
        <f>SUM(ENERO:DICIEMBRE!H26)</f>
        <v>0</v>
      </c>
      <c r="I26" s="19">
        <f>SUM(ENERO:DICIEMBRE!I26)</f>
        <v>0</v>
      </c>
      <c r="J26" s="19">
        <f>SUM(ENERO:DICIEMBRE!J26)</f>
        <v>0</v>
      </c>
      <c r="K26" s="19">
        <f>SUM(ENERO:DICIEMBRE!K26)</f>
        <v>0</v>
      </c>
      <c r="L26" s="19">
        <f>SUM(ENERO:DICIEMBRE!L26)</f>
        <v>0</v>
      </c>
      <c r="M26" s="19">
        <f>SUM(ENERO:DICIEMBRE!M26)</f>
        <v>0</v>
      </c>
      <c r="N26" s="19">
        <f>SUM(ENERO:DICIEMBRE!N26)</f>
        <v>0</v>
      </c>
      <c r="O26" s="19">
        <f>SUM(ENERO:DICIEMBRE!O26)</f>
        <v>0</v>
      </c>
      <c r="P26" s="19">
        <f>SUM(ENERO:DICIEMBRE!P26)</f>
        <v>0</v>
      </c>
      <c r="Q26" s="19">
        <f>SUM(ENERO:DICIEMBRE!Q26)</f>
        <v>0</v>
      </c>
      <c r="R26" s="19">
        <f>SUM(ENERO:DICIEMBRE!R26)</f>
        <v>0</v>
      </c>
      <c r="S26" s="19">
        <f>SUM(ENERO:DICIEMBRE!S26)</f>
        <v>0</v>
      </c>
      <c r="T26" s="19">
        <f>SUM(ENERO:DICIEMBRE!T26)</f>
        <v>0</v>
      </c>
      <c r="U26" s="19">
        <f>SUM(ENERO:DICIEMBRE!U26)</f>
        <v>0</v>
      </c>
      <c r="V26" s="19">
        <f>SUM(ENERO:DICIEMBRE!V26)</f>
        <v>0</v>
      </c>
      <c r="W26" s="19">
        <f>SUM(ENERO:DICIEMBRE!W26)</f>
        <v>0</v>
      </c>
      <c r="X26" s="19">
        <f>SUM(ENERO:DICIEMBRE!X26)</f>
        <v>0</v>
      </c>
      <c r="Y26" s="19">
        <f>SUM(ENERO:DICIEMBRE!Y26)</f>
        <v>0</v>
      </c>
      <c r="Z26" s="19">
        <f>SUM(ENERO:DICIEMBRE!Z26)</f>
        <v>0</v>
      </c>
      <c r="AA26" s="19">
        <f>SUM(ENERO:DICIEMBRE!AA26)</f>
        <v>0</v>
      </c>
      <c r="AB26" s="19">
        <f>SUM(ENERO:DICIEMBRE!AB26)</f>
        <v>0</v>
      </c>
      <c r="AC26" s="19">
        <f>SUM(ENERO:DICIEMBRE!AC26)</f>
        <v>0</v>
      </c>
      <c r="AD26" s="19">
        <f>SUM(ENERO:DICIEMBRE!AD26)</f>
        <v>0</v>
      </c>
      <c r="AE26" s="19">
        <f>SUM(ENERO:DICIEMBRE!AE26)</f>
        <v>0</v>
      </c>
      <c r="AF26" s="19">
        <f>SUM(ENERO:DICIEMBRE!AF26)</f>
        <v>0</v>
      </c>
      <c r="AG26" s="19">
        <f>SUM(ENERO:DICIEMBRE!AG26)</f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110" t="s">
        <v>58</v>
      </c>
      <c r="D27" s="98">
        <f>SUM(E27:G27)</f>
        <v>179</v>
      </c>
      <c r="E27" s="19">
        <f>SUM(ENERO:DICIEMBRE!E27)</f>
        <v>179</v>
      </c>
      <c r="F27" s="19">
        <f>SUM(ENERO:DICIEMBRE!F27)</f>
        <v>0</v>
      </c>
      <c r="G27" s="19">
        <f>SUM(ENERO:DICIEMBRE!G27)</f>
        <v>0</v>
      </c>
      <c r="H27" s="19">
        <f>SUM(ENERO:DICIEMBRE!H27)</f>
        <v>0</v>
      </c>
      <c r="I27" s="19">
        <f>SUM(ENERO:DICIEMBRE!I27)</f>
        <v>0</v>
      </c>
      <c r="J27" s="19">
        <f>SUM(ENERO:DICIEMBRE!J27)</f>
        <v>0</v>
      </c>
      <c r="K27" s="19">
        <f>SUM(ENERO:DICIEMBRE!K27)</f>
        <v>0</v>
      </c>
      <c r="L27" s="19">
        <f>SUM(ENERO:DICIEMBRE!L27)</f>
        <v>0</v>
      </c>
      <c r="M27" s="19">
        <f>SUM(ENERO:DICIEMBRE!M27)</f>
        <v>0</v>
      </c>
      <c r="N27" s="19">
        <f>SUM(ENERO:DICIEMBRE!N27)</f>
        <v>0</v>
      </c>
      <c r="O27" s="19">
        <f>SUM(ENERO:DICIEMBRE!O27)</f>
        <v>0</v>
      </c>
      <c r="P27" s="19">
        <f>SUM(ENERO:DICIEMBRE!P27)</f>
        <v>0</v>
      </c>
      <c r="Q27" s="19">
        <f>SUM(ENERO:DICIEMBRE!Q27)</f>
        <v>0</v>
      </c>
      <c r="R27" s="19">
        <f>SUM(ENERO:DICIEMBRE!R27)</f>
        <v>0</v>
      </c>
      <c r="S27" s="19">
        <f>SUM(ENERO:DICIEMBRE!S27)</f>
        <v>0</v>
      </c>
      <c r="T27" s="19">
        <f>SUM(ENERO:DICIEMBRE!T27)</f>
        <v>0</v>
      </c>
      <c r="U27" s="19">
        <f>SUM(ENERO:DICIEMBRE!U27)</f>
        <v>0</v>
      </c>
      <c r="V27" s="19">
        <f>SUM(ENERO:DICIEMBRE!V27)</f>
        <v>0</v>
      </c>
      <c r="W27" s="19">
        <f>SUM(ENERO:DICIEMBRE!W27)</f>
        <v>0</v>
      </c>
      <c r="X27" s="19">
        <f>SUM(ENERO:DICIEMBRE!X27)</f>
        <v>0</v>
      </c>
      <c r="Y27" s="19">
        <f>SUM(ENERO:DICIEMBRE!Y27)</f>
        <v>0</v>
      </c>
      <c r="Z27" s="19">
        <f>SUM(ENERO:DICIEMBRE!Z27)</f>
        <v>0</v>
      </c>
      <c r="AA27" s="19">
        <f>SUM(ENERO:DICIEMBRE!AA27)</f>
        <v>0</v>
      </c>
      <c r="AB27" s="19">
        <f>SUM(ENERO:DICIEMBRE!AB27)</f>
        <v>0</v>
      </c>
      <c r="AC27" s="19">
        <f>SUM(ENERO:DICIEMBRE!AC27)</f>
        <v>0</v>
      </c>
      <c r="AD27" s="19">
        <f>SUM(ENERO:DICIEMBRE!AD27)</f>
        <v>0</v>
      </c>
      <c r="AE27" s="19">
        <f>SUM(ENERO:DICIEMBRE!AE27)</f>
        <v>0</v>
      </c>
      <c r="AF27" s="19">
        <f>SUM(ENERO:DICIEMBRE!AF27)</f>
        <v>0</v>
      </c>
      <c r="AG27" s="19">
        <f>SUM(ENERO:DICIEMBRE!AG27)</f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108</v>
      </c>
      <c r="E28" s="19">
        <f>SUM(ENERO:DICIEMBRE!E28)</f>
        <v>49</v>
      </c>
      <c r="F28" s="19">
        <f>SUM(ENERO:DICIEMBRE!F28)</f>
        <v>35</v>
      </c>
      <c r="G28" s="19">
        <f>SUM(ENERO:DICIEMBRE!G28)</f>
        <v>24</v>
      </c>
      <c r="H28" s="19">
        <f>SUM(ENERO:DICIEMBRE!H28)</f>
        <v>0</v>
      </c>
      <c r="I28" s="19">
        <f>SUM(ENERO:DICIEMBRE!I28)</f>
        <v>0</v>
      </c>
      <c r="J28" s="19">
        <f>SUM(ENERO:DICIEMBRE!J28)</f>
        <v>0</v>
      </c>
      <c r="K28" s="19">
        <f>SUM(ENERO:DICIEMBRE!K28)</f>
        <v>0</v>
      </c>
      <c r="L28" s="19">
        <f>SUM(ENERO:DICIEMBRE!L28)</f>
        <v>0</v>
      </c>
      <c r="M28" s="19">
        <f>SUM(ENERO:DICIEMBRE!M28)</f>
        <v>0</v>
      </c>
      <c r="N28" s="19">
        <f>SUM(ENERO:DICIEMBRE!N28)</f>
        <v>0</v>
      </c>
      <c r="O28" s="19">
        <f>SUM(ENERO:DICIEMBRE!O28)</f>
        <v>0</v>
      </c>
      <c r="P28" s="19">
        <f>SUM(ENERO:DICIEMBRE!P28)</f>
        <v>0</v>
      </c>
      <c r="Q28" s="19">
        <f>SUM(ENERO:DICIEMBRE!Q28)</f>
        <v>0</v>
      </c>
      <c r="R28" s="19">
        <f>SUM(ENERO:DICIEMBRE!R28)</f>
        <v>0</v>
      </c>
      <c r="S28" s="19">
        <f>SUM(ENERO:DICIEMBRE!S28)</f>
        <v>0</v>
      </c>
      <c r="T28" s="19">
        <f>SUM(ENERO:DICIEMBRE!T28)</f>
        <v>0</v>
      </c>
      <c r="U28" s="19">
        <f>SUM(ENERO:DICIEMBRE!U28)</f>
        <v>0</v>
      </c>
      <c r="V28" s="19">
        <f>SUM(ENERO:DICIEMBRE!V28)</f>
        <v>0</v>
      </c>
      <c r="W28" s="19">
        <f>SUM(ENERO:DICIEMBRE!W28)</f>
        <v>0</v>
      </c>
      <c r="X28" s="19">
        <f>SUM(ENERO:DICIEMBRE!X28)</f>
        <v>0</v>
      </c>
      <c r="Y28" s="19">
        <f>SUM(ENERO:DICIEMBRE!Y28)</f>
        <v>0</v>
      </c>
      <c r="Z28" s="19">
        <f>SUM(ENERO:DICIEMBRE!Z28)</f>
        <v>0</v>
      </c>
      <c r="AA28" s="19">
        <f>SUM(ENERO:DICIEMBRE!AA28)</f>
        <v>0</v>
      </c>
      <c r="AB28" s="19">
        <f>SUM(ENERO:DICIEMBRE!AB28)</f>
        <v>0</v>
      </c>
      <c r="AC28" s="19">
        <f>SUM(ENERO:DICIEMBRE!AC28)</f>
        <v>0</v>
      </c>
      <c r="AD28" s="19">
        <f>SUM(ENERO:DICIEMBRE!AD28)</f>
        <v>0</v>
      </c>
      <c r="AE28" s="19">
        <f>SUM(ENERO:DICIEMBRE!AE28)</f>
        <v>0</v>
      </c>
      <c r="AF28" s="19">
        <f>SUM(ENERO:DICIEMBRE!AF28)</f>
        <v>0</v>
      </c>
      <c r="AG28" s="19">
        <f>SUM(ENERO:DICIEMBRE!AG28)</f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003" t="s">
        <v>60</v>
      </c>
      <c r="C29" s="28" t="s">
        <v>61</v>
      </c>
      <c r="D29" s="29">
        <f>SUM(E29:H29)</f>
        <v>0</v>
      </c>
      <c r="E29" s="19">
        <f>SUM(ENERO:DICIEMBRE!E29)</f>
        <v>0</v>
      </c>
      <c r="F29" s="19">
        <f>SUM(ENERO:DICIEMBRE!F29)</f>
        <v>0</v>
      </c>
      <c r="G29" s="19">
        <f>SUM(ENERO:DICIEMBRE!G29)</f>
        <v>0</v>
      </c>
      <c r="H29" s="19">
        <f>SUM(ENERO:DICIEMBRE!H29)</f>
        <v>0</v>
      </c>
      <c r="I29" s="19">
        <f>SUM(ENERO:DICIEMBRE!I29)</f>
        <v>0</v>
      </c>
      <c r="J29" s="19">
        <f>SUM(ENERO:DICIEMBRE!J29)</f>
        <v>0</v>
      </c>
      <c r="K29" s="19">
        <f>SUM(ENERO:DICIEMBRE!K29)</f>
        <v>0</v>
      </c>
      <c r="L29" s="19">
        <f>SUM(ENERO:DICIEMBRE!L29)</f>
        <v>0</v>
      </c>
      <c r="M29" s="19">
        <f>SUM(ENERO:DICIEMBRE!M29)</f>
        <v>0</v>
      </c>
      <c r="N29" s="19">
        <f>SUM(ENERO:DICIEMBRE!N29)</f>
        <v>0</v>
      </c>
      <c r="O29" s="19">
        <f>SUM(ENERO:DICIEMBRE!O29)</f>
        <v>0</v>
      </c>
      <c r="P29" s="19">
        <f>SUM(ENERO:DICIEMBRE!P29)</f>
        <v>0</v>
      </c>
      <c r="Q29" s="19">
        <f>SUM(ENERO:DICIEMBRE!Q29)</f>
        <v>0</v>
      </c>
      <c r="R29" s="19">
        <f>SUM(ENERO:DICIEMBRE!R29)</f>
        <v>0</v>
      </c>
      <c r="S29" s="19">
        <f>SUM(ENERO:DICIEMBRE!S29)</f>
        <v>0</v>
      </c>
      <c r="T29" s="19">
        <f>SUM(ENERO:DICIEMBRE!T29)</f>
        <v>0</v>
      </c>
      <c r="U29" s="19">
        <f>SUM(ENERO:DICIEMBRE!U29)</f>
        <v>0</v>
      </c>
      <c r="V29" s="19">
        <f>SUM(ENERO:DICIEMBRE!V29)</f>
        <v>0</v>
      </c>
      <c r="W29" s="19">
        <f>SUM(ENERO:DICIEMBRE!W29)</f>
        <v>0</v>
      </c>
      <c r="X29" s="19">
        <f>SUM(ENERO:DICIEMBRE!X29)</f>
        <v>0</v>
      </c>
      <c r="Y29" s="19">
        <f>SUM(ENERO:DICIEMBRE!Y29)</f>
        <v>0</v>
      </c>
      <c r="Z29" s="19">
        <f>SUM(ENERO:DICIEMBRE!Z29)</f>
        <v>0</v>
      </c>
      <c r="AA29" s="19">
        <f>SUM(ENERO:DICIEMBRE!AA29)</f>
        <v>0</v>
      </c>
      <c r="AB29" s="19">
        <f>SUM(ENERO:DICIEMBRE!AB29)</f>
        <v>0</v>
      </c>
      <c r="AC29" s="19">
        <f>SUM(ENERO:DICIEMBRE!AC29)</f>
        <v>0</v>
      </c>
      <c r="AD29" s="19">
        <f>SUM(ENERO:DICIEMBRE!AD29)</f>
        <v>0</v>
      </c>
      <c r="AE29" s="19">
        <f>SUM(ENERO:DICIEMBRE!AE29)</f>
        <v>0</v>
      </c>
      <c r="AF29" s="19">
        <f>SUM(ENERO:DICIEMBRE!AF29)</f>
        <v>0</v>
      </c>
      <c r="AG29" s="19">
        <f>SUM(ENERO:DICIEMBRE!AG29)</f>
        <v>0</v>
      </c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9">
        <f>SUM(ENERO:DICIEMBRE!E30)</f>
        <v>0</v>
      </c>
      <c r="F30" s="19">
        <f>SUM(ENERO:DICIEMBRE!F30)</f>
        <v>0</v>
      </c>
      <c r="G30" s="19">
        <f>SUM(ENERO:DICIEMBRE!G30)</f>
        <v>0</v>
      </c>
      <c r="H30" s="19">
        <f>SUM(ENERO:DICIEMBRE!H30)</f>
        <v>0</v>
      </c>
      <c r="I30" s="19">
        <f>SUM(ENERO:DICIEMBRE!I30)</f>
        <v>0</v>
      </c>
      <c r="J30" s="19">
        <f>SUM(ENERO:DICIEMBRE!J30)</f>
        <v>0</v>
      </c>
      <c r="K30" s="19">
        <f>SUM(ENERO:DICIEMBRE!K30)</f>
        <v>0</v>
      </c>
      <c r="L30" s="19">
        <f>SUM(ENERO:DICIEMBRE!L30)</f>
        <v>0</v>
      </c>
      <c r="M30" s="19">
        <f>SUM(ENERO:DICIEMBRE!M30)</f>
        <v>0</v>
      </c>
      <c r="N30" s="19">
        <f>SUM(ENERO:DICIEMBRE!N30)</f>
        <v>0</v>
      </c>
      <c r="O30" s="19">
        <f>SUM(ENERO:DICIEMBRE!O30)</f>
        <v>0</v>
      </c>
      <c r="P30" s="19">
        <f>SUM(ENERO:DICIEMBRE!P30)</f>
        <v>0</v>
      </c>
      <c r="Q30" s="19">
        <f>SUM(ENERO:DICIEMBRE!Q30)</f>
        <v>0</v>
      </c>
      <c r="R30" s="19">
        <f>SUM(ENERO:DICIEMBRE!R30)</f>
        <v>0</v>
      </c>
      <c r="S30" s="19">
        <f>SUM(ENERO:DICIEMBRE!S30)</f>
        <v>0</v>
      </c>
      <c r="T30" s="19">
        <f>SUM(ENERO:DICIEMBRE!T30)</f>
        <v>0</v>
      </c>
      <c r="U30" s="19">
        <f>SUM(ENERO:DICIEMBRE!U30)</f>
        <v>0</v>
      </c>
      <c r="V30" s="19">
        <f>SUM(ENERO:DICIEMBRE!V30)</f>
        <v>0</v>
      </c>
      <c r="W30" s="19">
        <f>SUM(ENERO:DICIEMBRE!W30)</f>
        <v>0</v>
      </c>
      <c r="X30" s="19">
        <f>SUM(ENERO:DICIEMBRE!X30)</f>
        <v>0</v>
      </c>
      <c r="Y30" s="19">
        <f>SUM(ENERO:DICIEMBRE!Y30)</f>
        <v>0</v>
      </c>
      <c r="Z30" s="19">
        <f>SUM(ENERO:DICIEMBRE!Z30)</f>
        <v>0</v>
      </c>
      <c r="AA30" s="19">
        <f>SUM(ENERO:DICIEMBRE!AA30)</f>
        <v>0</v>
      </c>
      <c r="AB30" s="19">
        <f>SUM(ENERO:DICIEMBRE!AB30)</f>
        <v>0</v>
      </c>
      <c r="AC30" s="19">
        <f>SUM(ENERO:DICIEMBRE!AC30)</f>
        <v>0</v>
      </c>
      <c r="AD30" s="19">
        <f>SUM(ENERO:DICIEMBRE!AD30)</f>
        <v>0</v>
      </c>
      <c r="AE30" s="19">
        <f>SUM(ENERO:DICIEMBRE!AE30)</f>
        <v>0</v>
      </c>
      <c r="AF30" s="19">
        <f>SUM(ENERO:DICIEMBRE!AF30)</f>
        <v>0</v>
      </c>
      <c r="AG30" s="19">
        <f>SUM(ENERO:DICIEMBRE!AG30)</f>
        <v>0</v>
      </c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19">
        <f>SUM(ENERO:DICIEMBRE!E31)</f>
        <v>0</v>
      </c>
      <c r="F31" s="19">
        <f>SUM(ENERO:DICIEMBRE!F31)</f>
        <v>0</v>
      </c>
      <c r="G31" s="19">
        <f>SUM(ENERO:DICIEMBRE!G31)</f>
        <v>0</v>
      </c>
      <c r="H31" s="19">
        <f>SUM(ENERO:DICIEMBRE!H31)</f>
        <v>0</v>
      </c>
      <c r="I31" s="19">
        <f>SUM(ENERO:DICIEMBRE!I31)</f>
        <v>0</v>
      </c>
      <c r="J31" s="19">
        <f>SUM(ENERO:DICIEMBRE!J31)</f>
        <v>0</v>
      </c>
      <c r="K31" s="19">
        <f>SUM(ENERO:DICIEMBRE!K31)</f>
        <v>0</v>
      </c>
      <c r="L31" s="19">
        <f>SUM(ENERO:DICIEMBRE!L31)</f>
        <v>0</v>
      </c>
      <c r="M31" s="19">
        <f>SUM(ENERO:DICIEMBRE!M31)</f>
        <v>0</v>
      </c>
      <c r="N31" s="19">
        <f>SUM(ENERO:DICIEMBRE!N31)</f>
        <v>0</v>
      </c>
      <c r="O31" s="19">
        <f>SUM(ENERO:DICIEMBRE!O31)</f>
        <v>0</v>
      </c>
      <c r="P31" s="19">
        <f>SUM(ENERO:DICIEMBRE!P31)</f>
        <v>0</v>
      </c>
      <c r="Q31" s="19">
        <f>SUM(ENERO:DICIEMBRE!Q31)</f>
        <v>0</v>
      </c>
      <c r="R31" s="19">
        <f>SUM(ENERO:DICIEMBRE!R31)</f>
        <v>0</v>
      </c>
      <c r="S31" s="19">
        <f>SUM(ENERO:DICIEMBRE!S31)</f>
        <v>0</v>
      </c>
      <c r="T31" s="19">
        <f>SUM(ENERO:DICIEMBRE!T31)</f>
        <v>0</v>
      </c>
      <c r="U31" s="19">
        <f>SUM(ENERO:DICIEMBRE!U31)</f>
        <v>0</v>
      </c>
      <c r="V31" s="19">
        <f>SUM(ENERO:DICIEMBRE!V31)</f>
        <v>0</v>
      </c>
      <c r="W31" s="19">
        <f>SUM(ENERO:DICIEMBRE!W31)</f>
        <v>0</v>
      </c>
      <c r="X31" s="19">
        <f>SUM(ENERO:DICIEMBRE!X31)</f>
        <v>0</v>
      </c>
      <c r="Y31" s="19">
        <f>SUM(ENERO:DICIEMBRE!Y31)</f>
        <v>0</v>
      </c>
      <c r="Z31" s="19">
        <f>SUM(ENERO:DICIEMBRE!Z31)</f>
        <v>0</v>
      </c>
      <c r="AA31" s="19">
        <f>SUM(ENERO:DICIEMBRE!AA31)</f>
        <v>0</v>
      </c>
      <c r="AB31" s="19">
        <f>SUM(ENERO:DICIEMBRE!AB31)</f>
        <v>0</v>
      </c>
      <c r="AC31" s="19">
        <f>SUM(ENERO:DICIEMBRE!AC31)</f>
        <v>0</v>
      </c>
      <c r="AD31" s="19">
        <f>SUM(ENERO:DICIEMBRE!AD31)</f>
        <v>0</v>
      </c>
      <c r="AE31" s="19">
        <f>SUM(ENERO:DICIEMBRE!AE31)</f>
        <v>0</v>
      </c>
      <c r="AF31" s="19">
        <f>SUM(ENERO:DICIEMBRE!AF31)</f>
        <v>0</v>
      </c>
      <c r="AG31" s="19">
        <f>SUM(ENERO:DICIEMBRE!AG31)</f>
        <v>0</v>
      </c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015" t="s">
        <v>63</v>
      </c>
      <c r="C32" s="1016"/>
      <c r="D32" s="131">
        <f>SUM(E32:X32)</f>
        <v>1448</v>
      </c>
      <c r="E32" s="19">
        <f>SUM(ENERO:DICIEMBRE!E32)</f>
        <v>1352</v>
      </c>
      <c r="F32" s="19">
        <f>SUM(ENERO:DICIEMBRE!F32)</f>
        <v>0</v>
      </c>
      <c r="G32" s="19">
        <f>SUM(ENERO:DICIEMBRE!G32)</f>
        <v>0</v>
      </c>
      <c r="H32" s="19">
        <f>SUM(ENERO:DICIEMBRE!H32)</f>
        <v>0</v>
      </c>
      <c r="I32" s="19">
        <f>SUM(ENERO:DICIEMBRE!I32)</f>
        <v>0</v>
      </c>
      <c r="J32" s="19">
        <f>SUM(ENERO:DICIEMBRE!J32)</f>
        <v>0</v>
      </c>
      <c r="K32" s="19">
        <f>SUM(ENERO:DICIEMBRE!K32)</f>
        <v>4</v>
      </c>
      <c r="L32" s="19">
        <f>SUM(ENERO:DICIEMBRE!L32)</f>
        <v>24</v>
      </c>
      <c r="M32" s="19">
        <f>SUM(ENERO:DICIEMBRE!M32)</f>
        <v>19</v>
      </c>
      <c r="N32" s="19">
        <f>SUM(ENERO:DICIEMBRE!N32)</f>
        <v>34</v>
      </c>
      <c r="O32" s="19">
        <f>SUM(ENERO:DICIEMBRE!O32)</f>
        <v>13</v>
      </c>
      <c r="P32" s="19">
        <f>SUM(ENERO:DICIEMBRE!P32)</f>
        <v>2</v>
      </c>
      <c r="Q32" s="19">
        <f>SUM(ENERO:DICIEMBRE!Q32)</f>
        <v>0</v>
      </c>
      <c r="R32" s="19">
        <f>SUM(ENERO:DICIEMBRE!R32)</f>
        <v>0</v>
      </c>
      <c r="S32" s="19">
        <f>SUM(ENERO:DICIEMBRE!S32)</f>
        <v>0</v>
      </c>
      <c r="T32" s="19">
        <f>SUM(ENERO:DICIEMBRE!T32)</f>
        <v>0</v>
      </c>
      <c r="U32" s="19">
        <f>SUM(ENERO:DICIEMBRE!U32)</f>
        <v>0</v>
      </c>
      <c r="V32" s="19">
        <f>SUM(ENERO:DICIEMBRE!V32)</f>
        <v>0</v>
      </c>
      <c r="W32" s="19">
        <f>SUM(ENERO:DICIEMBRE!W32)</f>
        <v>0</v>
      </c>
      <c r="X32" s="19">
        <f>SUM(ENERO:DICIEMBRE!X32)</f>
        <v>0</v>
      </c>
      <c r="Y32" s="19">
        <f>SUM(ENERO:DICIEMBRE!Y32)</f>
        <v>0</v>
      </c>
      <c r="Z32" s="19">
        <f>SUM(ENERO:DICIEMBRE!Z32)</f>
        <v>0</v>
      </c>
      <c r="AA32" s="19">
        <f>SUM(ENERO:DICIEMBRE!AA32)</f>
        <v>0</v>
      </c>
      <c r="AB32" s="19">
        <f>SUM(ENERO:DICIEMBRE!AB32)</f>
        <v>0</v>
      </c>
      <c r="AC32" s="19">
        <f>SUM(ENERO:DICIEMBRE!AC32)</f>
        <v>0</v>
      </c>
      <c r="AD32" s="19">
        <f>SUM(ENERO:DICIEMBRE!AD32)</f>
        <v>1</v>
      </c>
      <c r="AE32" s="19">
        <f>SUM(ENERO:DICIEMBRE!AE32)</f>
        <v>0</v>
      </c>
      <c r="AF32" s="19">
        <f>SUM(ENERO:DICIEMBRE!AF32)</f>
        <v>0</v>
      </c>
      <c r="AG32" s="19">
        <f>SUM(ENERO:DICIEMBRE!AG32)</f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9</v>
      </c>
      <c r="E33" s="19">
        <f>SUM(ENERO:DICIEMBRE!E33)</f>
        <v>0</v>
      </c>
      <c r="F33" s="19">
        <f>SUM(ENERO:DICIEMBRE!F33)</f>
        <v>0</v>
      </c>
      <c r="G33" s="19">
        <f>SUM(ENERO:DICIEMBRE!G33)</f>
        <v>0</v>
      </c>
      <c r="H33" s="19">
        <f>SUM(ENERO:DICIEMBRE!H33)</f>
        <v>2</v>
      </c>
      <c r="I33" s="19">
        <f>SUM(ENERO:DICIEMBRE!I33)</f>
        <v>7</v>
      </c>
      <c r="J33" s="19">
        <f>SUM(ENERO:DICIEMBRE!J33)</f>
        <v>0</v>
      </c>
      <c r="K33" s="19">
        <f>SUM(ENERO:DICIEMBRE!K33)</f>
        <v>0</v>
      </c>
      <c r="L33" s="19">
        <f>SUM(ENERO:DICIEMBRE!L33)</f>
        <v>0</v>
      </c>
      <c r="M33" s="19">
        <f>SUM(ENERO:DICIEMBRE!M33)</f>
        <v>0</v>
      </c>
      <c r="N33" s="19">
        <f>SUM(ENERO:DICIEMBRE!N33)</f>
        <v>0</v>
      </c>
      <c r="O33" s="19">
        <f>SUM(ENERO:DICIEMBRE!O33)</f>
        <v>0</v>
      </c>
      <c r="P33" s="19">
        <f>SUM(ENERO:DICIEMBRE!P33)</f>
        <v>0</v>
      </c>
      <c r="Q33" s="19">
        <f>SUM(ENERO:DICIEMBRE!Q33)</f>
        <v>0</v>
      </c>
      <c r="R33" s="19">
        <f>SUM(ENERO:DICIEMBRE!R33)</f>
        <v>0</v>
      </c>
      <c r="S33" s="19">
        <f>SUM(ENERO:DICIEMBRE!S33)</f>
        <v>0</v>
      </c>
      <c r="T33" s="19">
        <f>SUM(ENERO:DICIEMBRE!T33)</f>
        <v>0</v>
      </c>
      <c r="U33" s="19">
        <f>SUM(ENERO:DICIEMBRE!U33)</f>
        <v>0</v>
      </c>
      <c r="V33" s="19">
        <f>SUM(ENERO:DICIEMBRE!V33)</f>
        <v>0</v>
      </c>
      <c r="W33" s="19">
        <f>SUM(ENERO:DICIEMBRE!W33)</f>
        <v>0</v>
      </c>
      <c r="X33" s="19">
        <f>SUM(ENERO:DICIEMBRE!X33)</f>
        <v>0</v>
      </c>
      <c r="Y33" s="19">
        <f>SUM(ENERO:DICIEMBRE!Y33)</f>
        <v>0</v>
      </c>
      <c r="Z33" s="19">
        <f>SUM(ENERO:DICIEMBRE!Z33)</f>
        <v>0</v>
      </c>
      <c r="AA33" s="19">
        <f>SUM(ENERO:DICIEMBRE!AA33)</f>
        <v>0</v>
      </c>
      <c r="AB33" s="19">
        <f>SUM(ENERO:DICIEMBRE!AB33)</f>
        <v>0</v>
      </c>
      <c r="AC33" s="19">
        <f>SUM(ENERO:DICIEMBRE!AC33)</f>
        <v>0</v>
      </c>
      <c r="AD33" s="19">
        <f>SUM(ENERO:DICIEMBRE!AD33)</f>
        <v>0</v>
      </c>
      <c r="AE33" s="19">
        <f>SUM(ENERO:DICIEMBRE!AE33)</f>
        <v>0</v>
      </c>
      <c r="AF33" s="19">
        <f>SUM(ENERO:DICIEMBRE!AF33)</f>
        <v>0</v>
      </c>
      <c r="AG33" s="19">
        <f>SUM(ENERO:DICIEMBRE!AG33)</f>
        <v>0</v>
      </c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017"/>
      <c r="C34" s="52" t="s">
        <v>66</v>
      </c>
      <c r="D34" s="37">
        <f>SUM(E34:X34)</f>
        <v>4</v>
      </c>
      <c r="E34" s="19">
        <f>SUM(ENERO:DICIEMBRE!E34)</f>
        <v>0</v>
      </c>
      <c r="F34" s="19">
        <f>SUM(ENERO:DICIEMBRE!F34)</f>
        <v>0</v>
      </c>
      <c r="G34" s="19">
        <f>SUM(ENERO:DICIEMBRE!G34)</f>
        <v>0</v>
      </c>
      <c r="H34" s="19">
        <f>SUM(ENERO:DICIEMBRE!H34)</f>
        <v>0</v>
      </c>
      <c r="I34" s="19">
        <f>SUM(ENERO:DICIEMBRE!I34)</f>
        <v>0</v>
      </c>
      <c r="J34" s="19">
        <f>SUM(ENERO:DICIEMBRE!J34)</f>
        <v>3</v>
      </c>
      <c r="K34" s="19">
        <f>SUM(ENERO:DICIEMBRE!K34)</f>
        <v>1</v>
      </c>
      <c r="L34" s="19">
        <f>SUM(ENERO:DICIEMBRE!L34)</f>
        <v>0</v>
      </c>
      <c r="M34" s="19">
        <f>SUM(ENERO:DICIEMBRE!M34)</f>
        <v>0</v>
      </c>
      <c r="N34" s="19">
        <f>SUM(ENERO:DICIEMBRE!N34)</f>
        <v>0</v>
      </c>
      <c r="O34" s="19">
        <f>SUM(ENERO:DICIEMBRE!O34)</f>
        <v>0</v>
      </c>
      <c r="P34" s="19">
        <f>SUM(ENERO:DICIEMBRE!P34)</f>
        <v>0</v>
      </c>
      <c r="Q34" s="19">
        <f>SUM(ENERO:DICIEMBRE!Q34)</f>
        <v>0</v>
      </c>
      <c r="R34" s="19">
        <f>SUM(ENERO:DICIEMBRE!R34)</f>
        <v>0</v>
      </c>
      <c r="S34" s="19">
        <f>SUM(ENERO:DICIEMBRE!S34)</f>
        <v>0</v>
      </c>
      <c r="T34" s="19">
        <f>SUM(ENERO:DICIEMBRE!T34)</f>
        <v>0</v>
      </c>
      <c r="U34" s="19">
        <f>SUM(ENERO:DICIEMBRE!U34)</f>
        <v>0</v>
      </c>
      <c r="V34" s="19">
        <f>SUM(ENERO:DICIEMBRE!V34)</f>
        <v>0</v>
      </c>
      <c r="W34" s="19">
        <f>SUM(ENERO:DICIEMBRE!W34)</f>
        <v>0</v>
      </c>
      <c r="X34" s="19">
        <f>SUM(ENERO:DICIEMBRE!X34)</f>
        <v>0</v>
      </c>
      <c r="Y34" s="19">
        <f>SUM(ENERO:DICIEMBRE!Y34)</f>
        <v>0</v>
      </c>
      <c r="Z34" s="19">
        <f>SUM(ENERO:DICIEMBRE!Z34)</f>
        <v>0</v>
      </c>
      <c r="AA34" s="19">
        <f>SUM(ENERO:DICIEMBRE!AA34)</f>
        <v>0</v>
      </c>
      <c r="AB34" s="19">
        <f>SUM(ENERO:DICIEMBRE!AB34)</f>
        <v>0</v>
      </c>
      <c r="AC34" s="19">
        <f>SUM(ENERO:DICIEMBRE!AC34)</f>
        <v>0</v>
      </c>
      <c r="AD34" s="19">
        <f>SUM(ENERO:DICIEMBRE!AD34)</f>
        <v>0</v>
      </c>
      <c r="AE34" s="19">
        <f>SUM(ENERO:DICIEMBRE!AE34)</f>
        <v>0</v>
      </c>
      <c r="AF34" s="19">
        <f>SUM(ENERO:DICIEMBRE!AF34)</f>
        <v>0</v>
      </c>
      <c r="AG34" s="19">
        <f>SUM(ENERO:DICIEMBRE!AG34)</f>
        <v>0</v>
      </c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018" t="s">
        <v>67</v>
      </c>
      <c r="C35" s="1018"/>
      <c r="D35" s="37">
        <f>SUM(E35:X35)</f>
        <v>83</v>
      </c>
      <c r="E35" s="19">
        <f>SUM(ENERO:DICIEMBRE!E35)</f>
        <v>0</v>
      </c>
      <c r="F35" s="19">
        <f>SUM(ENERO:DICIEMBRE!F35)</f>
        <v>0</v>
      </c>
      <c r="G35" s="19">
        <f>SUM(ENERO:DICIEMBRE!G35)</f>
        <v>0</v>
      </c>
      <c r="H35" s="19">
        <f>SUM(ENERO:DICIEMBRE!H35)</f>
        <v>11</v>
      </c>
      <c r="I35" s="19">
        <f>SUM(ENERO:DICIEMBRE!I35)</f>
        <v>68</v>
      </c>
      <c r="J35" s="19">
        <f>SUM(ENERO:DICIEMBRE!J35)</f>
        <v>0</v>
      </c>
      <c r="K35" s="19">
        <f>SUM(ENERO:DICIEMBRE!K35)</f>
        <v>4</v>
      </c>
      <c r="L35" s="19">
        <f>SUM(ENERO:DICIEMBRE!L35)</f>
        <v>0</v>
      </c>
      <c r="M35" s="19">
        <f>SUM(ENERO:DICIEMBRE!M35)</f>
        <v>0</v>
      </c>
      <c r="N35" s="19">
        <f>SUM(ENERO:DICIEMBRE!N35)</f>
        <v>0</v>
      </c>
      <c r="O35" s="19">
        <f>SUM(ENERO:DICIEMBRE!O35)</f>
        <v>0</v>
      </c>
      <c r="P35" s="19">
        <f>SUM(ENERO:DICIEMBRE!P35)</f>
        <v>0</v>
      </c>
      <c r="Q35" s="19">
        <f>SUM(ENERO:DICIEMBRE!Q35)</f>
        <v>0</v>
      </c>
      <c r="R35" s="19">
        <f>SUM(ENERO:DICIEMBRE!R35)</f>
        <v>0</v>
      </c>
      <c r="S35" s="19">
        <f>SUM(ENERO:DICIEMBRE!S35)</f>
        <v>0</v>
      </c>
      <c r="T35" s="19">
        <f>SUM(ENERO:DICIEMBRE!T35)</f>
        <v>0</v>
      </c>
      <c r="U35" s="19">
        <f>SUM(ENERO:DICIEMBRE!U35)</f>
        <v>0</v>
      </c>
      <c r="V35" s="19">
        <f>SUM(ENERO:DICIEMBRE!V35)</f>
        <v>0</v>
      </c>
      <c r="W35" s="19">
        <f>SUM(ENERO:DICIEMBRE!W35)</f>
        <v>0</v>
      </c>
      <c r="X35" s="19">
        <f>SUM(ENERO:DICIEMBRE!X35)</f>
        <v>0</v>
      </c>
      <c r="Y35" s="19">
        <f>SUM(ENERO:DICIEMBRE!Y35)</f>
        <v>0</v>
      </c>
      <c r="Z35" s="19">
        <f>SUM(ENERO:DICIEMBRE!Z35)</f>
        <v>0</v>
      </c>
      <c r="AA35" s="19">
        <f>SUM(ENERO:DICIEMBRE!AA35)</f>
        <v>0</v>
      </c>
      <c r="AB35" s="19">
        <f>SUM(ENERO:DICIEMBRE!AB35)</f>
        <v>0</v>
      </c>
      <c r="AC35" s="19">
        <f>SUM(ENERO:DICIEMBRE!AC35)</f>
        <v>0</v>
      </c>
      <c r="AD35" s="19">
        <f>SUM(ENERO:DICIEMBRE!AD35)</f>
        <v>0</v>
      </c>
      <c r="AE35" s="19">
        <f>SUM(ENERO:DICIEMBRE!AE35)</f>
        <v>0</v>
      </c>
      <c r="AF35" s="19">
        <f>SUM(ENERO:DICIEMBRE!AF35)</f>
        <v>0</v>
      </c>
      <c r="AG35" s="19">
        <f>SUM(ENERO:DICIEMBRE!AG35)</f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11</v>
      </c>
      <c r="E36" s="19">
        <f>SUM(ENERO:DICIEMBRE!E36)</f>
        <v>0</v>
      </c>
      <c r="F36" s="19">
        <f>SUM(ENERO:DICIEMBRE!F36)</f>
        <v>0</v>
      </c>
      <c r="G36" s="19">
        <f>SUM(ENERO:DICIEMBRE!G36)</f>
        <v>0</v>
      </c>
      <c r="H36" s="19">
        <f>SUM(ENERO:DICIEMBRE!H36)</f>
        <v>0</v>
      </c>
      <c r="I36" s="19">
        <f>SUM(ENERO:DICIEMBRE!I36)</f>
        <v>8</v>
      </c>
      <c r="J36" s="19">
        <f>SUM(ENERO:DICIEMBRE!J36)</f>
        <v>0</v>
      </c>
      <c r="K36" s="19">
        <f>SUM(ENERO:DICIEMBRE!K36)</f>
        <v>3</v>
      </c>
      <c r="L36" s="19">
        <f>SUM(ENERO:DICIEMBRE!L36)</f>
        <v>0</v>
      </c>
      <c r="M36" s="19">
        <f>SUM(ENERO:DICIEMBRE!M36)</f>
        <v>0</v>
      </c>
      <c r="N36" s="19">
        <f>SUM(ENERO:DICIEMBRE!N36)</f>
        <v>0</v>
      </c>
      <c r="O36" s="19">
        <f>SUM(ENERO:DICIEMBRE!O36)</f>
        <v>0</v>
      </c>
      <c r="P36" s="19">
        <f>SUM(ENERO:DICIEMBRE!P36)</f>
        <v>0</v>
      </c>
      <c r="Q36" s="19">
        <f>SUM(ENERO:DICIEMBRE!Q36)</f>
        <v>0</v>
      </c>
      <c r="R36" s="19">
        <f>SUM(ENERO:DICIEMBRE!R36)</f>
        <v>0</v>
      </c>
      <c r="S36" s="19">
        <f>SUM(ENERO:DICIEMBRE!S36)</f>
        <v>0</v>
      </c>
      <c r="T36" s="19">
        <f>SUM(ENERO:DICIEMBRE!T36)</f>
        <v>0</v>
      </c>
      <c r="U36" s="19">
        <f>SUM(ENERO:DICIEMBRE!U36)</f>
        <v>0</v>
      </c>
      <c r="V36" s="19">
        <f>SUM(ENERO:DICIEMBRE!V36)</f>
        <v>0</v>
      </c>
      <c r="W36" s="19">
        <f>SUM(ENERO:DICIEMBRE!W36)</f>
        <v>0</v>
      </c>
      <c r="X36" s="19">
        <f>SUM(ENERO:DICIEMBRE!X36)</f>
        <v>0</v>
      </c>
      <c r="Y36" s="19">
        <f>SUM(ENERO:DICIEMBRE!Y36)</f>
        <v>0</v>
      </c>
      <c r="Z36" s="19">
        <f>SUM(ENERO:DICIEMBRE!Z36)</f>
        <v>0</v>
      </c>
      <c r="AA36" s="19">
        <f>SUM(ENERO:DICIEMBRE!AA36)</f>
        <v>0</v>
      </c>
      <c r="AB36" s="19">
        <f>SUM(ENERO:DICIEMBRE!AB36)</f>
        <v>0</v>
      </c>
      <c r="AC36" s="19">
        <f>SUM(ENERO:DICIEMBRE!AC36)</f>
        <v>0</v>
      </c>
      <c r="AD36" s="19">
        <f>SUM(ENERO:DICIEMBRE!AD36)</f>
        <v>0</v>
      </c>
      <c r="AE36" s="19">
        <f>SUM(ENERO:DICIEMBRE!AE36)</f>
        <v>0</v>
      </c>
      <c r="AF36" s="19">
        <f>SUM(ENERO:DICIEMBRE!AF36)</f>
        <v>0</v>
      </c>
      <c r="AG36" s="19">
        <f>SUM(ENERO:DICIEMBRE!AG36)</f>
        <v>0</v>
      </c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x14ac:dyDescent="0.25">
      <c r="A37" s="982"/>
      <c r="B37" s="1007" t="s">
        <v>69</v>
      </c>
      <c r="C37" s="1008"/>
      <c r="D37" s="139">
        <f>SUM(J37:S37)</f>
        <v>0</v>
      </c>
      <c r="E37" s="19">
        <f>SUM(ENERO:DICIEMBRE!E37)</f>
        <v>0</v>
      </c>
      <c r="F37" s="19">
        <f>SUM(ENERO:DICIEMBRE!F37)</f>
        <v>0</v>
      </c>
      <c r="G37" s="19">
        <f>SUM(ENERO:DICIEMBRE!G37)</f>
        <v>0</v>
      </c>
      <c r="H37" s="19">
        <f>SUM(ENERO:DICIEMBRE!H37)</f>
        <v>0</v>
      </c>
      <c r="I37" s="19">
        <f>SUM(ENERO:DICIEMBRE!I37)</f>
        <v>0</v>
      </c>
      <c r="J37" s="19">
        <f>SUM(ENERO:DICIEMBRE!J37)</f>
        <v>0</v>
      </c>
      <c r="K37" s="19">
        <f>SUM(ENERO:DICIEMBRE!K37)</f>
        <v>0</v>
      </c>
      <c r="L37" s="19">
        <f>SUM(ENERO:DICIEMBRE!L37)</f>
        <v>0</v>
      </c>
      <c r="M37" s="19">
        <f>SUM(ENERO:DICIEMBRE!M37)</f>
        <v>0</v>
      </c>
      <c r="N37" s="19">
        <f>SUM(ENERO:DICIEMBRE!N37)</f>
        <v>0</v>
      </c>
      <c r="O37" s="19">
        <f>SUM(ENERO:DICIEMBRE!O37)</f>
        <v>0</v>
      </c>
      <c r="P37" s="19">
        <f>SUM(ENERO:DICIEMBRE!P37)</f>
        <v>0</v>
      </c>
      <c r="Q37" s="19">
        <f>SUM(ENERO:DICIEMBRE!Q37)</f>
        <v>0</v>
      </c>
      <c r="R37" s="19">
        <f>SUM(ENERO:DICIEMBRE!R37)</f>
        <v>0</v>
      </c>
      <c r="S37" s="19">
        <f>SUM(ENERO:DICIEMBRE!S37)</f>
        <v>0</v>
      </c>
      <c r="T37" s="19">
        <f>SUM(ENERO:DICIEMBRE!T37)</f>
        <v>0</v>
      </c>
      <c r="U37" s="19">
        <f>SUM(ENERO:DICIEMBRE!U37)</f>
        <v>0</v>
      </c>
      <c r="V37" s="19">
        <f>SUM(ENERO:DICIEMBRE!V37)</f>
        <v>0</v>
      </c>
      <c r="W37" s="19">
        <f>SUM(ENERO:DICIEMBRE!W37)</f>
        <v>0</v>
      </c>
      <c r="X37" s="19">
        <f>SUM(ENERO:DICIEMBRE!X37)</f>
        <v>0</v>
      </c>
      <c r="Y37" s="19">
        <f>SUM(ENERO:DICIEMBRE!Y37)</f>
        <v>0</v>
      </c>
      <c r="Z37" s="19">
        <f>SUM(ENERO:DICIEMBRE!Z37)</f>
        <v>0</v>
      </c>
      <c r="AA37" s="19">
        <f>SUM(ENERO:DICIEMBRE!AA37)</f>
        <v>0</v>
      </c>
      <c r="AB37" s="19">
        <f>SUM(ENERO:DICIEMBRE!AB37)</f>
        <v>0</v>
      </c>
      <c r="AC37" s="19">
        <f>SUM(ENERO:DICIEMBRE!AC37)</f>
        <v>0</v>
      </c>
      <c r="AD37" s="19">
        <f>SUM(ENERO:DICIEMBRE!AD37)</f>
        <v>0</v>
      </c>
      <c r="AE37" s="19">
        <f>SUM(ENERO:DICIEMBRE!AE37)</f>
        <v>0</v>
      </c>
      <c r="AF37" s="19">
        <f>SUM(ENERO:DICIEMBRE!AF37)</f>
        <v>0</v>
      </c>
      <c r="AG37" s="19">
        <f>SUM(ENERO:DICIEMBRE!AG37)</f>
        <v>0</v>
      </c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4019</v>
      </c>
      <c r="E38" s="19">
        <f>SUM(ENERO:DICIEMBRE!E38)</f>
        <v>1569</v>
      </c>
      <c r="F38" s="19">
        <f>SUM(ENERO:DICIEMBRE!F38)</f>
        <v>28</v>
      </c>
      <c r="G38" s="19">
        <f>SUM(ENERO:DICIEMBRE!G38)</f>
        <v>33</v>
      </c>
      <c r="H38" s="19">
        <f>SUM(ENERO:DICIEMBRE!H38)</f>
        <v>38</v>
      </c>
      <c r="I38" s="19">
        <f>SUM(ENERO:DICIEMBRE!I38)</f>
        <v>18</v>
      </c>
      <c r="J38" s="19">
        <f>SUM(ENERO:DICIEMBRE!J38)</f>
        <v>3</v>
      </c>
      <c r="K38" s="19">
        <f>SUM(ENERO:DICIEMBRE!K38)</f>
        <v>46</v>
      </c>
      <c r="L38" s="19">
        <f>SUM(ENERO:DICIEMBRE!L38)</f>
        <v>57</v>
      </c>
      <c r="M38" s="19">
        <f>SUM(ENERO:DICIEMBRE!M38)</f>
        <v>78</v>
      </c>
      <c r="N38" s="19">
        <f>SUM(ENERO:DICIEMBRE!N38)</f>
        <v>174</v>
      </c>
      <c r="O38" s="19">
        <f>SUM(ENERO:DICIEMBRE!O38)</f>
        <v>81</v>
      </c>
      <c r="P38" s="19">
        <f>SUM(ENERO:DICIEMBRE!P38)</f>
        <v>98</v>
      </c>
      <c r="Q38" s="19">
        <f>SUM(ENERO:DICIEMBRE!Q38)</f>
        <v>82</v>
      </c>
      <c r="R38" s="19">
        <f>SUM(ENERO:DICIEMBRE!R38)</f>
        <v>108</v>
      </c>
      <c r="S38" s="19">
        <f>SUM(ENERO:DICIEMBRE!S38)</f>
        <v>173</v>
      </c>
      <c r="T38" s="19">
        <f>SUM(ENERO:DICIEMBRE!T38)</f>
        <v>229</v>
      </c>
      <c r="U38" s="19">
        <f>SUM(ENERO:DICIEMBRE!U38)</f>
        <v>241</v>
      </c>
      <c r="V38" s="19">
        <f>SUM(ENERO:DICIEMBRE!V38)</f>
        <v>219</v>
      </c>
      <c r="W38" s="19">
        <f>SUM(ENERO:DICIEMBRE!W38)</f>
        <v>242</v>
      </c>
      <c r="X38" s="19">
        <f>SUM(ENERO:DICIEMBRE!X38)</f>
        <v>502</v>
      </c>
      <c r="Y38" s="19">
        <f>SUM(ENERO:DICIEMBRE!Y38)</f>
        <v>0</v>
      </c>
      <c r="Z38" s="19">
        <f>SUM(ENERO:DICIEMBRE!Z38)</f>
        <v>0</v>
      </c>
      <c r="AA38" s="19">
        <f>SUM(ENERO:DICIEMBRE!AA38)</f>
        <v>0</v>
      </c>
      <c r="AB38" s="19">
        <f>SUM(ENERO:DICIEMBRE!AB38)</f>
        <v>0</v>
      </c>
      <c r="AC38" s="19">
        <f>SUM(ENERO:DICIEMBRE!AC38)</f>
        <v>0</v>
      </c>
      <c r="AD38" s="19">
        <f>SUM(ENERO:DICIEMBRE!AD38)</f>
        <v>0</v>
      </c>
      <c r="AE38" s="19">
        <f>SUM(ENERO:DICIEMBRE!AE38)</f>
        <v>0</v>
      </c>
      <c r="AF38" s="19">
        <f>SUM(ENERO:DICIEMBRE!AF38)</f>
        <v>0</v>
      </c>
      <c r="AG38" s="19">
        <f>SUM(ENERO:DICIEMBRE!AG38)</f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x14ac:dyDescent="0.25">
      <c r="A39" s="982"/>
      <c r="B39" s="1003" t="s">
        <v>71</v>
      </c>
      <c r="C39" s="145" t="s">
        <v>72</v>
      </c>
      <c r="D39" s="29">
        <f>SUM(U39:X39)</f>
        <v>0</v>
      </c>
      <c r="E39" s="19">
        <f>SUM(ENERO:DICIEMBRE!E39)</f>
        <v>0</v>
      </c>
      <c r="F39" s="19">
        <f>SUM(ENERO:DICIEMBRE!F39)</f>
        <v>0</v>
      </c>
      <c r="G39" s="19">
        <f>SUM(ENERO:DICIEMBRE!G39)</f>
        <v>0</v>
      </c>
      <c r="H39" s="19">
        <f>SUM(ENERO:DICIEMBRE!H39)</f>
        <v>0</v>
      </c>
      <c r="I39" s="19">
        <f>SUM(ENERO:DICIEMBRE!I39)</f>
        <v>0</v>
      </c>
      <c r="J39" s="19">
        <f>SUM(ENERO:DICIEMBRE!J39)</f>
        <v>0</v>
      </c>
      <c r="K39" s="19">
        <f>SUM(ENERO:DICIEMBRE!K39)</f>
        <v>0</v>
      </c>
      <c r="L39" s="19">
        <f>SUM(ENERO:DICIEMBRE!L39)</f>
        <v>0</v>
      </c>
      <c r="M39" s="19">
        <f>SUM(ENERO:DICIEMBRE!M39)</f>
        <v>0</v>
      </c>
      <c r="N39" s="19">
        <f>SUM(ENERO:DICIEMBRE!N39)</f>
        <v>0</v>
      </c>
      <c r="O39" s="19">
        <f>SUM(ENERO:DICIEMBRE!O39)</f>
        <v>0</v>
      </c>
      <c r="P39" s="19">
        <f>SUM(ENERO:DICIEMBRE!P39)</f>
        <v>0</v>
      </c>
      <c r="Q39" s="19">
        <f>SUM(ENERO:DICIEMBRE!Q39)</f>
        <v>0</v>
      </c>
      <c r="R39" s="19">
        <f>SUM(ENERO:DICIEMBRE!R39)</f>
        <v>0</v>
      </c>
      <c r="S39" s="19">
        <f>SUM(ENERO:DICIEMBRE!S39)</f>
        <v>0</v>
      </c>
      <c r="T39" s="19">
        <f>SUM(ENERO:DICIEMBRE!T39)</f>
        <v>0</v>
      </c>
      <c r="U39" s="19">
        <f>SUM(ENERO:DICIEMBRE!U39)</f>
        <v>0</v>
      </c>
      <c r="V39" s="19">
        <f>SUM(ENERO:DICIEMBRE!V39)</f>
        <v>0</v>
      </c>
      <c r="W39" s="19">
        <f>SUM(ENERO:DICIEMBRE!W39)</f>
        <v>0</v>
      </c>
      <c r="X39" s="19">
        <f>SUM(ENERO:DICIEMBRE!X39)</f>
        <v>0</v>
      </c>
      <c r="Y39" s="19">
        <f>SUM(ENERO:DICIEMBRE!Y39)</f>
        <v>0</v>
      </c>
      <c r="Z39" s="19">
        <f>SUM(ENERO:DICIEMBRE!Z39)</f>
        <v>0</v>
      </c>
      <c r="AA39" s="19">
        <f>SUM(ENERO:DICIEMBRE!AA39)</f>
        <v>0</v>
      </c>
      <c r="AB39" s="19">
        <f>SUM(ENERO:DICIEMBRE!AB39)</f>
        <v>0</v>
      </c>
      <c r="AC39" s="19">
        <f>SUM(ENERO:DICIEMBRE!AC39)</f>
        <v>0</v>
      </c>
      <c r="AD39" s="19">
        <f>SUM(ENERO:DICIEMBRE!AD39)</f>
        <v>0</v>
      </c>
      <c r="AE39" s="19">
        <f>SUM(ENERO:DICIEMBRE!AE39)</f>
        <v>0</v>
      </c>
      <c r="AF39" s="19">
        <f>SUM(ENERO:DICIEMBRE!AF39)</f>
        <v>0</v>
      </c>
      <c r="AG39" s="19">
        <f>SUM(ENERO:DICIEMBRE!AG39)</f>
        <v>0</v>
      </c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590</v>
      </c>
      <c r="E40" s="19">
        <f>SUM(ENERO:DICIEMBRE!E40)</f>
        <v>0</v>
      </c>
      <c r="F40" s="19">
        <f>SUM(ENERO:DICIEMBRE!F40)</f>
        <v>0</v>
      </c>
      <c r="G40" s="19">
        <f>SUM(ENERO:DICIEMBRE!G40)</f>
        <v>0</v>
      </c>
      <c r="H40" s="19">
        <f>SUM(ENERO:DICIEMBRE!H40)</f>
        <v>0</v>
      </c>
      <c r="I40" s="19">
        <f>SUM(ENERO:DICIEMBRE!I40)</f>
        <v>0</v>
      </c>
      <c r="J40" s="19">
        <f>SUM(ENERO:DICIEMBRE!J40)</f>
        <v>0</v>
      </c>
      <c r="K40" s="19">
        <f>SUM(ENERO:DICIEMBRE!K40)</f>
        <v>0</v>
      </c>
      <c r="L40" s="19">
        <f>SUM(ENERO:DICIEMBRE!L40)</f>
        <v>0</v>
      </c>
      <c r="M40" s="19">
        <f>SUM(ENERO:DICIEMBRE!M40)</f>
        <v>0</v>
      </c>
      <c r="N40" s="19">
        <f>SUM(ENERO:DICIEMBRE!N40)</f>
        <v>0</v>
      </c>
      <c r="O40" s="19">
        <f>SUM(ENERO:DICIEMBRE!O40)</f>
        <v>0</v>
      </c>
      <c r="P40" s="19">
        <f>SUM(ENERO:DICIEMBRE!P40)</f>
        <v>0</v>
      </c>
      <c r="Q40" s="19">
        <f>SUM(ENERO:DICIEMBRE!Q40)</f>
        <v>0</v>
      </c>
      <c r="R40" s="19">
        <f>SUM(ENERO:DICIEMBRE!R40)</f>
        <v>0</v>
      </c>
      <c r="S40" s="19">
        <f>SUM(ENERO:DICIEMBRE!S40)</f>
        <v>0</v>
      </c>
      <c r="T40" s="19">
        <f>SUM(ENERO:DICIEMBRE!T40)</f>
        <v>0</v>
      </c>
      <c r="U40" s="19">
        <f>SUM(ENERO:DICIEMBRE!U40)</f>
        <v>264</v>
      </c>
      <c r="V40" s="19">
        <f>SUM(ENERO:DICIEMBRE!V40)</f>
        <v>116</v>
      </c>
      <c r="W40" s="19">
        <f>SUM(ENERO:DICIEMBRE!W40)</f>
        <v>80</v>
      </c>
      <c r="X40" s="19">
        <f>SUM(ENERO:DICIEMBRE!X40)</f>
        <v>130</v>
      </c>
      <c r="Y40" s="19">
        <f>SUM(ENERO:DICIEMBRE!Y40)</f>
        <v>0</v>
      </c>
      <c r="Z40" s="19">
        <f>SUM(ENERO:DICIEMBRE!Z40)</f>
        <v>0</v>
      </c>
      <c r="AA40" s="19">
        <f>SUM(ENERO:DICIEMBRE!AA40)</f>
        <v>0</v>
      </c>
      <c r="AB40" s="19">
        <f>SUM(ENERO:DICIEMBRE!AB40)</f>
        <v>0</v>
      </c>
      <c r="AC40" s="19">
        <f>SUM(ENERO:DICIEMBRE!AC40)</f>
        <v>0</v>
      </c>
      <c r="AD40" s="19">
        <f>SUM(ENERO:DICIEMBRE!AD40)</f>
        <v>0</v>
      </c>
      <c r="AE40" s="19">
        <f>SUM(ENERO:DICIEMBRE!AE40)</f>
        <v>0</v>
      </c>
      <c r="AF40" s="19">
        <f>SUM(ENERO:DICIEMBRE!AF40)</f>
        <v>0</v>
      </c>
      <c r="AG40" s="19">
        <f>SUM(ENERO:DICIEMBRE!AG40)</f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19">
        <f>SUM(ENERO:DICIEMBRE!E41)</f>
        <v>0</v>
      </c>
      <c r="F41" s="19">
        <f>SUM(ENERO:DICIEMBRE!F41)</f>
        <v>0</v>
      </c>
      <c r="G41" s="19">
        <f>SUM(ENERO:DICIEMBRE!G41)</f>
        <v>0</v>
      </c>
      <c r="H41" s="19">
        <f>SUM(ENERO:DICIEMBRE!H41)</f>
        <v>0</v>
      </c>
      <c r="I41" s="19">
        <f>SUM(ENERO:DICIEMBRE!I41)</f>
        <v>0</v>
      </c>
      <c r="J41" s="19">
        <f>SUM(ENERO:DICIEMBRE!J41)</f>
        <v>0</v>
      </c>
      <c r="K41" s="19">
        <f>SUM(ENERO:DICIEMBRE!K41)</f>
        <v>0</v>
      </c>
      <c r="L41" s="19">
        <f>SUM(ENERO:DICIEMBRE!L41)</f>
        <v>0</v>
      </c>
      <c r="M41" s="19">
        <f>SUM(ENERO:DICIEMBRE!M41)</f>
        <v>0</v>
      </c>
      <c r="N41" s="19">
        <f>SUM(ENERO:DICIEMBRE!N41)</f>
        <v>0</v>
      </c>
      <c r="O41" s="19">
        <f>SUM(ENERO:DICIEMBRE!O41)</f>
        <v>0</v>
      </c>
      <c r="P41" s="19">
        <f>SUM(ENERO:DICIEMBRE!P41)</f>
        <v>0</v>
      </c>
      <c r="Q41" s="19">
        <f>SUM(ENERO:DICIEMBRE!Q41)</f>
        <v>0</v>
      </c>
      <c r="R41" s="19">
        <f>SUM(ENERO:DICIEMBRE!R41)</f>
        <v>0</v>
      </c>
      <c r="S41" s="19">
        <f>SUM(ENERO:DICIEMBRE!S41)</f>
        <v>0</v>
      </c>
      <c r="T41" s="19">
        <f>SUM(ENERO:DICIEMBRE!T41)</f>
        <v>0</v>
      </c>
      <c r="U41" s="19">
        <f>SUM(ENERO:DICIEMBRE!U41)</f>
        <v>0</v>
      </c>
      <c r="V41" s="19">
        <f>SUM(ENERO:DICIEMBRE!V41)</f>
        <v>0</v>
      </c>
      <c r="W41" s="19">
        <f>SUM(ENERO:DICIEMBRE!W41)</f>
        <v>0</v>
      </c>
      <c r="X41" s="19">
        <f>SUM(ENERO:DICIEMBRE!X41)</f>
        <v>0</v>
      </c>
      <c r="Y41" s="19">
        <f>SUM(ENERO:DICIEMBRE!Y41)</f>
        <v>0</v>
      </c>
      <c r="Z41" s="19">
        <f>SUM(ENERO:DICIEMBRE!Z41)</f>
        <v>0</v>
      </c>
      <c r="AA41" s="19">
        <f>SUM(ENERO:DICIEMBRE!AA41)</f>
        <v>0</v>
      </c>
      <c r="AB41" s="19">
        <f>SUM(ENERO:DICIEMBRE!AB41)</f>
        <v>0</v>
      </c>
      <c r="AC41" s="19">
        <f>SUM(ENERO:DICIEMBRE!AC41)</f>
        <v>0</v>
      </c>
      <c r="AD41" s="19">
        <f>SUM(ENERO:DICIEMBRE!AD41)</f>
        <v>0</v>
      </c>
      <c r="AE41" s="19">
        <f>SUM(ENERO:DICIEMBRE!AE41)</f>
        <v>0</v>
      </c>
      <c r="AF41" s="19">
        <f>SUM(ENERO:DICIEMBRE!AF41)</f>
        <v>0</v>
      </c>
      <c r="AG41" s="19">
        <f>SUM(ENERO:DICIEMBRE!AG41)</f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590</v>
      </c>
      <c r="E42" s="19">
        <f>SUM(ENERO:DICIEMBRE!E42)</f>
        <v>0</v>
      </c>
      <c r="F42" s="19">
        <f>SUM(ENERO:DICIEMBRE!F42)</f>
        <v>0</v>
      </c>
      <c r="G42" s="19">
        <f>SUM(ENERO:DICIEMBRE!G42)</f>
        <v>0</v>
      </c>
      <c r="H42" s="19">
        <f>SUM(ENERO:DICIEMBRE!H42)</f>
        <v>0</v>
      </c>
      <c r="I42" s="19">
        <f>SUM(ENERO:DICIEMBRE!I42)</f>
        <v>0</v>
      </c>
      <c r="J42" s="19">
        <f>SUM(ENERO:DICIEMBRE!J42)</f>
        <v>0</v>
      </c>
      <c r="K42" s="19">
        <f>SUM(ENERO:DICIEMBRE!K42)</f>
        <v>0</v>
      </c>
      <c r="L42" s="19">
        <f>SUM(ENERO:DICIEMBRE!L42)</f>
        <v>0</v>
      </c>
      <c r="M42" s="19">
        <f>SUM(ENERO:DICIEMBRE!M42)</f>
        <v>0</v>
      </c>
      <c r="N42" s="19">
        <f>SUM(ENERO:DICIEMBRE!N42)</f>
        <v>0</v>
      </c>
      <c r="O42" s="19">
        <f>SUM(ENERO:DICIEMBRE!O42)</f>
        <v>0</v>
      </c>
      <c r="P42" s="19">
        <f>SUM(ENERO:DICIEMBRE!P42)</f>
        <v>0</v>
      </c>
      <c r="Q42" s="19">
        <f>SUM(ENERO:DICIEMBRE!Q42)</f>
        <v>0</v>
      </c>
      <c r="R42" s="19">
        <f>SUM(ENERO:DICIEMBRE!R42)</f>
        <v>0</v>
      </c>
      <c r="S42" s="19">
        <f>SUM(ENERO:DICIEMBRE!S42)</f>
        <v>0</v>
      </c>
      <c r="T42" s="19">
        <f>SUM(ENERO:DICIEMBRE!T42)</f>
        <v>0</v>
      </c>
      <c r="U42" s="19">
        <f>SUM(ENERO:DICIEMBRE!U42)</f>
        <v>264</v>
      </c>
      <c r="V42" s="19">
        <f>SUM(ENERO:DICIEMBRE!V42)</f>
        <v>116</v>
      </c>
      <c r="W42" s="19">
        <f>SUM(ENERO:DICIEMBRE!W42)</f>
        <v>80</v>
      </c>
      <c r="X42" s="19">
        <f>SUM(ENERO:DICIEMBRE!X42)</f>
        <v>130</v>
      </c>
      <c r="Y42" s="19">
        <f>SUM(ENERO:DICIEMBRE!Y42)</f>
        <v>0</v>
      </c>
      <c r="Z42" s="19">
        <f>SUM(ENERO:DICIEMBRE!Z42)</f>
        <v>0</v>
      </c>
      <c r="AA42" s="19">
        <f>SUM(ENERO:DICIEMBRE!AA42)</f>
        <v>0</v>
      </c>
      <c r="AB42" s="19">
        <f>SUM(ENERO:DICIEMBRE!AB42)</f>
        <v>0</v>
      </c>
      <c r="AC42" s="19">
        <f>SUM(ENERO:DICIEMBRE!AC42)</f>
        <v>0</v>
      </c>
      <c r="AD42" s="19">
        <f>SUM(ENERO:DICIEMBRE!AD42)</f>
        <v>0</v>
      </c>
      <c r="AE42" s="19">
        <f>SUM(ENERO:DICIEMBRE!AE42)</f>
        <v>0</v>
      </c>
      <c r="AF42" s="19">
        <f>SUM(ENERO:DICIEMBRE!AF42)</f>
        <v>0</v>
      </c>
      <c r="AG42" s="19">
        <f>SUM(ENERO:DICIEMBRE!AG42)</f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590</v>
      </c>
      <c r="E43" s="19">
        <f>SUM(ENERO:DICIEMBRE!E43)</f>
        <v>0</v>
      </c>
      <c r="F43" s="19">
        <f>SUM(ENERO:DICIEMBRE!F43)</f>
        <v>0</v>
      </c>
      <c r="G43" s="19">
        <f>SUM(ENERO:DICIEMBRE!G43)</f>
        <v>0</v>
      </c>
      <c r="H43" s="19">
        <f>SUM(ENERO:DICIEMBRE!H43)</f>
        <v>0</v>
      </c>
      <c r="I43" s="19">
        <f>SUM(ENERO:DICIEMBRE!I43)</f>
        <v>0</v>
      </c>
      <c r="J43" s="19">
        <f>SUM(ENERO:DICIEMBRE!J43)</f>
        <v>0</v>
      </c>
      <c r="K43" s="19">
        <f>SUM(ENERO:DICIEMBRE!K43)</f>
        <v>0</v>
      </c>
      <c r="L43" s="19">
        <f>SUM(ENERO:DICIEMBRE!L43)</f>
        <v>0</v>
      </c>
      <c r="M43" s="19">
        <f>SUM(ENERO:DICIEMBRE!M43)</f>
        <v>0</v>
      </c>
      <c r="N43" s="19">
        <f>SUM(ENERO:DICIEMBRE!N43)</f>
        <v>0</v>
      </c>
      <c r="O43" s="19">
        <f>SUM(ENERO:DICIEMBRE!O43)</f>
        <v>0</v>
      </c>
      <c r="P43" s="19">
        <f>SUM(ENERO:DICIEMBRE!P43)</f>
        <v>0</v>
      </c>
      <c r="Q43" s="19">
        <f>SUM(ENERO:DICIEMBRE!Q43)</f>
        <v>0</v>
      </c>
      <c r="R43" s="19">
        <f>SUM(ENERO:DICIEMBRE!R43)</f>
        <v>0</v>
      </c>
      <c r="S43" s="19">
        <f>SUM(ENERO:DICIEMBRE!S43)</f>
        <v>0</v>
      </c>
      <c r="T43" s="19">
        <f>SUM(ENERO:DICIEMBRE!T43)</f>
        <v>0</v>
      </c>
      <c r="U43" s="19">
        <f>SUM(ENERO:DICIEMBRE!U43)</f>
        <v>264</v>
      </c>
      <c r="V43" s="19">
        <f>SUM(ENERO:DICIEMBRE!V43)</f>
        <v>116</v>
      </c>
      <c r="W43" s="19">
        <f>SUM(ENERO:DICIEMBRE!W43)</f>
        <v>80</v>
      </c>
      <c r="X43" s="19">
        <f>SUM(ENERO:DICIEMBRE!X43)</f>
        <v>130</v>
      </c>
      <c r="Y43" s="19">
        <f>SUM(ENERO:DICIEMBRE!Y43)</f>
        <v>0</v>
      </c>
      <c r="Z43" s="19">
        <f>SUM(ENERO:DICIEMBRE!Z43)</f>
        <v>0</v>
      </c>
      <c r="AA43" s="19">
        <f>SUM(ENERO:DICIEMBRE!AA43)</f>
        <v>0</v>
      </c>
      <c r="AB43" s="19">
        <f>SUM(ENERO:DICIEMBRE!AB43)</f>
        <v>0</v>
      </c>
      <c r="AC43" s="19">
        <f>SUM(ENERO:DICIEMBRE!AC43)</f>
        <v>0</v>
      </c>
      <c r="AD43" s="19">
        <f>SUM(ENERO:DICIEMBRE!AD43)</f>
        <v>0</v>
      </c>
      <c r="AE43" s="19">
        <f>SUM(ENERO:DICIEMBRE!AE43)</f>
        <v>0</v>
      </c>
      <c r="AF43" s="19">
        <f>SUM(ENERO:DICIEMBRE!AF43)</f>
        <v>0</v>
      </c>
      <c r="AG43" s="19">
        <f>SUM(ENERO:DICIEMBRE!AG43)</f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011" t="s">
        <v>77</v>
      </c>
      <c r="C44" s="1012"/>
      <c r="D44" s="29">
        <f>SUM(E44:X44)</f>
        <v>644</v>
      </c>
      <c r="E44" s="19">
        <f>SUM(ENERO:DICIEMBRE!E44)</f>
        <v>132</v>
      </c>
      <c r="F44" s="19">
        <f>SUM(ENERO:DICIEMBRE!F44)</f>
        <v>70</v>
      </c>
      <c r="G44" s="19">
        <f>SUM(ENERO:DICIEMBRE!G44)</f>
        <v>137</v>
      </c>
      <c r="H44" s="19">
        <f>SUM(ENERO:DICIEMBRE!H44)</f>
        <v>127</v>
      </c>
      <c r="I44" s="19">
        <f>SUM(ENERO:DICIEMBRE!I44)</f>
        <v>178</v>
      </c>
      <c r="J44" s="19">
        <f>SUM(ENERO:DICIEMBRE!J44)</f>
        <v>0</v>
      </c>
      <c r="K44" s="19">
        <f>SUM(ENERO:DICIEMBRE!K44)</f>
        <v>0</v>
      </c>
      <c r="L44" s="19">
        <f>SUM(ENERO:DICIEMBRE!L44)</f>
        <v>0</v>
      </c>
      <c r="M44" s="19">
        <f>SUM(ENERO:DICIEMBRE!M44)</f>
        <v>0</v>
      </c>
      <c r="N44" s="19">
        <f>SUM(ENERO:DICIEMBRE!N44)</f>
        <v>0</v>
      </c>
      <c r="O44" s="19">
        <f>SUM(ENERO:DICIEMBRE!O44)</f>
        <v>0</v>
      </c>
      <c r="P44" s="19">
        <f>SUM(ENERO:DICIEMBRE!P44)</f>
        <v>0</v>
      </c>
      <c r="Q44" s="19">
        <f>SUM(ENERO:DICIEMBRE!Q44)</f>
        <v>0</v>
      </c>
      <c r="R44" s="19">
        <f>SUM(ENERO:DICIEMBRE!R44)</f>
        <v>0</v>
      </c>
      <c r="S44" s="19">
        <f>SUM(ENERO:DICIEMBRE!S44)</f>
        <v>0</v>
      </c>
      <c r="T44" s="19">
        <f>SUM(ENERO:DICIEMBRE!T44)</f>
        <v>0</v>
      </c>
      <c r="U44" s="19">
        <f>SUM(ENERO:DICIEMBRE!U44)</f>
        <v>0</v>
      </c>
      <c r="V44" s="19">
        <f>SUM(ENERO:DICIEMBRE!V44)</f>
        <v>0</v>
      </c>
      <c r="W44" s="19">
        <f>SUM(ENERO:DICIEMBRE!W44)</f>
        <v>0</v>
      </c>
      <c r="X44" s="19">
        <f>SUM(ENERO:DICIEMBRE!X44)</f>
        <v>0</v>
      </c>
      <c r="Y44" s="19">
        <f>SUM(ENERO:DICIEMBRE!Y44)</f>
        <v>0</v>
      </c>
      <c r="Z44" s="19">
        <f>SUM(ENERO:DICIEMBRE!Z44)</f>
        <v>0</v>
      </c>
      <c r="AA44" s="19">
        <f>SUM(ENERO:DICIEMBRE!AA44)</f>
        <v>0</v>
      </c>
      <c r="AB44" s="19">
        <f>SUM(ENERO:DICIEMBRE!AB44)</f>
        <v>0</v>
      </c>
      <c r="AC44" s="19">
        <f>SUM(ENERO:DICIEMBRE!AC44)</f>
        <v>0</v>
      </c>
      <c r="AD44" s="19">
        <f>SUM(ENERO:DICIEMBRE!AD44)</f>
        <v>0</v>
      </c>
      <c r="AE44" s="19">
        <f>SUM(ENERO:DICIEMBRE!AE44)</f>
        <v>0</v>
      </c>
      <c r="AF44" s="19">
        <f>SUM(ENERO:DICIEMBRE!AF44)</f>
        <v>0</v>
      </c>
      <c r="AG44" s="19">
        <f>SUM(ENERO:DICIEMBRE!AG44)</f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96</v>
      </c>
      <c r="E45" s="19">
        <f>SUM(ENERO:DICIEMBRE!E45)</f>
        <v>10</v>
      </c>
      <c r="F45" s="19">
        <f>SUM(ENERO:DICIEMBRE!F45)</f>
        <v>15</v>
      </c>
      <c r="G45" s="19">
        <f>SUM(ENERO:DICIEMBRE!G45)</f>
        <v>19</v>
      </c>
      <c r="H45" s="19">
        <f>SUM(ENERO:DICIEMBRE!H45)</f>
        <v>20</v>
      </c>
      <c r="I45" s="19">
        <f>SUM(ENERO:DICIEMBRE!I45)</f>
        <v>21</v>
      </c>
      <c r="J45" s="19">
        <f>SUM(ENERO:DICIEMBRE!J45)</f>
        <v>0</v>
      </c>
      <c r="K45" s="19">
        <f>SUM(ENERO:DICIEMBRE!K45)</f>
        <v>11</v>
      </c>
      <c r="L45" s="19">
        <f>SUM(ENERO:DICIEMBRE!L45)</f>
        <v>0</v>
      </c>
      <c r="M45" s="19">
        <f>SUM(ENERO:DICIEMBRE!M45)</f>
        <v>0</v>
      </c>
      <c r="N45" s="19">
        <f>SUM(ENERO:DICIEMBRE!N45)</f>
        <v>0</v>
      </c>
      <c r="O45" s="19">
        <f>SUM(ENERO:DICIEMBRE!O45)</f>
        <v>0</v>
      </c>
      <c r="P45" s="19">
        <f>SUM(ENERO:DICIEMBRE!P45)</f>
        <v>0</v>
      </c>
      <c r="Q45" s="19">
        <f>SUM(ENERO:DICIEMBRE!Q45)</f>
        <v>0</v>
      </c>
      <c r="R45" s="19">
        <f>SUM(ENERO:DICIEMBRE!R45)</f>
        <v>0</v>
      </c>
      <c r="S45" s="19">
        <f>SUM(ENERO:DICIEMBRE!S45)</f>
        <v>0</v>
      </c>
      <c r="T45" s="19">
        <f>SUM(ENERO:DICIEMBRE!T45)</f>
        <v>0</v>
      </c>
      <c r="U45" s="19">
        <f>SUM(ENERO:DICIEMBRE!U45)</f>
        <v>0</v>
      </c>
      <c r="V45" s="19">
        <f>SUM(ENERO:DICIEMBRE!V45)</f>
        <v>0</v>
      </c>
      <c r="W45" s="19">
        <f>SUM(ENERO:DICIEMBRE!W45)</f>
        <v>0</v>
      </c>
      <c r="X45" s="19">
        <f>SUM(ENERO:DICIEMBRE!X45)</f>
        <v>0</v>
      </c>
      <c r="Y45" s="19">
        <f>SUM(ENERO:DICIEMBRE!Y45)</f>
        <v>0</v>
      </c>
      <c r="Z45" s="19">
        <f>SUM(ENERO:DICIEMBRE!Z45)</f>
        <v>0</v>
      </c>
      <c r="AA45" s="19">
        <f>SUM(ENERO:DICIEMBRE!AA45)</f>
        <v>0</v>
      </c>
      <c r="AB45" s="19">
        <f>SUM(ENERO:DICIEMBRE!AB45)</f>
        <v>0</v>
      </c>
      <c r="AC45" s="19">
        <f>SUM(ENERO:DICIEMBRE!AC45)</f>
        <v>0</v>
      </c>
      <c r="AD45" s="19">
        <f>SUM(ENERO:DICIEMBRE!AD45)</f>
        <v>0</v>
      </c>
      <c r="AE45" s="19">
        <f>SUM(ENERO:DICIEMBRE!AE45)</f>
        <v>0</v>
      </c>
      <c r="AF45" s="19">
        <f>SUM(ENERO:DICIEMBRE!AF45)</f>
        <v>0</v>
      </c>
      <c r="AG45" s="19">
        <f>SUM(ENERO:DICIEMBRE!AG45)</f>
        <v>0</v>
      </c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019" t="s">
        <v>4</v>
      </c>
      <c r="C46" s="1020"/>
      <c r="D46" s="131">
        <f>SUM(E46:X46)</f>
        <v>13606</v>
      </c>
      <c r="E46" s="163">
        <f t="shared" ref="E46:AG46" si="10">SUM(E11:E45)</f>
        <v>5238</v>
      </c>
      <c r="F46" s="164">
        <f t="shared" si="10"/>
        <v>472</v>
      </c>
      <c r="G46" s="164">
        <f t="shared" si="10"/>
        <v>826</v>
      </c>
      <c r="H46" s="164">
        <f t="shared" si="10"/>
        <v>507</v>
      </c>
      <c r="I46" s="165">
        <f t="shared" si="10"/>
        <v>428</v>
      </c>
      <c r="J46" s="166">
        <f t="shared" si="10"/>
        <v>19</v>
      </c>
      <c r="K46" s="164">
        <f t="shared" si="10"/>
        <v>156</v>
      </c>
      <c r="L46" s="164">
        <f t="shared" si="10"/>
        <v>281</v>
      </c>
      <c r="M46" s="167">
        <f t="shared" si="10"/>
        <v>363</v>
      </c>
      <c r="N46" s="167">
        <f t="shared" si="10"/>
        <v>432</v>
      </c>
      <c r="O46" s="167">
        <f t="shared" si="10"/>
        <v>244</v>
      </c>
      <c r="P46" s="167">
        <f t="shared" si="10"/>
        <v>184</v>
      </c>
      <c r="Q46" s="167">
        <f t="shared" si="10"/>
        <v>143</v>
      </c>
      <c r="R46" s="167">
        <f t="shared" si="10"/>
        <v>189</v>
      </c>
      <c r="S46" s="167">
        <f t="shared" si="10"/>
        <v>284</v>
      </c>
      <c r="T46" s="167">
        <f t="shared" si="10"/>
        <v>362</v>
      </c>
      <c r="U46" s="167">
        <f t="shared" si="10"/>
        <v>1153</v>
      </c>
      <c r="V46" s="167">
        <f t="shared" si="10"/>
        <v>677</v>
      </c>
      <c r="W46" s="167">
        <f t="shared" si="10"/>
        <v>583</v>
      </c>
      <c r="X46" s="167">
        <f t="shared" si="10"/>
        <v>1065</v>
      </c>
      <c r="Y46" s="168">
        <f t="shared" si="10"/>
        <v>0</v>
      </c>
      <c r="Z46" s="164">
        <f t="shared" si="10"/>
        <v>0</v>
      </c>
      <c r="AA46" s="164">
        <f t="shared" si="10"/>
        <v>0</v>
      </c>
      <c r="AB46" s="165">
        <f t="shared" si="10"/>
        <v>0</v>
      </c>
      <c r="AC46" s="165">
        <f t="shared" si="10"/>
        <v>0</v>
      </c>
      <c r="AD46" s="165">
        <f t="shared" si="10"/>
        <v>1</v>
      </c>
      <c r="AE46" s="165">
        <f t="shared" si="10"/>
        <v>0</v>
      </c>
      <c r="AF46" s="165">
        <f t="shared" si="10"/>
        <v>0</v>
      </c>
      <c r="AG46" s="165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979" t="s">
        <v>3</v>
      </c>
      <c r="B48" s="997"/>
      <c r="C48" s="980"/>
      <c r="D48" s="170" t="s">
        <v>4</v>
      </c>
      <c r="E48" s="9" t="s">
        <v>80</v>
      </c>
      <c r="F48" s="11" t="s">
        <v>81</v>
      </c>
      <c r="G48" s="11" t="s">
        <v>82</v>
      </c>
      <c r="H48" s="14" t="s">
        <v>83</v>
      </c>
      <c r="I48" s="171" t="s">
        <v>84</v>
      </c>
    </row>
    <row r="49" spans="1:9" x14ac:dyDescent="0.25">
      <c r="A49" s="981" t="s">
        <v>38</v>
      </c>
      <c r="B49" s="984" t="s">
        <v>39</v>
      </c>
      <c r="C49" s="985"/>
      <c r="D49" s="18">
        <f t="shared" ref="D49:D83" si="11">SUM(E49:H49)</f>
        <v>513</v>
      </c>
      <c r="E49" s="19">
        <f>SUM(ENERO:DICIEMBRE!E49)</f>
        <v>309</v>
      </c>
      <c r="F49" s="19">
        <f>SUM(ENERO:DICIEMBRE!F49)</f>
        <v>47</v>
      </c>
      <c r="G49" s="19">
        <f>SUM(ENERO:DICIEMBRE!G49)</f>
        <v>59</v>
      </c>
      <c r="H49" s="19">
        <f>SUM(ENERO:DICIEMBRE!H49)</f>
        <v>98</v>
      </c>
      <c r="I49" s="19">
        <f>SUM(ENERO:DICIEMBRE!I49)</f>
        <v>0</v>
      </c>
    </row>
    <row r="50" spans="1:9" ht="21" x14ac:dyDescent="0.25">
      <c r="A50" s="982"/>
      <c r="B50" s="981" t="s">
        <v>40</v>
      </c>
      <c r="C50" s="28" t="s">
        <v>41</v>
      </c>
      <c r="D50" s="18">
        <f t="shared" si="11"/>
        <v>367</v>
      </c>
      <c r="E50" s="19">
        <f>SUM(ENERO:DICIEMBRE!E50)</f>
        <v>90</v>
      </c>
      <c r="F50" s="19">
        <f>SUM(ENERO:DICIEMBRE!F50)</f>
        <v>180</v>
      </c>
      <c r="G50" s="19">
        <f>SUM(ENERO:DICIEMBRE!G50)</f>
        <v>27</v>
      </c>
      <c r="H50" s="19">
        <f>SUM(ENERO:DICIEMBRE!H50)</f>
        <v>70</v>
      </c>
      <c r="I50" s="19">
        <f>SUM(ENERO:DICIEMBRE!I50)</f>
        <v>0</v>
      </c>
    </row>
    <row r="51" spans="1:9" x14ac:dyDescent="0.25">
      <c r="A51" s="982"/>
      <c r="B51" s="982"/>
      <c r="C51" s="36" t="s">
        <v>42</v>
      </c>
      <c r="D51" s="98">
        <f t="shared" si="11"/>
        <v>223</v>
      </c>
      <c r="E51" s="19">
        <f>SUM(ENERO:DICIEMBRE!E51)</f>
        <v>115</v>
      </c>
      <c r="F51" s="19">
        <f>SUM(ENERO:DICIEMBRE!F51)</f>
        <v>91</v>
      </c>
      <c r="G51" s="19">
        <f>SUM(ENERO:DICIEMBRE!G51)</f>
        <v>8</v>
      </c>
      <c r="H51" s="19">
        <f>SUM(ENERO:DICIEMBRE!H51)</f>
        <v>9</v>
      </c>
      <c r="I51" s="19">
        <f>SUM(ENERO:DICIEMBRE!I51)</f>
        <v>0</v>
      </c>
    </row>
    <row r="52" spans="1:9" x14ac:dyDescent="0.25">
      <c r="A52" s="982"/>
      <c r="B52" s="982"/>
      <c r="C52" s="46" t="s">
        <v>43</v>
      </c>
      <c r="D52" s="37">
        <f t="shared" si="11"/>
        <v>186</v>
      </c>
      <c r="E52" s="19">
        <f>SUM(ENERO:DICIEMBRE!E52)</f>
        <v>108</v>
      </c>
      <c r="F52" s="19">
        <f>SUM(ENERO:DICIEMBRE!F52)</f>
        <v>60</v>
      </c>
      <c r="G52" s="19">
        <f>SUM(ENERO:DICIEMBRE!G52)</f>
        <v>5</v>
      </c>
      <c r="H52" s="19">
        <f>SUM(ENERO:DICIEMBRE!H52)</f>
        <v>13</v>
      </c>
      <c r="I52" s="19">
        <f>SUM(ENERO:DICIEMBRE!I52)</f>
        <v>0</v>
      </c>
    </row>
    <row r="53" spans="1:9" x14ac:dyDescent="0.25">
      <c r="A53" s="982"/>
      <c r="B53" s="983"/>
      <c r="C53" s="52" t="s">
        <v>44</v>
      </c>
      <c r="D53" s="53">
        <f t="shared" si="11"/>
        <v>331</v>
      </c>
      <c r="E53" s="19">
        <f>SUM(ENERO:DICIEMBRE!E53)</f>
        <v>53</v>
      </c>
      <c r="F53" s="19">
        <f>SUM(ENERO:DICIEMBRE!F53)</f>
        <v>278</v>
      </c>
      <c r="G53" s="19">
        <f>SUM(ENERO:DICIEMBRE!G53)</f>
        <v>0</v>
      </c>
      <c r="H53" s="19">
        <f>SUM(ENERO:DICIEMBRE!H53)</f>
        <v>0</v>
      </c>
      <c r="I53" s="19">
        <f>SUM(ENERO:DICIEMBRE!I53)</f>
        <v>0</v>
      </c>
    </row>
    <row r="54" spans="1:9" x14ac:dyDescent="0.25">
      <c r="A54" s="982"/>
      <c r="B54" s="986" t="s">
        <v>45</v>
      </c>
      <c r="C54" s="987"/>
      <c r="D54" s="139">
        <f t="shared" si="11"/>
        <v>505</v>
      </c>
      <c r="E54" s="19">
        <f>SUM(ENERO:DICIEMBRE!E54)</f>
        <v>265</v>
      </c>
      <c r="F54" s="19">
        <f>SUM(ENERO:DICIEMBRE!F54)</f>
        <v>76</v>
      </c>
      <c r="G54" s="19">
        <f>SUM(ENERO:DICIEMBRE!G54)</f>
        <v>78</v>
      </c>
      <c r="H54" s="19">
        <f>SUM(ENERO:DICIEMBRE!H54)</f>
        <v>86</v>
      </c>
      <c r="I54" s="19">
        <f>SUM(ENERO:DICIEMBRE!I54)</f>
        <v>0</v>
      </c>
    </row>
    <row r="55" spans="1:9" x14ac:dyDescent="0.25">
      <c r="A55" s="982"/>
      <c r="B55" s="988" t="s">
        <v>46</v>
      </c>
      <c r="C55" s="989"/>
      <c r="D55" s="98">
        <f t="shared" si="11"/>
        <v>1244</v>
      </c>
      <c r="E55" s="19">
        <f>SUM(ENERO:DICIEMBRE!E55)</f>
        <v>1124</v>
      </c>
      <c r="F55" s="19">
        <f>SUM(ENERO:DICIEMBRE!F55)</f>
        <v>26</v>
      </c>
      <c r="G55" s="19">
        <f>SUM(ENERO:DICIEMBRE!G55)</f>
        <v>38</v>
      </c>
      <c r="H55" s="19">
        <f>SUM(ENERO:DICIEMBRE!H55)</f>
        <v>56</v>
      </c>
      <c r="I55" s="19">
        <f>SUM(ENERO:DICIEMBRE!I55)</f>
        <v>0</v>
      </c>
    </row>
    <row r="56" spans="1:9" x14ac:dyDescent="0.25">
      <c r="A56" s="982"/>
      <c r="B56" s="988" t="s">
        <v>47</v>
      </c>
      <c r="C56" s="989"/>
      <c r="D56" s="98">
        <f t="shared" si="11"/>
        <v>288</v>
      </c>
      <c r="E56" s="19">
        <f>SUM(ENERO:DICIEMBRE!E56)</f>
        <v>131</v>
      </c>
      <c r="F56" s="19">
        <f>SUM(ENERO:DICIEMBRE!F56)</f>
        <v>40</v>
      </c>
      <c r="G56" s="19">
        <f>SUM(ENERO:DICIEMBRE!G56)</f>
        <v>55</v>
      </c>
      <c r="H56" s="19">
        <f>SUM(ENERO:DICIEMBRE!H56)</f>
        <v>62</v>
      </c>
      <c r="I56" s="19">
        <f>SUM(ENERO:DICIEMBRE!I56)</f>
        <v>0</v>
      </c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19">
        <f>SUM(ENERO:DICIEMBRE!E57)</f>
        <v>0</v>
      </c>
      <c r="F57" s="19">
        <f>SUM(ENERO:DICIEMBRE!F57)</f>
        <v>0</v>
      </c>
      <c r="G57" s="19">
        <f>SUM(ENERO:DICIEMBRE!G57)</f>
        <v>0</v>
      </c>
      <c r="H57" s="19">
        <f>SUM(ENERO:DICIEMBRE!H57)</f>
        <v>0</v>
      </c>
      <c r="I57" s="19">
        <f>SUM(ENERO:DICIEMBRE!I57)</f>
        <v>0</v>
      </c>
    </row>
    <row r="58" spans="1:9" x14ac:dyDescent="0.25">
      <c r="A58" s="982"/>
      <c r="B58" s="988" t="s">
        <v>85</v>
      </c>
      <c r="C58" s="989"/>
      <c r="D58" s="98">
        <f t="shared" si="11"/>
        <v>474</v>
      </c>
      <c r="E58" s="19">
        <f>SUM(ENERO:DICIEMBRE!E58)</f>
        <v>452</v>
      </c>
      <c r="F58" s="19">
        <f>SUM(ENERO:DICIEMBRE!F58)</f>
        <v>0</v>
      </c>
      <c r="G58" s="19">
        <f>SUM(ENERO:DICIEMBRE!G58)</f>
        <v>0</v>
      </c>
      <c r="H58" s="19">
        <f>SUM(ENERO:DICIEMBRE!H58)</f>
        <v>22</v>
      </c>
      <c r="I58" s="19">
        <f>SUM(ENERO:DICIEMBRE!I58)</f>
        <v>0</v>
      </c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9">
        <f>SUM(ENERO:DICIEMBRE!E59)</f>
        <v>0</v>
      </c>
      <c r="F59" s="19">
        <f>SUM(ENERO:DICIEMBRE!F59)</f>
        <v>0</v>
      </c>
      <c r="G59" s="19">
        <f>SUM(ENERO:DICIEMBRE!G59)</f>
        <v>0</v>
      </c>
      <c r="H59" s="19">
        <f>SUM(ENERO:DICIEMBRE!H59)</f>
        <v>0</v>
      </c>
      <c r="I59" s="19">
        <f>SUM(ENERO:DICIEMBRE!I59)</f>
        <v>0</v>
      </c>
    </row>
    <row r="60" spans="1:9" x14ac:dyDescent="0.25">
      <c r="A60" s="982"/>
      <c r="B60" s="1007" t="s">
        <v>53</v>
      </c>
      <c r="C60" s="1008"/>
      <c r="D60" s="98">
        <f t="shared" si="11"/>
        <v>249</v>
      </c>
      <c r="E60" s="19">
        <f>SUM(ENERO:DICIEMBRE!E60)</f>
        <v>198</v>
      </c>
      <c r="F60" s="19">
        <f>SUM(ENERO:DICIEMBRE!F60)</f>
        <v>51</v>
      </c>
      <c r="G60" s="19">
        <f>SUM(ENERO:DICIEMBRE!G60)</f>
        <v>0</v>
      </c>
      <c r="H60" s="19">
        <f>SUM(ENERO:DICIEMBRE!H60)</f>
        <v>0</v>
      </c>
      <c r="I60" s="19">
        <f>SUM(ENERO:DICIEMBRE!I60)</f>
        <v>0</v>
      </c>
    </row>
    <row r="61" spans="1:9" x14ac:dyDescent="0.25">
      <c r="A61" s="982"/>
      <c r="B61" s="1007" t="s">
        <v>54</v>
      </c>
      <c r="C61" s="1008"/>
      <c r="D61" s="98">
        <f t="shared" si="11"/>
        <v>155</v>
      </c>
      <c r="E61" s="19">
        <f>SUM(ENERO:DICIEMBRE!E61)</f>
        <v>102</v>
      </c>
      <c r="F61" s="19">
        <f>SUM(ENERO:DICIEMBRE!F61)</f>
        <v>53</v>
      </c>
      <c r="G61" s="19">
        <f>SUM(ENERO:DICIEMBRE!G61)</f>
        <v>0</v>
      </c>
      <c r="H61" s="19">
        <f>SUM(ENERO:DICIEMBRE!H61)</f>
        <v>0</v>
      </c>
      <c r="I61" s="19">
        <f>SUM(ENERO:DICIEMBRE!I61)</f>
        <v>0</v>
      </c>
    </row>
    <row r="62" spans="1:9" x14ac:dyDescent="0.25">
      <c r="A62" s="982"/>
      <c r="B62" s="1001" t="s">
        <v>55</v>
      </c>
      <c r="C62" s="1002"/>
      <c r="D62" s="98">
        <f t="shared" si="11"/>
        <v>5</v>
      </c>
      <c r="E62" s="19">
        <f>SUM(ENERO:DICIEMBRE!E62)</f>
        <v>3</v>
      </c>
      <c r="F62" s="19">
        <f>SUM(ENERO:DICIEMBRE!F62)</f>
        <v>1</v>
      </c>
      <c r="G62" s="19">
        <f>SUM(ENERO:DICIEMBRE!G62)</f>
        <v>0</v>
      </c>
      <c r="H62" s="19">
        <f>SUM(ENERO:DICIEMBRE!H62)</f>
        <v>1</v>
      </c>
      <c r="I62" s="19">
        <f>SUM(ENERO:DICIEMBRE!I62)</f>
        <v>0</v>
      </c>
    </row>
    <row r="63" spans="1:9" x14ac:dyDescent="0.25">
      <c r="A63" s="982"/>
      <c r="B63" s="1003" t="s">
        <v>56</v>
      </c>
      <c r="C63" s="104" t="s">
        <v>57</v>
      </c>
      <c r="D63" s="29">
        <f t="shared" si="11"/>
        <v>93</v>
      </c>
      <c r="E63" s="19">
        <f>SUM(ENERO:DICIEMBRE!E63)</f>
        <v>50</v>
      </c>
      <c r="F63" s="19">
        <f>SUM(ENERO:DICIEMBRE!F63)</f>
        <v>7</v>
      </c>
      <c r="G63" s="19">
        <f>SUM(ENERO:DICIEMBRE!G63)</f>
        <v>13</v>
      </c>
      <c r="H63" s="19">
        <f>SUM(ENERO:DICIEMBRE!H63)</f>
        <v>23</v>
      </c>
      <c r="I63" s="19">
        <f>SUM(ENERO:DICIEMBRE!I63)</f>
        <v>0</v>
      </c>
    </row>
    <row r="64" spans="1:9" x14ac:dyDescent="0.25">
      <c r="A64" s="982"/>
      <c r="B64" s="1010"/>
      <c r="C64" s="110" t="s">
        <v>58</v>
      </c>
      <c r="D64" s="37">
        <f t="shared" si="11"/>
        <v>177</v>
      </c>
      <c r="E64" s="19">
        <f>SUM(ENERO:DICIEMBRE!E64)</f>
        <v>95</v>
      </c>
      <c r="F64" s="19">
        <f>SUM(ENERO:DICIEMBRE!F64)</f>
        <v>22</v>
      </c>
      <c r="G64" s="19">
        <f>SUM(ENERO:DICIEMBRE!G64)</f>
        <v>31</v>
      </c>
      <c r="H64" s="19">
        <f>SUM(ENERO:DICIEMBRE!H64)</f>
        <v>29</v>
      </c>
      <c r="I64" s="19">
        <f>SUM(ENERO:DICIEMBRE!I64)</f>
        <v>0</v>
      </c>
    </row>
    <row r="65" spans="1:9" x14ac:dyDescent="0.25">
      <c r="A65" s="982"/>
      <c r="B65" s="1004"/>
      <c r="C65" s="119" t="s">
        <v>59</v>
      </c>
      <c r="D65" s="72">
        <f t="shared" si="11"/>
        <v>84</v>
      </c>
      <c r="E65" s="19">
        <f>SUM(ENERO:DICIEMBRE!E65)</f>
        <v>40</v>
      </c>
      <c r="F65" s="19">
        <f>SUM(ENERO:DICIEMBRE!F65)</f>
        <v>14</v>
      </c>
      <c r="G65" s="19">
        <f>SUM(ENERO:DICIEMBRE!G65)</f>
        <v>9</v>
      </c>
      <c r="H65" s="19">
        <f>SUM(ENERO:DICIEMBRE!H65)</f>
        <v>21</v>
      </c>
      <c r="I65" s="19">
        <f>SUM(ENERO:DICIEMBRE!I65)</f>
        <v>0</v>
      </c>
    </row>
    <row r="66" spans="1:9" x14ac:dyDescent="0.25">
      <c r="A66" s="982"/>
      <c r="B66" s="1003" t="s">
        <v>60</v>
      </c>
      <c r="C66" s="28" t="s">
        <v>61</v>
      </c>
      <c r="D66" s="18">
        <f t="shared" si="11"/>
        <v>0</v>
      </c>
      <c r="E66" s="19">
        <f>SUM(ENERO:DICIEMBRE!E66)</f>
        <v>0</v>
      </c>
      <c r="F66" s="19">
        <f>SUM(ENERO:DICIEMBRE!F66)</f>
        <v>0</v>
      </c>
      <c r="G66" s="19">
        <f>SUM(ENERO:DICIEMBRE!G66)</f>
        <v>0</v>
      </c>
      <c r="H66" s="19">
        <f>SUM(ENERO:DICIEMBRE!H66)</f>
        <v>0</v>
      </c>
      <c r="I66" s="19">
        <f>SUM(ENERO:DICIEMBRE!I66)</f>
        <v>0</v>
      </c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19">
        <f>SUM(ENERO:DICIEMBRE!E67)</f>
        <v>0</v>
      </c>
      <c r="F67" s="19">
        <f>SUM(ENERO:DICIEMBRE!F67)</f>
        <v>0</v>
      </c>
      <c r="G67" s="19">
        <f>SUM(ENERO:DICIEMBRE!G67)</f>
        <v>0</v>
      </c>
      <c r="H67" s="19">
        <f>SUM(ENERO:DICIEMBRE!H67)</f>
        <v>0</v>
      </c>
      <c r="I67" s="19">
        <f>SUM(ENERO:DICIEMBRE!I67)</f>
        <v>0</v>
      </c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19">
        <f>SUM(ENERO:DICIEMBRE!E68)</f>
        <v>0</v>
      </c>
      <c r="F68" s="19">
        <f>SUM(ENERO:DICIEMBRE!F68)</f>
        <v>0</v>
      </c>
      <c r="G68" s="19">
        <f>SUM(ENERO:DICIEMBRE!G68)</f>
        <v>0</v>
      </c>
      <c r="H68" s="19">
        <f>SUM(ENERO:DICIEMBRE!H68)</f>
        <v>0</v>
      </c>
      <c r="I68" s="19">
        <f>SUM(ENERO:DICIEMBRE!I68)</f>
        <v>0</v>
      </c>
    </row>
    <row r="69" spans="1:9" x14ac:dyDescent="0.25">
      <c r="A69" s="982"/>
      <c r="B69" s="1015" t="s">
        <v>63</v>
      </c>
      <c r="C69" s="1016"/>
      <c r="D69" s="131">
        <f t="shared" si="11"/>
        <v>1567</v>
      </c>
      <c r="E69" s="19">
        <f>SUM(ENERO:DICIEMBRE!E69)</f>
        <v>1534</v>
      </c>
      <c r="F69" s="19">
        <f>SUM(ENERO:DICIEMBRE!F69)</f>
        <v>3</v>
      </c>
      <c r="G69" s="19">
        <f>SUM(ENERO:DICIEMBRE!G69)</f>
        <v>0</v>
      </c>
      <c r="H69" s="19">
        <f>SUM(ENERO:DICIEMBRE!H69)</f>
        <v>30</v>
      </c>
      <c r="I69" s="19">
        <f>SUM(ENERO:DICIEMBRE!I69)</f>
        <v>0</v>
      </c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9</v>
      </c>
      <c r="E70" s="19">
        <f>SUM(ENERO:DICIEMBRE!E70)</f>
        <v>8</v>
      </c>
      <c r="F70" s="19">
        <f>SUM(ENERO:DICIEMBRE!F70)</f>
        <v>1</v>
      </c>
      <c r="G70" s="19">
        <f>SUM(ENERO:DICIEMBRE!G70)</f>
        <v>0</v>
      </c>
      <c r="H70" s="19">
        <f>SUM(ENERO:DICIEMBRE!H70)</f>
        <v>0</v>
      </c>
      <c r="I70" s="19">
        <f>SUM(ENERO:DICIEMBRE!I70)</f>
        <v>0</v>
      </c>
    </row>
    <row r="71" spans="1:9" x14ac:dyDescent="0.25">
      <c r="A71" s="982"/>
      <c r="B71" s="1017"/>
      <c r="C71" s="52" t="s">
        <v>66</v>
      </c>
      <c r="D71" s="98">
        <f t="shared" si="11"/>
        <v>4</v>
      </c>
      <c r="E71" s="19">
        <f>SUM(ENERO:DICIEMBRE!E71)</f>
        <v>4</v>
      </c>
      <c r="F71" s="19">
        <f>SUM(ENERO:DICIEMBRE!F71)</f>
        <v>0</v>
      </c>
      <c r="G71" s="19">
        <f>SUM(ENERO:DICIEMBRE!G71)</f>
        <v>0</v>
      </c>
      <c r="H71" s="19">
        <f>SUM(ENERO:DICIEMBRE!H71)</f>
        <v>0</v>
      </c>
      <c r="I71" s="19">
        <f>SUM(ENERO:DICIEMBRE!I71)</f>
        <v>0</v>
      </c>
    </row>
    <row r="72" spans="1:9" x14ac:dyDescent="0.25">
      <c r="A72" s="982"/>
      <c r="B72" s="1018" t="s">
        <v>67</v>
      </c>
      <c r="C72" s="1018"/>
      <c r="D72" s="98">
        <f t="shared" si="11"/>
        <v>90</v>
      </c>
      <c r="E72" s="19">
        <f>SUM(ENERO:DICIEMBRE!E72)</f>
        <v>48</v>
      </c>
      <c r="F72" s="19">
        <f>SUM(ENERO:DICIEMBRE!F72)</f>
        <v>12</v>
      </c>
      <c r="G72" s="19">
        <f>SUM(ENERO:DICIEMBRE!G72)</f>
        <v>12</v>
      </c>
      <c r="H72" s="19">
        <f>SUM(ENERO:DICIEMBRE!H72)</f>
        <v>18</v>
      </c>
      <c r="I72" s="19">
        <f>SUM(ENERO:DICIEMBRE!I72)</f>
        <v>0</v>
      </c>
    </row>
    <row r="73" spans="1:9" x14ac:dyDescent="0.25">
      <c r="A73" s="982"/>
      <c r="B73" s="986" t="s">
        <v>68</v>
      </c>
      <c r="C73" s="987"/>
      <c r="D73" s="98">
        <f t="shared" si="11"/>
        <v>12</v>
      </c>
      <c r="E73" s="19">
        <f>SUM(ENERO:DICIEMBRE!E73)</f>
        <v>9</v>
      </c>
      <c r="F73" s="19">
        <f>SUM(ENERO:DICIEMBRE!F73)</f>
        <v>3</v>
      </c>
      <c r="G73" s="19">
        <f>SUM(ENERO:DICIEMBRE!G73)</f>
        <v>0</v>
      </c>
      <c r="H73" s="19">
        <f>SUM(ENERO:DICIEMBRE!H73)</f>
        <v>0</v>
      </c>
      <c r="I73" s="19">
        <f>SUM(ENERO:DICIEMBRE!I73)</f>
        <v>0</v>
      </c>
    </row>
    <row r="74" spans="1:9" x14ac:dyDescent="0.25">
      <c r="A74" s="982"/>
      <c r="B74" s="1007" t="s">
        <v>69</v>
      </c>
      <c r="C74" s="1008"/>
      <c r="D74" s="98">
        <f t="shared" si="11"/>
        <v>0</v>
      </c>
      <c r="E74" s="19">
        <f>SUM(ENERO:DICIEMBRE!E74)</f>
        <v>0</v>
      </c>
      <c r="F74" s="19">
        <f>SUM(ENERO:DICIEMBRE!F74)</f>
        <v>0</v>
      </c>
      <c r="G74" s="19">
        <f>SUM(ENERO:DICIEMBRE!G74)</f>
        <v>0</v>
      </c>
      <c r="H74" s="19">
        <f>SUM(ENERO:DICIEMBRE!H74)</f>
        <v>0</v>
      </c>
      <c r="I74" s="19">
        <f>SUM(ENERO:DICIEMBRE!I74)</f>
        <v>0</v>
      </c>
    </row>
    <row r="75" spans="1:9" x14ac:dyDescent="0.25">
      <c r="A75" s="982"/>
      <c r="B75" s="1001" t="s">
        <v>70</v>
      </c>
      <c r="C75" s="1002"/>
      <c r="D75" s="98">
        <f t="shared" si="11"/>
        <v>11531</v>
      </c>
      <c r="E75" s="19">
        <f>SUM(ENERO:DICIEMBRE!E75)</f>
        <v>5405</v>
      </c>
      <c r="F75" s="19">
        <f>SUM(ENERO:DICIEMBRE!F75)</f>
        <v>1641</v>
      </c>
      <c r="G75" s="19">
        <f>SUM(ENERO:DICIEMBRE!G75)</f>
        <v>2460</v>
      </c>
      <c r="H75" s="19">
        <f>SUM(ENERO:DICIEMBRE!H75)</f>
        <v>2025</v>
      </c>
      <c r="I75" s="19">
        <f>SUM(ENERO:DICIEMBRE!I75)</f>
        <v>0</v>
      </c>
    </row>
    <row r="76" spans="1:9" x14ac:dyDescent="0.25">
      <c r="A76" s="982"/>
      <c r="B76" s="1003" t="s">
        <v>71</v>
      </c>
      <c r="C76" s="145" t="s">
        <v>72</v>
      </c>
      <c r="D76" s="18">
        <f t="shared" si="11"/>
        <v>0</v>
      </c>
      <c r="E76" s="19">
        <f>SUM(ENERO:DICIEMBRE!E76)</f>
        <v>0</v>
      </c>
      <c r="F76" s="19">
        <f>SUM(ENERO:DICIEMBRE!F76)</f>
        <v>0</v>
      </c>
      <c r="G76" s="19">
        <f>SUM(ENERO:DICIEMBRE!G76)</f>
        <v>0</v>
      </c>
      <c r="H76" s="19">
        <f>SUM(ENERO:DICIEMBRE!H76)</f>
        <v>0</v>
      </c>
      <c r="I76" s="19">
        <f>SUM(ENERO:DICIEMBRE!I76)</f>
        <v>0</v>
      </c>
    </row>
    <row r="77" spans="1:9" x14ac:dyDescent="0.25">
      <c r="A77" s="982"/>
      <c r="B77" s="1010"/>
      <c r="C77" s="148" t="s">
        <v>73</v>
      </c>
      <c r="D77" s="98">
        <f t="shared" si="11"/>
        <v>590</v>
      </c>
      <c r="E77" s="19">
        <f>SUM(ENERO:DICIEMBRE!E77)</f>
        <v>590</v>
      </c>
      <c r="F77" s="19">
        <f>SUM(ENERO:DICIEMBRE!F77)</f>
        <v>0</v>
      </c>
      <c r="G77" s="19">
        <f>SUM(ENERO:DICIEMBRE!G77)</f>
        <v>0</v>
      </c>
      <c r="H77" s="19">
        <f>SUM(ENERO:DICIEMBRE!H77)</f>
        <v>0</v>
      </c>
      <c r="I77" s="19">
        <f>SUM(ENERO:DICIEMBRE!I77)</f>
        <v>0</v>
      </c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9">
        <f>SUM(ENERO:DICIEMBRE!E78)</f>
        <v>0</v>
      </c>
      <c r="F78" s="19">
        <f>SUM(ENERO:DICIEMBRE!F78)</f>
        <v>0</v>
      </c>
      <c r="G78" s="19">
        <f>SUM(ENERO:DICIEMBRE!G78)</f>
        <v>0</v>
      </c>
      <c r="H78" s="19">
        <f>SUM(ENERO:DICIEMBRE!H78)</f>
        <v>0</v>
      </c>
      <c r="I78" s="19">
        <f>SUM(ENERO:DICIEMBRE!I78)</f>
        <v>0</v>
      </c>
    </row>
    <row r="79" spans="1:9" x14ac:dyDescent="0.25">
      <c r="A79" s="982"/>
      <c r="B79" s="1010"/>
      <c r="C79" s="152" t="s">
        <v>75</v>
      </c>
      <c r="D79" s="98">
        <f t="shared" si="11"/>
        <v>590</v>
      </c>
      <c r="E79" s="19">
        <f>SUM(ENERO:DICIEMBRE!E79)</f>
        <v>590</v>
      </c>
      <c r="F79" s="19">
        <f>SUM(ENERO:DICIEMBRE!F79)</f>
        <v>0</v>
      </c>
      <c r="G79" s="19">
        <f>SUM(ENERO:DICIEMBRE!G79)</f>
        <v>0</v>
      </c>
      <c r="H79" s="19">
        <f>SUM(ENERO:DICIEMBRE!H79)</f>
        <v>0</v>
      </c>
      <c r="I79" s="19">
        <f>SUM(ENERO:DICIEMBRE!I79)</f>
        <v>0</v>
      </c>
    </row>
    <row r="80" spans="1:9" x14ac:dyDescent="0.25">
      <c r="A80" s="982"/>
      <c r="B80" s="1004"/>
      <c r="C80" s="178" t="s">
        <v>76</v>
      </c>
      <c r="D80" s="98">
        <f t="shared" si="11"/>
        <v>590</v>
      </c>
      <c r="E80" s="19">
        <f>SUM(ENERO:DICIEMBRE!E80)</f>
        <v>590</v>
      </c>
      <c r="F80" s="19">
        <f>SUM(ENERO:DICIEMBRE!F80)</f>
        <v>0</v>
      </c>
      <c r="G80" s="19">
        <f>SUM(ENERO:DICIEMBRE!G80)</f>
        <v>0</v>
      </c>
      <c r="H80" s="19">
        <f>SUM(ENERO:DICIEMBRE!H80)</f>
        <v>0</v>
      </c>
      <c r="I80" s="19">
        <f>SUM(ENERO:DICIEMBRE!I80)</f>
        <v>0</v>
      </c>
    </row>
    <row r="81" spans="1:23" x14ac:dyDescent="0.25">
      <c r="A81" s="982"/>
      <c r="B81" s="1011" t="s">
        <v>77</v>
      </c>
      <c r="C81" s="1012"/>
      <c r="D81" s="29">
        <f t="shared" si="11"/>
        <v>613</v>
      </c>
      <c r="E81" s="19">
        <f>SUM(ENERO:DICIEMBRE!E81)</f>
        <v>392</v>
      </c>
      <c r="F81" s="19">
        <f>SUM(ENERO:DICIEMBRE!F81)</f>
        <v>38</v>
      </c>
      <c r="G81" s="19">
        <f>SUM(ENERO:DICIEMBRE!G81)</f>
        <v>64</v>
      </c>
      <c r="H81" s="19">
        <f>SUM(ENERO:DICIEMBRE!H81)</f>
        <v>119</v>
      </c>
      <c r="I81" s="19">
        <f>SUM(ENERO:DICIEMBRE!I81)</f>
        <v>0</v>
      </c>
    </row>
    <row r="82" spans="1:23" x14ac:dyDescent="0.25">
      <c r="A82" s="982"/>
      <c r="B82" s="1013" t="s">
        <v>78</v>
      </c>
      <c r="C82" s="1014"/>
      <c r="D82" s="53">
        <f t="shared" si="11"/>
        <v>97</v>
      </c>
      <c r="E82" s="19">
        <f>SUM(ENERO:DICIEMBRE!E82)</f>
        <v>59</v>
      </c>
      <c r="F82" s="19">
        <f>SUM(ENERO:DICIEMBRE!F82)</f>
        <v>26</v>
      </c>
      <c r="G82" s="19">
        <f>SUM(ENERO:DICIEMBRE!G82)</f>
        <v>8</v>
      </c>
      <c r="H82" s="19">
        <f>SUM(ENERO:DICIEMBRE!H82)</f>
        <v>4</v>
      </c>
      <c r="I82" s="19">
        <f>SUM(ENERO:DICIEMBRE!I82)</f>
        <v>0</v>
      </c>
    </row>
    <row r="83" spans="1:23" x14ac:dyDescent="0.25">
      <c r="A83" s="983"/>
      <c r="B83" s="1032" t="s">
        <v>4</v>
      </c>
      <c r="C83" s="1033"/>
      <c r="D83" s="131">
        <f t="shared" si="11"/>
        <v>20587</v>
      </c>
      <c r="E83" s="163">
        <f>SUM(E49:E82)</f>
        <v>12364</v>
      </c>
      <c r="F83" s="166">
        <f>SUM(F49:F82)</f>
        <v>2670</v>
      </c>
      <c r="G83" s="166">
        <f>SUM(G49:G82)</f>
        <v>2867</v>
      </c>
      <c r="H83" s="181">
        <f>SUM(H49:H82)</f>
        <v>2686</v>
      </c>
      <c r="I83" s="182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979" t="s">
        <v>87</v>
      </c>
      <c r="B85" s="997"/>
      <c r="C85" s="980"/>
      <c r="D85" s="170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021" t="s">
        <v>89</v>
      </c>
      <c r="B86" s="1022"/>
      <c r="C86" s="1023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187" t="s">
        <v>92</v>
      </c>
      <c r="B89" s="188"/>
      <c r="C89" s="189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031" t="s">
        <v>93</v>
      </c>
      <c r="B90" s="1031"/>
      <c r="C90" s="1031"/>
      <c r="D90" s="170" t="s">
        <v>94</v>
      </c>
      <c r="E90" s="192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042" t="s">
        <v>96</v>
      </c>
      <c r="B91" s="1043"/>
      <c r="C91" s="1044"/>
      <c r="D91" s="193"/>
      <c r="E91" s="194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187" t="s">
        <v>99</v>
      </c>
      <c r="B94" s="188"/>
      <c r="C94" s="189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x14ac:dyDescent="0.15">
      <c r="A95" s="1031" t="s">
        <v>93</v>
      </c>
      <c r="B95" s="1031"/>
      <c r="C95" s="1031"/>
      <c r="D95" s="1048" t="s">
        <v>94</v>
      </c>
      <c r="E95" s="980" t="s">
        <v>95</v>
      </c>
      <c r="F95" s="979" t="s">
        <v>100</v>
      </c>
      <c r="G95" s="980"/>
      <c r="H95" s="1055" t="s">
        <v>6</v>
      </c>
      <c r="I95" s="1055"/>
      <c r="J95" s="1055"/>
      <c r="K95" s="1055"/>
      <c r="L95" s="1055"/>
      <c r="M95" s="1055"/>
      <c r="N95" s="1055"/>
      <c r="O95" s="1055"/>
      <c r="P95" s="1055"/>
      <c r="Q95" s="1055"/>
      <c r="R95" s="1055"/>
      <c r="S95" s="1055"/>
      <c r="T95" s="1055"/>
      <c r="U95" s="1056"/>
      <c r="V95" s="992" t="s">
        <v>7</v>
      </c>
      <c r="W95" s="1034" t="s">
        <v>101</v>
      </c>
    </row>
    <row r="96" spans="1:23" s="8" customFormat="1" ht="21" x14ac:dyDescent="0.15">
      <c r="A96" s="1031"/>
      <c r="B96" s="1031"/>
      <c r="C96" s="1031"/>
      <c r="D96" s="1048"/>
      <c r="E96" s="980"/>
      <c r="F96" s="13" t="s">
        <v>102</v>
      </c>
      <c r="G96" s="12" t="s">
        <v>14</v>
      </c>
      <c r="H96" s="15" t="s">
        <v>103</v>
      </c>
      <c r="I96" s="11" t="s">
        <v>104</v>
      </c>
      <c r="J96" s="199" t="s">
        <v>105</v>
      </c>
      <c r="K96" s="199" t="s">
        <v>18</v>
      </c>
      <c r="L96" s="199" t="s">
        <v>19</v>
      </c>
      <c r="M96" s="199" t="s">
        <v>20</v>
      </c>
      <c r="N96" s="199" t="s">
        <v>21</v>
      </c>
      <c r="O96" s="199" t="s">
        <v>22</v>
      </c>
      <c r="P96" s="199" t="s">
        <v>23</v>
      </c>
      <c r="Q96" s="199" t="s">
        <v>24</v>
      </c>
      <c r="R96" s="199" t="s">
        <v>25</v>
      </c>
      <c r="S96" s="199" t="s">
        <v>26</v>
      </c>
      <c r="T96" s="199" t="s">
        <v>27</v>
      </c>
      <c r="U96" s="200" t="s">
        <v>28</v>
      </c>
      <c r="V96" s="995"/>
      <c r="W96" s="1035"/>
    </row>
    <row r="97" spans="1:91" s="8" customFormat="1" ht="10.5" x14ac:dyDescent="0.15">
      <c r="A97" s="1036" t="s">
        <v>106</v>
      </c>
      <c r="B97" s="1037"/>
      <c r="C97" s="1038"/>
      <c r="D97" s="193"/>
      <c r="E97" s="201">
        <f>+F97+G97+H97+I97+J97+K97+L97+M97+N97+O97+P97+Q97+R97+S97+T97+U97</f>
        <v>0</v>
      </c>
      <c r="F97" s="202"/>
      <c r="G97" s="194"/>
      <c r="H97" s="203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194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187" t="s">
        <v>109</v>
      </c>
      <c r="B100" s="189"/>
      <c r="C100" s="189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x14ac:dyDescent="0.15">
      <c r="A101" s="992" t="s">
        <v>110</v>
      </c>
      <c r="B101" s="992"/>
      <c r="C101" s="993"/>
      <c r="D101" s="1048" t="s">
        <v>111</v>
      </c>
      <c r="E101" s="991" t="s">
        <v>6</v>
      </c>
      <c r="F101" s="992"/>
      <c r="G101" s="992"/>
      <c r="H101" s="992"/>
      <c r="I101" s="992"/>
      <c r="J101" s="1049"/>
      <c r="K101" s="999" t="s">
        <v>112</v>
      </c>
      <c r="L101" s="1050"/>
    </row>
    <row r="102" spans="1:91" s="8" customFormat="1" ht="10.5" x14ac:dyDescent="0.15">
      <c r="A102" s="995"/>
      <c r="B102" s="995"/>
      <c r="C102" s="996"/>
      <c r="D102" s="1048"/>
      <c r="E102" s="13" t="s">
        <v>113</v>
      </c>
      <c r="F102" s="15" t="s">
        <v>114</v>
      </c>
      <c r="G102" s="11" t="s">
        <v>115</v>
      </c>
      <c r="H102" s="11" t="s">
        <v>116</v>
      </c>
      <c r="I102" s="16" t="s">
        <v>117</v>
      </c>
      <c r="J102" s="14" t="s">
        <v>118</v>
      </c>
      <c r="K102" s="15" t="s">
        <v>51</v>
      </c>
      <c r="L102" s="192" t="s">
        <v>50</v>
      </c>
    </row>
    <row r="103" spans="1:91" s="8" customFormat="1" x14ac:dyDescent="0.25">
      <c r="A103" s="1051" t="s">
        <v>119</v>
      </c>
      <c r="B103" s="1052"/>
      <c r="C103" s="80" t="s">
        <v>120</v>
      </c>
      <c r="D103" s="223">
        <f>SUM(E103:J103)</f>
        <v>0</v>
      </c>
      <c r="E103" s="30"/>
      <c r="F103" s="81"/>
      <c r="G103" s="31"/>
      <c r="H103" s="31"/>
      <c r="I103" s="31"/>
      <c r="J103" s="224"/>
      <c r="K103" s="81"/>
      <c r="L103" s="21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x14ac:dyDescent="0.25">
      <c r="A106" s="1051" t="s">
        <v>123</v>
      </c>
      <c r="B106" s="1052"/>
      <c r="C106" s="80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x14ac:dyDescent="0.25">
      <c r="A109" s="1051" t="s">
        <v>124</v>
      </c>
      <c r="B109" s="1077"/>
      <c r="C109" s="80" t="s">
        <v>120</v>
      </c>
      <c r="D109" s="229">
        <f t="shared" si="19"/>
        <v>0</v>
      </c>
      <c r="E109" s="30"/>
      <c r="F109" s="81"/>
      <c r="G109" s="31"/>
      <c r="H109" s="31"/>
      <c r="I109" s="31"/>
      <c r="J109" s="224"/>
      <c r="K109" s="81"/>
      <c r="L109" s="21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187" t="s">
        <v>125</v>
      </c>
      <c r="B112" s="188"/>
      <c r="C112" s="188"/>
      <c r="D112" s="188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233" t="s">
        <v>126</v>
      </c>
      <c r="B113" s="234" t="s">
        <v>127</v>
      </c>
      <c r="C113" s="235" t="s">
        <v>128</v>
      </c>
      <c r="D113" s="17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236" t="s">
        <v>129</v>
      </c>
      <c r="B114" s="237"/>
      <c r="C114" s="134"/>
      <c r="D114" s="238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187" t="s">
        <v>130</v>
      </c>
      <c r="B115" s="188"/>
      <c r="C115" s="188"/>
      <c r="D115" s="188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057" t="s">
        <v>131</v>
      </c>
      <c r="B116" s="979" t="s">
        <v>132</v>
      </c>
      <c r="C116" s="997"/>
      <c r="D116" s="997"/>
      <c r="E116" s="997"/>
      <c r="F116" s="997"/>
      <c r="G116" s="997"/>
      <c r="H116" s="997"/>
      <c r="I116" s="980"/>
      <c r="J116" s="184"/>
      <c r="K116" s="184"/>
      <c r="L116" s="184"/>
    </row>
    <row r="117" spans="1:94" s="8" customFormat="1" ht="42" x14ac:dyDescent="0.15">
      <c r="A117" s="1058"/>
      <c r="B117" s="241" t="s">
        <v>133</v>
      </c>
      <c r="C117" s="170" t="s">
        <v>134</v>
      </c>
      <c r="D117" s="170" t="s">
        <v>135</v>
      </c>
      <c r="E117" s="170" t="s">
        <v>136</v>
      </c>
      <c r="F117" s="170" t="s">
        <v>137</v>
      </c>
      <c r="G117" s="170" t="s">
        <v>138</v>
      </c>
      <c r="H117" s="170" t="s">
        <v>139</v>
      </c>
      <c r="I117" s="170" t="s">
        <v>140</v>
      </c>
      <c r="J117" s="184"/>
      <c r="K117" s="184"/>
      <c r="L117" s="184"/>
    </row>
    <row r="118" spans="1:94" s="8" customFormat="1" ht="21" x14ac:dyDescent="0.15">
      <c r="A118" s="242" t="s">
        <v>141</v>
      </c>
      <c r="B118" s="243">
        <f>SUM(C118:I118)</f>
        <v>0</v>
      </c>
      <c r="C118" s="244"/>
      <c r="D118" s="244"/>
      <c r="E118" s="244"/>
      <c r="F118" s="244"/>
      <c r="G118" s="244"/>
      <c r="H118" s="244"/>
      <c r="I118" s="84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187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057" t="s">
        <v>131</v>
      </c>
      <c r="B121" s="977" t="s">
        <v>144</v>
      </c>
      <c r="C121" s="1082" t="s">
        <v>145</v>
      </c>
      <c r="D121" s="1083"/>
      <c r="E121" s="1083"/>
      <c r="F121" s="1083"/>
      <c r="G121" s="1083"/>
      <c r="H121" s="1083"/>
      <c r="I121" s="1083"/>
      <c r="J121" s="1083"/>
      <c r="K121" s="1083"/>
      <c r="L121" s="1083"/>
      <c r="M121" s="1084"/>
    </row>
    <row r="122" spans="1:94" s="8" customFormat="1" ht="31.5" x14ac:dyDescent="0.15">
      <c r="A122" s="1058"/>
      <c r="B122" s="978"/>
      <c r="C122" s="13" t="s">
        <v>146</v>
      </c>
      <c r="D122" s="11" t="s">
        <v>147</v>
      </c>
      <c r="E122" s="11" t="s">
        <v>148</v>
      </c>
      <c r="F122" s="11" t="s">
        <v>149</v>
      </c>
      <c r="G122" s="11" t="s">
        <v>150</v>
      </c>
      <c r="H122" s="11" t="s">
        <v>151</v>
      </c>
      <c r="I122" s="11" t="s">
        <v>152</v>
      </c>
      <c r="J122" s="11" t="s">
        <v>153</v>
      </c>
      <c r="K122" s="11" t="s">
        <v>154</v>
      </c>
      <c r="L122" s="11" t="s">
        <v>155</v>
      </c>
      <c r="M122" s="192" t="s">
        <v>156</v>
      </c>
    </row>
    <row r="123" spans="1:94" s="8" customFormat="1" ht="21" x14ac:dyDescent="0.15">
      <c r="A123" s="242" t="s">
        <v>157</v>
      </c>
      <c r="B123" s="243">
        <f>SUM(C123:M123)</f>
        <v>0</v>
      </c>
      <c r="C123" s="30"/>
      <c r="D123" s="31"/>
      <c r="E123" s="31"/>
      <c r="F123" s="31"/>
      <c r="G123" s="31"/>
      <c r="H123" s="31"/>
      <c r="I123" s="31"/>
      <c r="J123" s="31"/>
      <c r="K123" s="31"/>
      <c r="L123" s="31"/>
      <c r="M123" s="21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187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x14ac:dyDescent="0.15">
      <c r="A126" s="1057" t="s">
        <v>131</v>
      </c>
      <c r="B126" s="1059" t="s">
        <v>160</v>
      </c>
      <c r="C126" s="1061" t="s">
        <v>6</v>
      </c>
      <c r="D126" s="1062"/>
      <c r="E126" s="1062"/>
      <c r="F126" s="1063"/>
      <c r="G126" s="1064" t="s">
        <v>9</v>
      </c>
      <c r="H126" s="1009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249" t="s">
        <v>161</v>
      </c>
      <c r="D127" s="11" t="s">
        <v>162</v>
      </c>
      <c r="E127" s="11" t="s">
        <v>163</v>
      </c>
      <c r="F127" s="14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242" t="s">
        <v>165</v>
      </c>
      <c r="B128" s="251"/>
      <c r="C128" s="83"/>
      <c r="D128" s="31"/>
      <c r="E128" s="31"/>
      <c r="F128" s="33"/>
      <c r="G128" s="81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090" t="s">
        <v>183</v>
      </c>
      <c r="B141" s="1091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979" t="s">
        <v>3</v>
      </c>
      <c r="B150" s="997"/>
      <c r="C150" s="980"/>
      <c r="D150" s="170" t="s">
        <v>4</v>
      </c>
      <c r="E150" s="9" t="s">
        <v>185</v>
      </c>
      <c r="F150" s="11" t="s">
        <v>81</v>
      </c>
      <c r="G150" s="11" t="s">
        <v>82</v>
      </c>
      <c r="H150" s="14" t="s">
        <v>83</v>
      </c>
      <c r="I150" s="171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x14ac:dyDescent="0.25">
      <c r="A151" s="981" t="s">
        <v>38</v>
      </c>
      <c r="B151" s="984" t="s">
        <v>39</v>
      </c>
      <c r="C151" s="985"/>
      <c r="D151" s="18">
        <f t="shared" ref="D151:D183" si="26">SUM(E151:H151)</f>
        <v>0</v>
      </c>
      <c r="E151" s="19"/>
      <c r="F151" s="20"/>
      <c r="G151" s="20"/>
      <c r="H151" s="172"/>
      <c r="I151" s="173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981" t="s">
        <v>40</v>
      </c>
      <c r="C152" s="28" t="s">
        <v>41</v>
      </c>
      <c r="D152" s="18">
        <f t="shared" si="26"/>
        <v>0</v>
      </c>
      <c r="E152" s="30"/>
      <c r="F152" s="31"/>
      <c r="G152" s="31"/>
      <c r="H152" s="82"/>
      <c r="I152" s="109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36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52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x14ac:dyDescent="0.25">
      <c r="A165" s="982"/>
      <c r="B165" s="1003" t="s">
        <v>56</v>
      </c>
      <c r="C165" s="104" t="s">
        <v>57</v>
      </c>
      <c r="D165" s="29">
        <f t="shared" si="26"/>
        <v>0</v>
      </c>
      <c r="E165" s="81"/>
      <c r="F165" s="31"/>
      <c r="G165" s="31"/>
      <c r="H165" s="82"/>
      <c r="I165" s="109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110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003" t="s">
        <v>60</v>
      </c>
      <c r="C168" s="28" t="s">
        <v>61</v>
      </c>
      <c r="D168" s="18">
        <f t="shared" si="26"/>
        <v>0</v>
      </c>
      <c r="E168" s="30"/>
      <c r="F168" s="31"/>
      <c r="G168" s="31"/>
      <c r="H168" s="82"/>
      <c r="I168" s="109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015" t="s">
        <v>63</v>
      </c>
      <c r="C171" s="1016"/>
      <c r="D171" s="131">
        <f t="shared" si="26"/>
        <v>0</v>
      </c>
      <c r="E171" s="132"/>
      <c r="F171" s="133"/>
      <c r="G171" s="133"/>
      <c r="H171" s="135"/>
      <c r="I171" s="177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017"/>
      <c r="C173" s="52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018" t="s">
        <v>67</v>
      </c>
      <c r="C174" s="101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x14ac:dyDescent="0.25">
      <c r="A178" s="982"/>
      <c r="B178" s="1003" t="s">
        <v>71</v>
      </c>
      <c r="C178" s="145" t="s">
        <v>72</v>
      </c>
      <c r="D178" s="18">
        <f t="shared" si="26"/>
        <v>0</v>
      </c>
      <c r="E178" s="30"/>
      <c r="F178" s="31"/>
      <c r="G178" s="31"/>
      <c r="H178" s="82"/>
      <c r="I178" s="109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011" t="s">
        <v>77</v>
      </c>
      <c r="C181" s="1012"/>
      <c r="D181" s="29">
        <f t="shared" si="26"/>
        <v>0</v>
      </c>
      <c r="E181" s="30"/>
      <c r="F181" s="31"/>
      <c r="G181" s="31"/>
      <c r="H181" s="179"/>
      <c r="I181" s="109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098" t="s">
        <v>4</v>
      </c>
      <c r="C183" s="1099"/>
      <c r="D183" s="131">
        <f t="shared" si="26"/>
        <v>0</v>
      </c>
      <c r="E183" s="163">
        <f>SUM(E151:E182)</f>
        <v>0</v>
      </c>
      <c r="F183" s="166">
        <f>SUM(F151:F182)</f>
        <v>0</v>
      </c>
      <c r="G183" s="166">
        <f>SUM(G151:G182)</f>
        <v>0</v>
      </c>
      <c r="H183" s="181">
        <f>SUM(H151:H182)</f>
        <v>0</v>
      </c>
      <c r="I183" s="182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188"/>
      <c r="G184" s="188" t="s">
        <v>187</v>
      </c>
      <c r="H184" s="308"/>
      <c r="I184" s="308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x14ac:dyDescent="0.25">
      <c r="A185" s="1103" t="s">
        <v>188</v>
      </c>
      <c r="B185" s="1034" t="s">
        <v>189</v>
      </c>
      <c r="C185" s="1105" t="s">
        <v>4</v>
      </c>
      <c r="D185" s="1105"/>
      <c r="E185" s="1009"/>
      <c r="F185" s="979" t="s">
        <v>190</v>
      </c>
      <c r="G185" s="997"/>
      <c r="H185" s="997"/>
      <c r="I185" s="997"/>
      <c r="J185" s="997"/>
      <c r="K185" s="997"/>
      <c r="L185" s="997"/>
      <c r="M185" s="997"/>
      <c r="N185" s="997"/>
      <c r="O185" s="997"/>
      <c r="P185" s="997"/>
      <c r="Q185" s="997"/>
      <c r="R185" s="997"/>
      <c r="S185" s="997"/>
      <c r="T185" s="997"/>
      <c r="U185" s="997"/>
      <c r="V185" s="997"/>
      <c r="W185" s="997"/>
      <c r="X185" s="997"/>
      <c r="Y185" s="997"/>
      <c r="Z185" s="997"/>
      <c r="AA185" s="997"/>
      <c r="AB185" s="997"/>
      <c r="AC185" s="997"/>
      <c r="AD185" s="997"/>
      <c r="AE185" s="997"/>
      <c r="AF185" s="997"/>
      <c r="AG185" s="1108"/>
      <c r="AH185" s="1095" t="s">
        <v>191</v>
      </c>
      <c r="AI185" s="310"/>
    </row>
    <row r="186" spans="1:89" x14ac:dyDescent="0.25">
      <c r="A186" s="1103"/>
      <c r="B186" s="1104"/>
      <c r="C186" s="1106"/>
      <c r="D186" s="1106"/>
      <c r="E186" s="1107"/>
      <c r="F186" s="979" t="s">
        <v>19</v>
      </c>
      <c r="G186" s="980"/>
      <c r="H186" s="998" t="s">
        <v>20</v>
      </c>
      <c r="I186" s="1050"/>
      <c r="J186" s="998" t="s">
        <v>21</v>
      </c>
      <c r="K186" s="1050"/>
      <c r="L186" s="998" t="s">
        <v>22</v>
      </c>
      <c r="M186" s="1050"/>
      <c r="N186" s="998" t="s">
        <v>23</v>
      </c>
      <c r="O186" s="1050"/>
      <c r="P186" s="998" t="s">
        <v>24</v>
      </c>
      <c r="Q186" s="1050"/>
      <c r="R186" s="998" t="s">
        <v>25</v>
      </c>
      <c r="S186" s="1050"/>
      <c r="T186" s="998" t="s">
        <v>26</v>
      </c>
      <c r="U186" s="1050"/>
      <c r="V186" s="998" t="s">
        <v>27</v>
      </c>
      <c r="W186" s="1050"/>
      <c r="X186" s="998" t="s">
        <v>28</v>
      </c>
      <c r="Y186" s="1050"/>
      <c r="Z186" s="998" t="s">
        <v>29</v>
      </c>
      <c r="AA186" s="1050"/>
      <c r="AB186" s="998" t="s">
        <v>30</v>
      </c>
      <c r="AC186" s="1050"/>
      <c r="AD186" s="998" t="s">
        <v>31</v>
      </c>
      <c r="AE186" s="1050"/>
      <c r="AF186" s="998" t="s">
        <v>32</v>
      </c>
      <c r="AG186" s="1000"/>
      <c r="AH186" s="1096"/>
    </row>
    <row r="187" spans="1:89" x14ac:dyDescent="0.25">
      <c r="A187" s="1103"/>
      <c r="B187" s="1035"/>
      <c r="C187" s="311" t="s">
        <v>192</v>
      </c>
      <c r="D187" s="15" t="s">
        <v>51</v>
      </c>
      <c r="E187" s="192" t="s">
        <v>50</v>
      </c>
      <c r="F187" s="13" t="s">
        <v>51</v>
      </c>
      <c r="G187" s="192" t="s">
        <v>50</v>
      </c>
      <c r="H187" s="13" t="s">
        <v>51</v>
      </c>
      <c r="I187" s="192" t="s">
        <v>50</v>
      </c>
      <c r="J187" s="13" t="s">
        <v>51</v>
      </c>
      <c r="K187" s="192" t="s">
        <v>50</v>
      </c>
      <c r="L187" s="13" t="s">
        <v>51</v>
      </c>
      <c r="M187" s="192" t="s">
        <v>50</v>
      </c>
      <c r="N187" s="13" t="s">
        <v>51</v>
      </c>
      <c r="O187" s="192" t="s">
        <v>50</v>
      </c>
      <c r="P187" s="13" t="s">
        <v>51</v>
      </c>
      <c r="Q187" s="192" t="s">
        <v>50</v>
      </c>
      <c r="R187" s="13" t="s">
        <v>51</v>
      </c>
      <c r="S187" s="192" t="s">
        <v>50</v>
      </c>
      <c r="T187" s="13" t="s">
        <v>51</v>
      </c>
      <c r="U187" s="192" t="s">
        <v>50</v>
      </c>
      <c r="V187" s="13" t="s">
        <v>51</v>
      </c>
      <c r="W187" s="192" t="s">
        <v>50</v>
      </c>
      <c r="X187" s="13" t="s">
        <v>51</v>
      </c>
      <c r="Y187" s="192" t="s">
        <v>50</v>
      </c>
      <c r="Z187" s="13" t="s">
        <v>51</v>
      </c>
      <c r="AA187" s="192" t="s">
        <v>50</v>
      </c>
      <c r="AB187" s="13" t="s">
        <v>51</v>
      </c>
      <c r="AC187" s="192" t="s">
        <v>50</v>
      </c>
      <c r="AD187" s="13" t="s">
        <v>51</v>
      </c>
      <c r="AE187" s="192" t="s">
        <v>50</v>
      </c>
      <c r="AF187" s="13" t="s">
        <v>51</v>
      </c>
      <c r="AG187" s="312" t="s">
        <v>50</v>
      </c>
      <c r="AH187" s="1097"/>
    </row>
    <row r="188" spans="1:89" x14ac:dyDescent="0.25">
      <c r="A188" s="1100" t="s">
        <v>193</v>
      </c>
      <c r="B188" s="313" t="s">
        <v>194</v>
      </c>
      <c r="C188" s="314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318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318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318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326" t="s">
        <v>200</v>
      </c>
      <c r="B194" s="327" t="s">
        <v>201</v>
      </c>
      <c r="C194" s="328">
        <f t="shared" si="27"/>
        <v>0</v>
      </c>
      <c r="D194" s="329">
        <f t="shared" si="28"/>
        <v>0</v>
      </c>
      <c r="E194" s="330">
        <f t="shared" si="28"/>
        <v>0</v>
      </c>
      <c r="F194" s="331"/>
      <c r="G194" s="332"/>
      <c r="H194" s="331"/>
      <c r="I194" s="332"/>
      <c r="J194" s="331"/>
      <c r="K194" s="332"/>
      <c r="L194" s="331"/>
      <c r="M194" s="332"/>
      <c r="N194" s="331"/>
      <c r="O194" s="332"/>
      <c r="P194" s="331"/>
      <c r="Q194" s="332"/>
      <c r="R194" s="331"/>
      <c r="S194" s="332"/>
      <c r="T194" s="331"/>
      <c r="U194" s="332"/>
      <c r="V194" s="331"/>
      <c r="W194" s="332"/>
      <c r="X194" s="331"/>
      <c r="Y194" s="332"/>
      <c r="Z194" s="331"/>
      <c r="AA194" s="332"/>
      <c r="AB194" s="331"/>
      <c r="AC194" s="332"/>
      <c r="AD194" s="331"/>
      <c r="AE194" s="332"/>
      <c r="AF194" s="331"/>
      <c r="AG194" s="333"/>
      <c r="AH194" s="334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34193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11:AG46 D86:D88 D91:E93 D97:W99 D103:L111 B114:D114 B118:I119 B123:M124 B128:H129 D151:I183 C188:AH194 D49:I83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4" sqref="A4:A5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",[2]NOMBRE!B2," - ","( ",[2]NOMBRE!C2,[2]NOMBRE!D2,[2]NOMBRE!E2,[2]NOMBRE!F2,[2]NOMBRE!G2," )")</f>
        <v>COMUNA: LINARES - ( 07401 )</v>
      </c>
    </row>
    <row r="3" spans="1:96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6" x14ac:dyDescent="0.25">
      <c r="A4" s="1" t="str">
        <f>CONCATENATE("MES: ",[2]NOMBRE!B6," - ","( ",[2]NOMBRE!C6,[2]NOMBRE!D6," )")</f>
        <v>MES: ENERO - ( 01 )</v>
      </c>
    </row>
    <row r="5" spans="1:96" x14ac:dyDescent="0.25">
      <c r="A5" s="1" t="str">
        <f>CONCATENATE("AÑO: ",[2]NOMBRE!B7)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115" t="s">
        <v>3</v>
      </c>
      <c r="B9" s="992"/>
      <c r="C9" s="1116"/>
      <c r="D9" s="1109" t="s">
        <v>4</v>
      </c>
      <c r="E9" s="1110" t="s">
        <v>5</v>
      </c>
      <c r="F9" s="1117"/>
      <c r="G9" s="1117"/>
      <c r="H9" s="1117"/>
      <c r="I9" s="1111"/>
      <c r="J9" s="1118" t="s">
        <v>6</v>
      </c>
      <c r="K9" s="1119"/>
      <c r="L9" s="1119"/>
      <c r="M9" s="1119"/>
      <c r="N9" s="1119"/>
      <c r="O9" s="1119"/>
      <c r="P9" s="1119"/>
      <c r="Q9" s="1119"/>
      <c r="R9" s="1119"/>
      <c r="S9" s="1119"/>
      <c r="T9" s="1119"/>
      <c r="U9" s="1119"/>
      <c r="V9" s="1119"/>
      <c r="W9" s="1119"/>
      <c r="X9" s="1120"/>
      <c r="Y9" s="1119" t="s">
        <v>7</v>
      </c>
      <c r="Z9" s="1119"/>
      <c r="AA9" s="1120"/>
      <c r="AB9" s="1122" t="s">
        <v>8</v>
      </c>
      <c r="AC9" s="1109" t="s">
        <v>9</v>
      </c>
      <c r="AD9" s="1109" t="s">
        <v>10</v>
      </c>
      <c r="AE9" s="1109" t="s">
        <v>11</v>
      </c>
      <c r="AF9" s="1110" t="s">
        <v>12</v>
      </c>
      <c r="AG9" s="1111"/>
    </row>
    <row r="10" spans="1:96" s="8" customFormat="1" ht="24" customHeight="1" x14ac:dyDescent="0.15">
      <c r="A10" s="994"/>
      <c r="B10" s="995"/>
      <c r="C10" s="996"/>
      <c r="D10" s="978"/>
      <c r="E10" s="486" t="s">
        <v>13</v>
      </c>
      <c r="F10" s="487" t="s">
        <v>14</v>
      </c>
      <c r="G10" s="487" t="s">
        <v>15</v>
      </c>
      <c r="H10" s="445" t="s">
        <v>16</v>
      </c>
      <c r="I10" s="460" t="s">
        <v>17</v>
      </c>
      <c r="J10" s="459" t="s">
        <v>18</v>
      </c>
      <c r="K10" s="445" t="s">
        <v>19</v>
      </c>
      <c r="L10" s="445" t="s">
        <v>20</v>
      </c>
      <c r="M10" s="445" t="s">
        <v>21</v>
      </c>
      <c r="N10" s="445" t="s">
        <v>22</v>
      </c>
      <c r="O10" s="445" t="s">
        <v>23</v>
      </c>
      <c r="P10" s="445" t="s">
        <v>24</v>
      </c>
      <c r="Q10" s="445" t="s">
        <v>25</v>
      </c>
      <c r="R10" s="445" t="s">
        <v>26</v>
      </c>
      <c r="S10" s="445" t="s">
        <v>27</v>
      </c>
      <c r="T10" s="445" t="s">
        <v>28</v>
      </c>
      <c r="U10" s="445" t="s">
        <v>29</v>
      </c>
      <c r="V10" s="445" t="s">
        <v>30</v>
      </c>
      <c r="W10" s="445" t="s">
        <v>31</v>
      </c>
      <c r="X10" s="446" t="s">
        <v>32</v>
      </c>
      <c r="Y10" s="461" t="s">
        <v>33</v>
      </c>
      <c r="Z10" s="465" t="s">
        <v>34</v>
      </c>
      <c r="AA10" s="446" t="s">
        <v>35</v>
      </c>
      <c r="AB10" s="978"/>
      <c r="AC10" s="978"/>
      <c r="AD10" s="978"/>
      <c r="AE10" s="978"/>
      <c r="AF10" s="17" t="s">
        <v>36</v>
      </c>
      <c r="AG10" s="17" t="s">
        <v>37</v>
      </c>
    </row>
    <row r="11" spans="1:96" s="8" customFormat="1" ht="15" customHeight="1" x14ac:dyDescent="0.25">
      <c r="A11" s="1112" t="s">
        <v>38</v>
      </c>
      <c r="B11" s="1113" t="s">
        <v>39</v>
      </c>
      <c r="C11" s="1114"/>
      <c r="D11" s="488">
        <f>SUM(E11:G11)</f>
        <v>42</v>
      </c>
      <c r="E11" s="489">
        <v>20</v>
      </c>
      <c r="F11" s="448">
        <v>9</v>
      </c>
      <c r="G11" s="448">
        <v>13</v>
      </c>
      <c r="H11" s="490"/>
      <c r="I11" s="491"/>
      <c r="J11" s="490"/>
      <c r="K11" s="429"/>
      <c r="L11" s="429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3"/>
      <c r="Z11" s="429"/>
      <c r="AA11" s="494"/>
      <c r="AB11" s="495"/>
      <c r="AC11" s="426">
        <v>0</v>
      </c>
      <c r="AD11" s="426">
        <v>0</v>
      </c>
      <c r="AE11" s="426">
        <v>0</v>
      </c>
      <c r="AF11" s="426">
        <v>0</v>
      </c>
      <c r="AG11" s="426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112" t="s">
        <v>40</v>
      </c>
      <c r="C12" s="427" t="s">
        <v>41</v>
      </c>
      <c r="D12" s="425">
        <f t="shared" ref="D12:D21" si="0">SUM(E12:X12)</f>
        <v>52</v>
      </c>
      <c r="E12" s="419">
        <v>34</v>
      </c>
      <c r="F12" s="31"/>
      <c r="G12" s="31">
        <v>4</v>
      </c>
      <c r="H12" s="31">
        <v>5</v>
      </c>
      <c r="I12" s="415"/>
      <c r="J12" s="31"/>
      <c r="K12" s="31"/>
      <c r="L12" s="31">
        <v>1</v>
      </c>
      <c r="M12" s="31">
        <v>2</v>
      </c>
      <c r="N12" s="31">
        <v>1</v>
      </c>
      <c r="O12" s="31">
        <v>2</v>
      </c>
      <c r="P12" s="31">
        <v>2</v>
      </c>
      <c r="Q12" s="31"/>
      <c r="R12" s="31"/>
      <c r="S12" s="31"/>
      <c r="T12" s="31"/>
      <c r="U12" s="31"/>
      <c r="V12" s="31"/>
      <c r="W12" s="31">
        <v>1</v>
      </c>
      <c r="X12" s="33"/>
      <c r="Y12" s="496"/>
      <c r="Z12" s="34"/>
      <c r="AA12" s="35"/>
      <c r="AB12" s="426">
        <v>0</v>
      </c>
      <c r="AC12" s="426">
        <v>0</v>
      </c>
      <c r="AD12" s="426">
        <v>0</v>
      </c>
      <c r="AE12" s="426">
        <v>0</v>
      </c>
      <c r="AF12" s="426">
        <v>0</v>
      </c>
      <c r="AG12" s="426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68" t="s">
        <v>42</v>
      </c>
      <c r="D13" s="37">
        <f t="shared" si="0"/>
        <v>10</v>
      </c>
      <c r="E13" s="38"/>
      <c r="F13" s="39"/>
      <c r="G13" s="39">
        <v>3</v>
      </c>
      <c r="H13" s="39">
        <v>1</v>
      </c>
      <c r="I13" s="40"/>
      <c r="J13" s="39"/>
      <c r="K13" s="39"/>
      <c r="L13" s="39"/>
      <c r="M13" s="39">
        <v>1</v>
      </c>
      <c r="N13" s="39"/>
      <c r="O13" s="39">
        <v>1</v>
      </c>
      <c r="P13" s="39"/>
      <c r="Q13" s="39"/>
      <c r="R13" s="39"/>
      <c r="S13" s="39"/>
      <c r="T13" s="39"/>
      <c r="U13" s="39">
        <v>2</v>
      </c>
      <c r="V13" s="39">
        <v>1</v>
      </c>
      <c r="W13" s="39"/>
      <c r="X13" s="41">
        <v>1</v>
      </c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22</v>
      </c>
      <c r="E14" s="47">
        <v>5</v>
      </c>
      <c r="F14" s="48">
        <v>3</v>
      </c>
      <c r="G14" s="48">
        <v>1</v>
      </c>
      <c r="H14" s="48"/>
      <c r="I14" s="49">
        <v>6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>
        <v>3</v>
      </c>
      <c r="W14" s="48">
        <v>1</v>
      </c>
      <c r="X14" s="41">
        <v>3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52" t="s">
        <v>44</v>
      </c>
      <c r="D15" s="53">
        <f t="shared" si="0"/>
        <v>55</v>
      </c>
      <c r="E15" s="54">
        <v>30</v>
      </c>
      <c r="F15" s="55"/>
      <c r="G15" s="55"/>
      <c r="H15" s="55"/>
      <c r="I15" s="56"/>
      <c r="J15" s="55"/>
      <c r="K15" s="55">
        <v>4</v>
      </c>
      <c r="L15" s="55">
        <v>2</v>
      </c>
      <c r="M15" s="55">
        <v>2</v>
      </c>
      <c r="N15" s="55">
        <v>5</v>
      </c>
      <c r="O15" s="55">
        <v>6</v>
      </c>
      <c r="P15" s="55">
        <v>1</v>
      </c>
      <c r="Q15" s="55"/>
      <c r="R15" s="55"/>
      <c r="S15" s="55"/>
      <c r="T15" s="55">
        <v>1</v>
      </c>
      <c r="U15" s="55"/>
      <c r="V15" s="55">
        <v>1</v>
      </c>
      <c r="W15" s="55">
        <v>1</v>
      </c>
      <c r="X15" s="57">
        <v>2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31</v>
      </c>
      <c r="E16" s="38">
        <v>10</v>
      </c>
      <c r="F16" s="39">
        <v>9</v>
      </c>
      <c r="G16" s="39">
        <v>8</v>
      </c>
      <c r="H16" s="39">
        <v>4</v>
      </c>
      <c r="I16" s="45"/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32</v>
      </c>
      <c r="E17" s="47">
        <v>5</v>
      </c>
      <c r="F17" s="48">
        <v>7</v>
      </c>
      <c r="G17" s="48">
        <v>10</v>
      </c>
      <c r="H17" s="48">
        <v>8</v>
      </c>
      <c r="I17" s="51">
        <v>2</v>
      </c>
      <c r="J17" s="69"/>
      <c r="K17" s="48"/>
      <c r="L17" s="48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22</v>
      </c>
      <c r="E18" s="47"/>
      <c r="F18" s="48">
        <v>5</v>
      </c>
      <c r="G18" s="48">
        <v>6</v>
      </c>
      <c r="H18" s="48">
        <v>10</v>
      </c>
      <c r="I18" s="51">
        <v>1</v>
      </c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121" t="s">
        <v>49</v>
      </c>
      <c r="C20" s="365" t="s">
        <v>50</v>
      </c>
      <c r="D20" s="362">
        <f t="shared" si="0"/>
        <v>21</v>
      </c>
      <c r="E20" s="363">
        <v>12</v>
      </c>
      <c r="F20" s="31"/>
      <c r="G20" s="31"/>
      <c r="H20" s="31"/>
      <c r="I20" s="426">
        <v>5</v>
      </c>
      <c r="J20" s="366"/>
      <c r="K20" s="31">
        <v>4</v>
      </c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426">
        <v>0</v>
      </c>
      <c r="AC20" s="426">
        <v>0</v>
      </c>
      <c r="AD20" s="426">
        <v>0</v>
      </c>
      <c r="AE20" s="367">
        <v>0</v>
      </c>
      <c r="AF20" s="426">
        <v>0</v>
      </c>
      <c r="AG20" s="426">
        <v>0</v>
      </c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22</v>
      </c>
      <c r="E23" s="91"/>
      <c r="F23" s="92"/>
      <c r="G23" s="92"/>
      <c r="H23" s="92"/>
      <c r="I23" s="93"/>
      <c r="J23" s="69"/>
      <c r="K23" s="48"/>
      <c r="L23" s="48">
        <v>3</v>
      </c>
      <c r="M23" s="48">
        <v>14</v>
      </c>
      <c r="N23" s="48">
        <v>3</v>
      </c>
      <c r="O23" s="48">
        <v>2</v>
      </c>
      <c r="P23" s="48"/>
      <c r="Q23" s="48"/>
      <c r="R23" s="48"/>
      <c r="S23" s="48"/>
      <c r="T23" s="94"/>
      <c r="U23" s="94"/>
      <c r="V23" s="94"/>
      <c r="W23" s="94"/>
      <c r="X23" s="94"/>
      <c r="Y23" s="95">
        <v>0</v>
      </c>
      <c r="Z23" s="48">
        <v>0</v>
      </c>
      <c r="AA23" s="41">
        <v>0</v>
      </c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2</v>
      </c>
      <c r="E24" s="91"/>
      <c r="F24" s="92"/>
      <c r="G24" s="92"/>
      <c r="H24" s="92"/>
      <c r="I24" s="93"/>
      <c r="J24" s="69"/>
      <c r="K24" s="99"/>
      <c r="L24" s="99"/>
      <c r="M24" s="99">
        <v>1</v>
      </c>
      <c r="N24" s="99">
        <v>1</v>
      </c>
      <c r="O24" s="99"/>
      <c r="P24" s="99"/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>
        <v>0</v>
      </c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121" t="s">
        <v>56</v>
      </c>
      <c r="C26" s="497" t="s">
        <v>57</v>
      </c>
      <c r="D26" s="488">
        <f>SUM(E26:F26)</f>
        <v>30</v>
      </c>
      <c r="E26" s="38">
        <v>30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>
        <v>0</v>
      </c>
      <c r="AC26" s="426">
        <v>0</v>
      </c>
      <c r="AD26" s="426">
        <v>0</v>
      </c>
      <c r="AE26" s="96"/>
      <c r="AF26" s="426">
        <v>0</v>
      </c>
      <c r="AG26" s="426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110" t="s">
        <v>58</v>
      </c>
      <c r="D27" s="98">
        <f>SUM(E27:G27)</f>
        <v>30</v>
      </c>
      <c r="E27" s="47">
        <v>30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27</v>
      </c>
      <c r="E28" s="73">
        <v>17</v>
      </c>
      <c r="F28" s="120">
        <v>8</v>
      </c>
      <c r="G28" s="120">
        <v>2</v>
      </c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>
        <v>0</v>
      </c>
      <c r="AC28" s="61">
        <v>0</v>
      </c>
      <c r="AD28" s="61">
        <v>0</v>
      </c>
      <c r="AE28" s="126">
        <v>0</v>
      </c>
      <c r="AF28" s="61">
        <v>0</v>
      </c>
      <c r="AG28" s="61"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121" t="s">
        <v>60</v>
      </c>
      <c r="C29" s="427" t="s">
        <v>61</v>
      </c>
      <c r="D29" s="362">
        <f>SUM(E29:H29)</f>
        <v>0</v>
      </c>
      <c r="E29" s="363"/>
      <c r="F29" s="31"/>
      <c r="G29" s="31"/>
      <c r="H29" s="31"/>
      <c r="I29" s="428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498"/>
      <c r="Z29" s="429"/>
      <c r="AA29" s="494"/>
      <c r="AB29" s="426"/>
      <c r="AC29" s="426"/>
      <c r="AD29" s="426"/>
      <c r="AE29" s="426"/>
      <c r="AF29" s="426"/>
      <c r="AG29" s="426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125" t="s">
        <v>63</v>
      </c>
      <c r="C32" s="1126"/>
      <c r="D32" s="430">
        <f>SUM(E32:X32)</f>
        <v>129</v>
      </c>
      <c r="E32" s="431">
        <v>129</v>
      </c>
      <c r="F32" s="432"/>
      <c r="G32" s="432"/>
      <c r="H32" s="432"/>
      <c r="I32" s="433"/>
      <c r="J32" s="434"/>
      <c r="K32" s="432"/>
      <c r="L32" s="432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6">
        <v>0</v>
      </c>
      <c r="Z32" s="432">
        <v>0</v>
      </c>
      <c r="AA32" s="437">
        <v>0</v>
      </c>
      <c r="AB32" s="433">
        <v>0</v>
      </c>
      <c r="AC32" s="433">
        <v>0</v>
      </c>
      <c r="AD32" s="433">
        <v>0</v>
      </c>
      <c r="AE32" s="433">
        <v>0</v>
      </c>
      <c r="AF32" s="433">
        <v>0</v>
      </c>
      <c r="AG32" s="433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127"/>
      <c r="C34" s="52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0</v>
      </c>
      <c r="E35" s="47"/>
      <c r="F35" s="48"/>
      <c r="G35" s="48"/>
      <c r="H35" s="48"/>
      <c r="I35" s="51"/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/>
      <c r="AC35" s="51"/>
      <c r="AD35" s="51"/>
      <c r="AE35" s="51"/>
      <c r="AF35" s="51"/>
      <c r="AG35" s="51"/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235</v>
      </c>
      <c r="E38" s="140">
        <v>148</v>
      </c>
      <c r="F38" s="99"/>
      <c r="G38" s="99"/>
      <c r="H38" s="99"/>
      <c r="I38" s="141"/>
      <c r="J38" s="142">
        <v>0</v>
      </c>
      <c r="K38" s="99">
        <v>1</v>
      </c>
      <c r="L38" s="99">
        <v>2</v>
      </c>
      <c r="M38" s="143">
        <v>2</v>
      </c>
      <c r="N38" s="143">
        <v>5</v>
      </c>
      <c r="O38" s="143">
        <v>3</v>
      </c>
      <c r="P38" s="143">
        <v>2</v>
      </c>
      <c r="Q38" s="143">
        <v>6</v>
      </c>
      <c r="R38" s="143">
        <v>1</v>
      </c>
      <c r="S38" s="143">
        <v>5</v>
      </c>
      <c r="T38" s="143">
        <v>8</v>
      </c>
      <c r="U38" s="143">
        <v>6</v>
      </c>
      <c r="V38" s="143">
        <v>11</v>
      </c>
      <c r="W38" s="143">
        <v>12</v>
      </c>
      <c r="X38" s="143">
        <v>23</v>
      </c>
      <c r="Y38" s="144">
        <v>0</v>
      </c>
      <c r="Z38" s="99">
        <v>0</v>
      </c>
      <c r="AA38" s="100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121" t="s">
        <v>71</v>
      </c>
      <c r="C39" s="438" t="s">
        <v>72</v>
      </c>
      <c r="D39" s="362">
        <f>SUM(U39:X39)</f>
        <v>0</v>
      </c>
      <c r="E39" s="378"/>
      <c r="F39" s="127"/>
      <c r="G39" s="127"/>
      <c r="H39" s="127"/>
      <c r="I39" s="428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0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/>
      <c r="V40" s="70"/>
      <c r="W40" s="70"/>
      <c r="X40" s="70"/>
      <c r="Y40" s="149"/>
      <c r="Z40" s="92"/>
      <c r="AA40" s="150"/>
      <c r="AB40" s="51"/>
      <c r="AC40" s="51"/>
      <c r="AD40" s="51"/>
      <c r="AE40" s="51"/>
      <c r="AF40" s="51"/>
      <c r="AG40" s="51"/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/>
      <c r="AC41" s="51"/>
      <c r="AD41" s="51"/>
      <c r="AE41" s="51"/>
      <c r="AF41" s="51"/>
      <c r="AG41" s="51"/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0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/>
      <c r="V42" s="70"/>
      <c r="W42" s="70"/>
      <c r="X42" s="70"/>
      <c r="Y42" s="149"/>
      <c r="Z42" s="92"/>
      <c r="AA42" s="150"/>
      <c r="AB42" s="51"/>
      <c r="AC42" s="51"/>
      <c r="AD42" s="51"/>
      <c r="AE42" s="51"/>
      <c r="AF42" s="51"/>
      <c r="AG42" s="51"/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0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/>
      <c r="V43" s="157"/>
      <c r="W43" s="157"/>
      <c r="X43" s="157"/>
      <c r="Y43" s="107"/>
      <c r="Z43" s="105"/>
      <c r="AA43" s="108"/>
      <c r="AB43" s="158"/>
      <c r="AC43" s="158"/>
      <c r="AD43" s="158"/>
      <c r="AE43" s="158"/>
      <c r="AF43" s="158"/>
      <c r="AG43" s="158"/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124"/>
      <c r="D44" s="362">
        <f>SUM(E44:X44)</f>
        <v>66</v>
      </c>
      <c r="E44" s="363">
        <v>12</v>
      </c>
      <c r="F44" s="31">
        <v>6</v>
      </c>
      <c r="G44" s="31">
        <v>13</v>
      </c>
      <c r="H44" s="31">
        <v>9</v>
      </c>
      <c r="I44" s="426">
        <v>26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426">
        <v>0</v>
      </c>
      <c r="AC44" s="426">
        <v>0</v>
      </c>
      <c r="AD44" s="426">
        <v>0</v>
      </c>
      <c r="AE44" s="426">
        <v>0</v>
      </c>
      <c r="AF44" s="426">
        <v>0</v>
      </c>
      <c r="AG44" s="426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129" t="s">
        <v>4</v>
      </c>
      <c r="C46" s="1130"/>
      <c r="D46" s="430">
        <f>SUM(E46:X46)</f>
        <v>828</v>
      </c>
      <c r="E46" s="439">
        <f t="shared" ref="E46:AG46" si="10">SUM(E11:E45)</f>
        <v>482</v>
      </c>
      <c r="F46" s="440">
        <f t="shared" si="10"/>
        <v>47</v>
      </c>
      <c r="G46" s="440">
        <f t="shared" si="10"/>
        <v>60</v>
      </c>
      <c r="H46" s="440">
        <f t="shared" si="10"/>
        <v>37</v>
      </c>
      <c r="I46" s="441">
        <f t="shared" si="10"/>
        <v>40</v>
      </c>
      <c r="J46" s="442">
        <f t="shared" si="10"/>
        <v>0</v>
      </c>
      <c r="K46" s="440">
        <f t="shared" si="10"/>
        <v>9</v>
      </c>
      <c r="L46" s="440">
        <f t="shared" si="10"/>
        <v>8</v>
      </c>
      <c r="M46" s="443">
        <f t="shared" si="10"/>
        <v>22</v>
      </c>
      <c r="N46" s="443">
        <f t="shared" si="10"/>
        <v>15</v>
      </c>
      <c r="O46" s="443">
        <f t="shared" si="10"/>
        <v>14</v>
      </c>
      <c r="P46" s="443">
        <f t="shared" si="10"/>
        <v>5</v>
      </c>
      <c r="Q46" s="443">
        <f t="shared" si="10"/>
        <v>6</v>
      </c>
      <c r="R46" s="443">
        <f t="shared" si="10"/>
        <v>1</v>
      </c>
      <c r="S46" s="443">
        <f t="shared" si="10"/>
        <v>5</v>
      </c>
      <c r="T46" s="443">
        <f t="shared" si="10"/>
        <v>9</v>
      </c>
      <c r="U46" s="443">
        <f t="shared" si="10"/>
        <v>8</v>
      </c>
      <c r="V46" s="443">
        <f t="shared" si="10"/>
        <v>16</v>
      </c>
      <c r="W46" s="443">
        <f t="shared" si="10"/>
        <v>15</v>
      </c>
      <c r="X46" s="443">
        <f t="shared" si="10"/>
        <v>29</v>
      </c>
      <c r="Y46" s="444">
        <f t="shared" si="10"/>
        <v>0</v>
      </c>
      <c r="Z46" s="440">
        <f t="shared" si="10"/>
        <v>0</v>
      </c>
      <c r="AA46" s="440">
        <f t="shared" si="10"/>
        <v>0</v>
      </c>
      <c r="AB46" s="441">
        <f t="shared" si="10"/>
        <v>0</v>
      </c>
      <c r="AC46" s="441">
        <f t="shared" si="10"/>
        <v>0</v>
      </c>
      <c r="AD46" s="441">
        <f t="shared" si="10"/>
        <v>0</v>
      </c>
      <c r="AE46" s="441">
        <f t="shared" si="10"/>
        <v>0</v>
      </c>
      <c r="AF46" s="441">
        <f t="shared" si="10"/>
        <v>0</v>
      </c>
      <c r="AG46" s="441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110" t="s">
        <v>3</v>
      </c>
      <c r="B48" s="1117"/>
      <c r="C48" s="1111"/>
      <c r="D48" s="458" t="s">
        <v>4</v>
      </c>
      <c r="E48" s="486" t="s">
        <v>80</v>
      </c>
      <c r="F48" s="445" t="s">
        <v>81</v>
      </c>
      <c r="G48" s="445" t="s">
        <v>82</v>
      </c>
      <c r="H48" s="446" t="s">
        <v>83</v>
      </c>
      <c r="I48" s="447" t="s">
        <v>84</v>
      </c>
    </row>
    <row r="49" spans="1:9" ht="15" customHeight="1" x14ac:dyDescent="0.25">
      <c r="A49" s="1112" t="s">
        <v>38</v>
      </c>
      <c r="B49" s="1113" t="s">
        <v>39</v>
      </c>
      <c r="C49" s="1114"/>
      <c r="D49" s="488">
        <f t="shared" ref="D49:D83" si="11">SUM(E49:H49)</f>
        <v>25</v>
      </c>
      <c r="E49" s="489">
        <v>18</v>
      </c>
      <c r="F49" s="448">
        <v>1</v>
      </c>
      <c r="G49" s="448">
        <v>5</v>
      </c>
      <c r="H49" s="499">
        <v>1</v>
      </c>
      <c r="I49" s="500"/>
    </row>
    <row r="50" spans="1:9" ht="21" x14ac:dyDescent="0.25">
      <c r="A50" s="982"/>
      <c r="B50" s="1112" t="s">
        <v>40</v>
      </c>
      <c r="C50" s="427" t="s">
        <v>41</v>
      </c>
      <c r="D50" s="488">
        <f t="shared" si="11"/>
        <v>29</v>
      </c>
      <c r="E50" s="363">
        <v>10</v>
      </c>
      <c r="F50" s="31">
        <v>12</v>
      </c>
      <c r="G50" s="31">
        <v>5</v>
      </c>
      <c r="H50" s="82">
        <v>2</v>
      </c>
      <c r="I50" s="368"/>
    </row>
    <row r="51" spans="1:9" x14ac:dyDescent="0.25">
      <c r="A51" s="982"/>
      <c r="B51" s="982"/>
      <c r="C51" s="68" t="s">
        <v>42</v>
      </c>
      <c r="D51" s="98">
        <f t="shared" si="11"/>
        <v>17</v>
      </c>
      <c r="E51" s="47">
        <v>8</v>
      </c>
      <c r="F51" s="48">
        <v>6</v>
      </c>
      <c r="G51" s="48">
        <v>2</v>
      </c>
      <c r="H51" s="70">
        <v>1</v>
      </c>
      <c r="I51" s="117"/>
    </row>
    <row r="52" spans="1:9" x14ac:dyDescent="0.25">
      <c r="A52" s="982"/>
      <c r="B52" s="982"/>
      <c r="C52" s="46" t="s">
        <v>43</v>
      </c>
      <c r="D52" s="37">
        <f t="shared" si="11"/>
        <v>19</v>
      </c>
      <c r="E52" s="47">
        <v>6</v>
      </c>
      <c r="F52" s="48">
        <v>7</v>
      </c>
      <c r="G52" s="48">
        <v>3</v>
      </c>
      <c r="H52" s="70">
        <v>3</v>
      </c>
      <c r="I52" s="117"/>
    </row>
    <row r="53" spans="1:9" x14ac:dyDescent="0.25">
      <c r="A53" s="982"/>
      <c r="B53" s="983"/>
      <c r="C53" s="52" t="s">
        <v>44</v>
      </c>
      <c r="D53" s="53">
        <f t="shared" si="11"/>
        <v>23</v>
      </c>
      <c r="E53" s="54"/>
      <c r="F53" s="55">
        <v>23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46</v>
      </c>
      <c r="E54" s="38">
        <v>25</v>
      </c>
      <c r="F54" s="39">
        <v>1</v>
      </c>
      <c r="G54" s="39">
        <v>16</v>
      </c>
      <c r="H54" s="64">
        <v>4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32</v>
      </c>
      <c r="E55" s="47">
        <v>14</v>
      </c>
      <c r="F55" s="48"/>
      <c r="G55" s="48">
        <v>9</v>
      </c>
      <c r="H55" s="70">
        <v>9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24</v>
      </c>
      <c r="E56" s="47">
        <v>10</v>
      </c>
      <c r="F56" s="48">
        <v>2</v>
      </c>
      <c r="G56" s="48">
        <v>6</v>
      </c>
      <c r="H56" s="70">
        <v>6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15</v>
      </c>
      <c r="E58" s="47">
        <v>12</v>
      </c>
      <c r="F58" s="48"/>
      <c r="G58" s="48"/>
      <c r="H58" s="70">
        <v>3</v>
      </c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22</v>
      </c>
      <c r="E60" s="140">
        <v>22</v>
      </c>
      <c r="F60" s="99"/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2</v>
      </c>
      <c r="E61" s="140">
        <v>2</v>
      </c>
      <c r="F61" s="99"/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121" t="s">
        <v>56</v>
      </c>
      <c r="C63" s="497" t="s">
        <v>57</v>
      </c>
      <c r="D63" s="362">
        <f t="shared" si="11"/>
        <v>10</v>
      </c>
      <c r="E63" s="366">
        <v>5</v>
      </c>
      <c r="F63" s="31"/>
      <c r="G63" s="31">
        <v>1</v>
      </c>
      <c r="H63" s="82">
        <v>4</v>
      </c>
      <c r="I63" s="368"/>
    </row>
    <row r="64" spans="1:9" x14ac:dyDescent="0.25">
      <c r="A64" s="982"/>
      <c r="B64" s="1010"/>
      <c r="C64" s="110" t="s">
        <v>58</v>
      </c>
      <c r="D64" s="37">
        <f t="shared" si="11"/>
        <v>27</v>
      </c>
      <c r="E64" s="69">
        <v>10</v>
      </c>
      <c r="F64" s="48"/>
      <c r="G64" s="48">
        <v>10</v>
      </c>
      <c r="H64" s="70">
        <v>7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10</v>
      </c>
      <c r="E65" s="76">
        <v>10</v>
      </c>
      <c r="F65" s="74"/>
      <c r="G65" s="74"/>
      <c r="H65" s="77"/>
      <c r="I65" s="103"/>
    </row>
    <row r="66" spans="1:9" x14ac:dyDescent="0.25">
      <c r="A66" s="982"/>
      <c r="B66" s="1121" t="s">
        <v>60</v>
      </c>
      <c r="C66" s="427" t="s">
        <v>61</v>
      </c>
      <c r="D66" s="488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125" t="s">
        <v>63</v>
      </c>
      <c r="C69" s="1126"/>
      <c r="D69" s="430">
        <f t="shared" si="11"/>
        <v>129</v>
      </c>
      <c r="E69" s="431">
        <v>129</v>
      </c>
      <c r="F69" s="432"/>
      <c r="G69" s="432"/>
      <c r="H69" s="435"/>
      <c r="I69" s="449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127"/>
      <c r="C71" s="52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0</v>
      </c>
      <c r="E72" s="47"/>
      <c r="F72" s="48"/>
      <c r="G72" s="48"/>
      <c r="H72" s="70"/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496</v>
      </c>
      <c r="E75" s="140">
        <v>235</v>
      </c>
      <c r="F75" s="99">
        <v>87</v>
      </c>
      <c r="G75" s="99">
        <v>87</v>
      </c>
      <c r="H75" s="143">
        <v>87</v>
      </c>
      <c r="I75" s="176"/>
    </row>
    <row r="76" spans="1:9" ht="15" customHeight="1" x14ac:dyDescent="0.25">
      <c r="A76" s="982"/>
      <c r="B76" s="1121" t="s">
        <v>71</v>
      </c>
      <c r="C76" s="438" t="s">
        <v>72</v>
      </c>
      <c r="D76" s="488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0</v>
      </c>
      <c r="E77" s="47"/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0</v>
      </c>
      <c r="E79" s="140"/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0</v>
      </c>
      <c r="E80" s="140"/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124"/>
      <c r="D81" s="362">
        <f t="shared" si="11"/>
        <v>49</v>
      </c>
      <c r="E81" s="363">
        <v>30</v>
      </c>
      <c r="F81" s="31"/>
      <c r="G81" s="31">
        <v>11</v>
      </c>
      <c r="H81" s="450">
        <v>8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135" t="s">
        <v>4</v>
      </c>
      <c r="C83" s="1136"/>
      <c r="D83" s="430">
        <f t="shared" si="11"/>
        <v>975</v>
      </c>
      <c r="E83" s="439">
        <f>SUM(E49:E82)</f>
        <v>546</v>
      </c>
      <c r="F83" s="442">
        <f>SUM(F49:F82)</f>
        <v>139</v>
      </c>
      <c r="G83" s="442">
        <f>SUM(G49:G82)</f>
        <v>155</v>
      </c>
      <c r="H83" s="451">
        <f>SUM(H49:H82)</f>
        <v>135</v>
      </c>
      <c r="I83" s="452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110" t="s">
        <v>87</v>
      </c>
      <c r="B85" s="1117"/>
      <c r="C85" s="1111"/>
      <c r="D85" s="458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132"/>
      <c r="C86" s="1133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453" t="s">
        <v>92</v>
      </c>
      <c r="B89" s="454"/>
      <c r="C89" s="455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134" t="s">
        <v>93</v>
      </c>
      <c r="B90" s="1134"/>
      <c r="C90" s="1134"/>
      <c r="D90" s="458" t="s">
        <v>94</v>
      </c>
      <c r="E90" s="456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142"/>
      <c r="C91" s="1143"/>
      <c r="D91" s="395"/>
      <c r="E91" s="457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453" t="s">
        <v>99</v>
      </c>
      <c r="B94" s="454"/>
      <c r="C94" s="455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134" t="s">
        <v>93</v>
      </c>
      <c r="B95" s="1134"/>
      <c r="C95" s="1134"/>
      <c r="D95" s="1144" t="s">
        <v>94</v>
      </c>
      <c r="E95" s="1111" t="s">
        <v>95</v>
      </c>
      <c r="F95" s="1110" t="s">
        <v>100</v>
      </c>
      <c r="G95" s="1111"/>
      <c r="H95" s="1149" t="s">
        <v>6</v>
      </c>
      <c r="I95" s="1149"/>
      <c r="J95" s="1149"/>
      <c r="K95" s="1149"/>
      <c r="L95" s="1149"/>
      <c r="M95" s="1149"/>
      <c r="N95" s="1149"/>
      <c r="O95" s="1149"/>
      <c r="P95" s="1149"/>
      <c r="Q95" s="1149"/>
      <c r="R95" s="1149"/>
      <c r="S95" s="1149"/>
      <c r="T95" s="1149"/>
      <c r="U95" s="1150"/>
      <c r="V95" s="992" t="s">
        <v>7</v>
      </c>
      <c r="W95" s="1137" t="s">
        <v>101</v>
      </c>
    </row>
    <row r="96" spans="1:23" s="8" customFormat="1" ht="21" x14ac:dyDescent="0.15">
      <c r="A96" s="1134"/>
      <c r="B96" s="1134"/>
      <c r="C96" s="1134"/>
      <c r="D96" s="1144"/>
      <c r="E96" s="1111"/>
      <c r="F96" s="459" t="s">
        <v>102</v>
      </c>
      <c r="G96" s="460" t="s">
        <v>14</v>
      </c>
      <c r="H96" s="461" t="s">
        <v>103</v>
      </c>
      <c r="I96" s="445" t="s">
        <v>104</v>
      </c>
      <c r="J96" s="462" t="s">
        <v>105</v>
      </c>
      <c r="K96" s="462" t="s">
        <v>18</v>
      </c>
      <c r="L96" s="462" t="s">
        <v>19</v>
      </c>
      <c r="M96" s="462" t="s">
        <v>20</v>
      </c>
      <c r="N96" s="462" t="s">
        <v>21</v>
      </c>
      <c r="O96" s="462" t="s">
        <v>22</v>
      </c>
      <c r="P96" s="462" t="s">
        <v>23</v>
      </c>
      <c r="Q96" s="462" t="s">
        <v>24</v>
      </c>
      <c r="R96" s="462" t="s">
        <v>25</v>
      </c>
      <c r="S96" s="462" t="s">
        <v>26</v>
      </c>
      <c r="T96" s="462" t="s">
        <v>27</v>
      </c>
      <c r="U96" s="463" t="s">
        <v>28</v>
      </c>
      <c r="V96" s="995"/>
      <c r="W96" s="1035"/>
    </row>
    <row r="97" spans="1:91" s="8" customFormat="1" ht="10.5" x14ac:dyDescent="0.15">
      <c r="A97" s="1138" t="s">
        <v>106</v>
      </c>
      <c r="B97" s="1139"/>
      <c r="C97" s="1140"/>
      <c r="D97" s="395"/>
      <c r="E97" s="464">
        <f>+F97+G97+H97+I97+J97+K97+L97+M97+N97+O97+P97+Q97+R97+S97+T97+U97</f>
        <v>0</v>
      </c>
      <c r="F97" s="400"/>
      <c r="G97" s="457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457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453" t="s">
        <v>109</v>
      </c>
      <c r="B100" s="455"/>
      <c r="C100" s="455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116"/>
      <c r="D101" s="1144" t="s">
        <v>111</v>
      </c>
      <c r="E101" s="1115" t="s">
        <v>6</v>
      </c>
      <c r="F101" s="992"/>
      <c r="G101" s="992"/>
      <c r="H101" s="992"/>
      <c r="I101" s="992"/>
      <c r="J101" s="1145"/>
      <c r="K101" s="1119" t="s">
        <v>112</v>
      </c>
      <c r="L101" s="1146"/>
    </row>
    <row r="102" spans="1:91" s="8" customFormat="1" ht="10.5" x14ac:dyDescent="0.15">
      <c r="A102" s="995"/>
      <c r="B102" s="995"/>
      <c r="C102" s="996"/>
      <c r="D102" s="1144"/>
      <c r="E102" s="459" t="s">
        <v>113</v>
      </c>
      <c r="F102" s="461" t="s">
        <v>114</v>
      </c>
      <c r="G102" s="445" t="s">
        <v>115</v>
      </c>
      <c r="H102" s="445" t="s">
        <v>116</v>
      </c>
      <c r="I102" s="465" t="s">
        <v>117</v>
      </c>
      <c r="J102" s="446" t="s">
        <v>118</v>
      </c>
      <c r="K102" s="461" t="s">
        <v>51</v>
      </c>
      <c r="L102" s="456" t="s">
        <v>50</v>
      </c>
    </row>
    <row r="103" spans="1:91" s="8" customFormat="1" ht="15" customHeight="1" x14ac:dyDescent="0.25">
      <c r="A103" s="1147" t="s">
        <v>119</v>
      </c>
      <c r="B103" s="1148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66"/>
      <c r="K103" s="366"/>
      <c r="L103" s="426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147" t="s">
        <v>123</v>
      </c>
      <c r="B106" s="1148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147" t="s">
        <v>124</v>
      </c>
      <c r="B109" s="1157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66"/>
      <c r="K109" s="366"/>
      <c r="L109" s="426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453" t="s">
        <v>125</v>
      </c>
      <c r="B112" s="454"/>
      <c r="C112" s="454"/>
      <c r="D112" s="454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233" t="s">
        <v>126</v>
      </c>
      <c r="B113" s="467" t="s">
        <v>127</v>
      </c>
      <c r="C113" s="250" t="s">
        <v>128</v>
      </c>
      <c r="D113" s="17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68" t="s">
        <v>129</v>
      </c>
      <c r="B114" s="469"/>
      <c r="C114" s="434"/>
      <c r="D114" s="470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453" t="s">
        <v>130</v>
      </c>
      <c r="B115" s="454"/>
      <c r="C115" s="454"/>
      <c r="D115" s="454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151" t="s">
        <v>131</v>
      </c>
      <c r="B116" s="1110" t="s">
        <v>132</v>
      </c>
      <c r="C116" s="1117"/>
      <c r="D116" s="1117"/>
      <c r="E116" s="1117"/>
      <c r="F116" s="1117"/>
      <c r="G116" s="1117"/>
      <c r="H116" s="1117"/>
      <c r="I116" s="1111"/>
      <c r="J116" s="184"/>
      <c r="K116" s="184"/>
      <c r="L116" s="184"/>
    </row>
    <row r="117" spans="1:94" s="8" customFormat="1" ht="42" x14ac:dyDescent="0.15">
      <c r="A117" s="1058"/>
      <c r="B117" s="471" t="s">
        <v>133</v>
      </c>
      <c r="C117" s="458" t="s">
        <v>134</v>
      </c>
      <c r="D117" s="458" t="s">
        <v>135</v>
      </c>
      <c r="E117" s="458" t="s">
        <v>136</v>
      </c>
      <c r="F117" s="458" t="s">
        <v>137</v>
      </c>
      <c r="G117" s="458" t="s">
        <v>138</v>
      </c>
      <c r="H117" s="458" t="s">
        <v>139</v>
      </c>
      <c r="I117" s="458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453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151" t="s">
        <v>131</v>
      </c>
      <c r="B121" s="1109" t="s">
        <v>144</v>
      </c>
      <c r="C121" s="1158" t="s">
        <v>145</v>
      </c>
      <c r="D121" s="1159"/>
      <c r="E121" s="1159"/>
      <c r="F121" s="1159"/>
      <c r="G121" s="1159"/>
      <c r="H121" s="1159"/>
      <c r="I121" s="1159"/>
      <c r="J121" s="1159"/>
      <c r="K121" s="1159"/>
      <c r="L121" s="1159"/>
      <c r="M121" s="1160"/>
    </row>
    <row r="122" spans="1:94" s="8" customFormat="1" ht="31.5" x14ac:dyDescent="0.15">
      <c r="A122" s="1058"/>
      <c r="B122" s="978"/>
      <c r="C122" s="459" t="s">
        <v>146</v>
      </c>
      <c r="D122" s="445" t="s">
        <v>147</v>
      </c>
      <c r="E122" s="445" t="s">
        <v>148</v>
      </c>
      <c r="F122" s="445" t="s">
        <v>149</v>
      </c>
      <c r="G122" s="445" t="s">
        <v>150</v>
      </c>
      <c r="H122" s="445" t="s">
        <v>151</v>
      </c>
      <c r="I122" s="445" t="s">
        <v>152</v>
      </c>
      <c r="J122" s="445" t="s">
        <v>153</v>
      </c>
      <c r="K122" s="445" t="s">
        <v>154</v>
      </c>
      <c r="L122" s="445" t="s">
        <v>155</v>
      </c>
      <c r="M122" s="456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426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453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151" t="s">
        <v>131</v>
      </c>
      <c r="B126" s="1152" t="s">
        <v>160</v>
      </c>
      <c r="C126" s="1153" t="s">
        <v>6</v>
      </c>
      <c r="D126" s="1154"/>
      <c r="E126" s="1154"/>
      <c r="F126" s="1155"/>
      <c r="G126" s="1156" t="s">
        <v>9</v>
      </c>
      <c r="H126" s="1122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72" t="s">
        <v>161</v>
      </c>
      <c r="D127" s="445" t="s">
        <v>162</v>
      </c>
      <c r="E127" s="445" t="s">
        <v>163</v>
      </c>
      <c r="F127" s="446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161" t="s">
        <v>183</v>
      </c>
      <c r="B141" s="1162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110" t="s">
        <v>3</v>
      </c>
      <c r="B150" s="1117"/>
      <c r="C150" s="1111"/>
      <c r="D150" s="458" t="s">
        <v>4</v>
      </c>
      <c r="E150" s="486" t="s">
        <v>185</v>
      </c>
      <c r="F150" s="445" t="s">
        <v>81</v>
      </c>
      <c r="G150" s="445" t="s">
        <v>82</v>
      </c>
      <c r="H150" s="446" t="s">
        <v>83</v>
      </c>
      <c r="I150" s="447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112" t="s">
        <v>38</v>
      </c>
      <c r="B151" s="1113" t="s">
        <v>39</v>
      </c>
      <c r="C151" s="1114"/>
      <c r="D151" s="488">
        <f t="shared" ref="D151:D183" si="26">SUM(E151:H151)</f>
        <v>0</v>
      </c>
      <c r="E151" s="489"/>
      <c r="F151" s="448"/>
      <c r="G151" s="448"/>
      <c r="H151" s="499"/>
      <c r="I151" s="50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112" t="s">
        <v>40</v>
      </c>
      <c r="C152" s="427" t="s">
        <v>41</v>
      </c>
      <c r="D152" s="488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68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52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121" t="s">
        <v>56</v>
      </c>
      <c r="C165" s="497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110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121" t="s">
        <v>60</v>
      </c>
      <c r="C168" s="427" t="s">
        <v>61</v>
      </c>
      <c r="D168" s="488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125" t="s">
        <v>63</v>
      </c>
      <c r="C171" s="1126"/>
      <c r="D171" s="430">
        <f t="shared" si="26"/>
        <v>0</v>
      </c>
      <c r="E171" s="431"/>
      <c r="F171" s="432"/>
      <c r="G171" s="432"/>
      <c r="H171" s="435"/>
      <c r="I171" s="449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127"/>
      <c r="C173" s="52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121" t="s">
        <v>71</v>
      </c>
      <c r="C178" s="438" t="s">
        <v>72</v>
      </c>
      <c r="D178" s="488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124"/>
      <c r="D181" s="362">
        <f t="shared" si="26"/>
        <v>0</v>
      </c>
      <c r="E181" s="363"/>
      <c r="F181" s="31"/>
      <c r="G181" s="31"/>
      <c r="H181" s="450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164" t="s">
        <v>4</v>
      </c>
      <c r="C183" s="1165"/>
      <c r="D183" s="430">
        <f t="shared" si="26"/>
        <v>0</v>
      </c>
      <c r="E183" s="439">
        <f>SUM(E151:E182)</f>
        <v>0</v>
      </c>
      <c r="F183" s="442">
        <f>SUM(F151:F182)</f>
        <v>0</v>
      </c>
      <c r="G183" s="442">
        <f>SUM(G151:G182)</f>
        <v>0</v>
      </c>
      <c r="H183" s="451">
        <f>SUM(H151:H182)</f>
        <v>0</v>
      </c>
      <c r="I183" s="452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454"/>
      <c r="G184" s="454" t="s">
        <v>187</v>
      </c>
      <c r="H184" s="473"/>
      <c r="I184" s="473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167" t="s">
        <v>188</v>
      </c>
      <c r="B185" s="1137" t="s">
        <v>189</v>
      </c>
      <c r="C185" s="1105" t="s">
        <v>4</v>
      </c>
      <c r="D185" s="1105"/>
      <c r="E185" s="1122"/>
      <c r="F185" s="1110" t="s">
        <v>190</v>
      </c>
      <c r="G185" s="1117"/>
      <c r="H185" s="1117"/>
      <c r="I185" s="1117"/>
      <c r="J185" s="1117"/>
      <c r="K185" s="1117"/>
      <c r="L185" s="1117"/>
      <c r="M185" s="1117"/>
      <c r="N185" s="1117"/>
      <c r="O185" s="1117"/>
      <c r="P185" s="1117"/>
      <c r="Q185" s="1117"/>
      <c r="R185" s="1117"/>
      <c r="S185" s="1117"/>
      <c r="T185" s="1117"/>
      <c r="U185" s="1117"/>
      <c r="V185" s="1117"/>
      <c r="W185" s="1117"/>
      <c r="X185" s="1117"/>
      <c r="Y185" s="1117"/>
      <c r="Z185" s="1117"/>
      <c r="AA185" s="1117"/>
      <c r="AB185" s="1117"/>
      <c r="AC185" s="1117"/>
      <c r="AD185" s="1117"/>
      <c r="AE185" s="1117"/>
      <c r="AF185" s="1117"/>
      <c r="AG185" s="1168"/>
      <c r="AH185" s="1163" t="s">
        <v>191</v>
      </c>
      <c r="AI185" s="310"/>
    </row>
    <row r="186" spans="1:89" x14ac:dyDescent="0.25">
      <c r="A186" s="1167"/>
      <c r="B186" s="1104"/>
      <c r="C186" s="1106"/>
      <c r="D186" s="1106"/>
      <c r="E186" s="1107"/>
      <c r="F186" s="1110" t="s">
        <v>19</v>
      </c>
      <c r="G186" s="1111"/>
      <c r="H186" s="1118" t="s">
        <v>20</v>
      </c>
      <c r="I186" s="1146"/>
      <c r="J186" s="1118" t="s">
        <v>21</v>
      </c>
      <c r="K186" s="1146"/>
      <c r="L186" s="1118" t="s">
        <v>22</v>
      </c>
      <c r="M186" s="1146"/>
      <c r="N186" s="1118" t="s">
        <v>23</v>
      </c>
      <c r="O186" s="1146"/>
      <c r="P186" s="1118" t="s">
        <v>24</v>
      </c>
      <c r="Q186" s="1146"/>
      <c r="R186" s="1118" t="s">
        <v>25</v>
      </c>
      <c r="S186" s="1146"/>
      <c r="T186" s="1118" t="s">
        <v>26</v>
      </c>
      <c r="U186" s="1146"/>
      <c r="V186" s="1118" t="s">
        <v>27</v>
      </c>
      <c r="W186" s="1146"/>
      <c r="X186" s="1118" t="s">
        <v>28</v>
      </c>
      <c r="Y186" s="1146"/>
      <c r="Z186" s="1118" t="s">
        <v>29</v>
      </c>
      <c r="AA186" s="1146"/>
      <c r="AB186" s="1118" t="s">
        <v>30</v>
      </c>
      <c r="AC186" s="1146"/>
      <c r="AD186" s="1118" t="s">
        <v>31</v>
      </c>
      <c r="AE186" s="1146"/>
      <c r="AF186" s="1118" t="s">
        <v>32</v>
      </c>
      <c r="AG186" s="1120"/>
      <c r="AH186" s="1096"/>
    </row>
    <row r="187" spans="1:89" x14ac:dyDescent="0.25">
      <c r="A187" s="1167"/>
      <c r="B187" s="1035"/>
      <c r="C187" s="474" t="s">
        <v>192</v>
      </c>
      <c r="D187" s="461" t="s">
        <v>51</v>
      </c>
      <c r="E187" s="456" t="s">
        <v>50</v>
      </c>
      <c r="F187" s="459" t="s">
        <v>51</v>
      </c>
      <c r="G187" s="456" t="s">
        <v>50</v>
      </c>
      <c r="H187" s="459" t="s">
        <v>51</v>
      </c>
      <c r="I187" s="456" t="s">
        <v>50</v>
      </c>
      <c r="J187" s="459" t="s">
        <v>51</v>
      </c>
      <c r="K187" s="456" t="s">
        <v>50</v>
      </c>
      <c r="L187" s="459" t="s">
        <v>51</v>
      </c>
      <c r="M187" s="456" t="s">
        <v>50</v>
      </c>
      <c r="N187" s="459" t="s">
        <v>51</v>
      </c>
      <c r="O187" s="456" t="s">
        <v>50</v>
      </c>
      <c r="P187" s="459" t="s">
        <v>51</v>
      </c>
      <c r="Q187" s="456" t="s">
        <v>50</v>
      </c>
      <c r="R187" s="459" t="s">
        <v>51</v>
      </c>
      <c r="S187" s="456" t="s">
        <v>50</v>
      </c>
      <c r="T187" s="459" t="s">
        <v>51</v>
      </c>
      <c r="U187" s="456" t="s">
        <v>50</v>
      </c>
      <c r="V187" s="459" t="s">
        <v>51</v>
      </c>
      <c r="W187" s="456" t="s">
        <v>50</v>
      </c>
      <c r="X187" s="459" t="s">
        <v>51</v>
      </c>
      <c r="Y187" s="456" t="s">
        <v>50</v>
      </c>
      <c r="Z187" s="459" t="s">
        <v>51</v>
      </c>
      <c r="AA187" s="456" t="s">
        <v>50</v>
      </c>
      <c r="AB187" s="459" t="s">
        <v>51</v>
      </c>
      <c r="AC187" s="456" t="s">
        <v>50</v>
      </c>
      <c r="AD187" s="459" t="s">
        <v>51</v>
      </c>
      <c r="AE187" s="456" t="s">
        <v>50</v>
      </c>
      <c r="AF187" s="459" t="s">
        <v>51</v>
      </c>
      <c r="AG187" s="475" t="s">
        <v>50</v>
      </c>
      <c r="AH187" s="1097"/>
    </row>
    <row r="188" spans="1:89" x14ac:dyDescent="0.25">
      <c r="A188" s="1166" t="s">
        <v>193</v>
      </c>
      <c r="B188" s="413" t="s">
        <v>194</v>
      </c>
      <c r="C188" s="501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502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502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502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326" t="s">
        <v>200</v>
      </c>
      <c r="B194" s="327" t="s">
        <v>201</v>
      </c>
      <c r="C194" s="503">
        <f t="shared" si="27"/>
        <v>0</v>
      </c>
      <c r="D194" s="504">
        <f t="shared" si="28"/>
        <v>0</v>
      </c>
      <c r="E194" s="505">
        <f t="shared" si="28"/>
        <v>0</v>
      </c>
      <c r="F194" s="506"/>
      <c r="G194" s="507"/>
      <c r="H194" s="506"/>
      <c r="I194" s="507"/>
      <c r="J194" s="506"/>
      <c r="K194" s="507"/>
      <c r="L194" s="506"/>
      <c r="M194" s="507"/>
      <c r="N194" s="506"/>
      <c r="O194" s="507"/>
      <c r="P194" s="506"/>
      <c r="Q194" s="507"/>
      <c r="R194" s="506"/>
      <c r="S194" s="507"/>
      <c r="T194" s="506"/>
      <c r="U194" s="507"/>
      <c r="V194" s="506"/>
      <c r="W194" s="507"/>
      <c r="X194" s="506"/>
      <c r="Y194" s="507"/>
      <c r="Z194" s="506"/>
      <c r="AA194" s="507"/>
      <c r="AB194" s="506"/>
      <c r="AC194" s="507"/>
      <c r="AD194" s="506"/>
      <c r="AE194" s="507"/>
      <c r="AF194" s="506"/>
      <c r="AG194" s="508"/>
      <c r="AH194" s="509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1803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4" sqref="A4:A5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",[3]NOMBRE!B2," - ","( ",[3]NOMBRE!C2,[3]NOMBRE!D2,[3]NOMBRE!E2,[3]NOMBRE!F2,[3]NOMBRE!G2," )")</f>
        <v>COMUNA: LINARES - ( 07401 )</v>
      </c>
    </row>
    <row r="3" spans="1:96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6" x14ac:dyDescent="0.25">
      <c r="A4" s="1" t="str">
        <f>CONCATENATE("MES: ",[3]NOMBRE!B6," - ","( ",[3]NOMBRE!C6,[3]NOMBRE!D6," )")</f>
        <v>MES: FEBRERO - ( 02 )</v>
      </c>
    </row>
    <row r="5" spans="1:96" x14ac:dyDescent="0.25">
      <c r="A5" s="1" t="str">
        <f>CONCATENATE("AÑO: ",[3]NOMBRE!B7)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115" t="s">
        <v>3</v>
      </c>
      <c r="B9" s="992"/>
      <c r="C9" s="1174"/>
      <c r="D9" s="1169" t="s">
        <v>4</v>
      </c>
      <c r="E9" s="1170" t="s">
        <v>5</v>
      </c>
      <c r="F9" s="1175"/>
      <c r="G9" s="1175"/>
      <c r="H9" s="1175"/>
      <c r="I9" s="1171"/>
      <c r="J9" s="1176" t="s">
        <v>6</v>
      </c>
      <c r="K9" s="1177"/>
      <c r="L9" s="1177"/>
      <c r="M9" s="1177"/>
      <c r="N9" s="1177"/>
      <c r="O9" s="1177"/>
      <c r="P9" s="1177"/>
      <c r="Q9" s="1177"/>
      <c r="R9" s="1177"/>
      <c r="S9" s="1177"/>
      <c r="T9" s="1177"/>
      <c r="U9" s="1177"/>
      <c r="V9" s="1177"/>
      <c r="W9" s="1177"/>
      <c r="X9" s="1178"/>
      <c r="Y9" s="1177" t="s">
        <v>7</v>
      </c>
      <c r="Z9" s="1177"/>
      <c r="AA9" s="1178"/>
      <c r="AB9" s="1180" t="s">
        <v>8</v>
      </c>
      <c r="AC9" s="1169" t="s">
        <v>9</v>
      </c>
      <c r="AD9" s="1169" t="s">
        <v>10</v>
      </c>
      <c r="AE9" s="1169" t="s">
        <v>11</v>
      </c>
      <c r="AF9" s="1170" t="s">
        <v>12</v>
      </c>
      <c r="AG9" s="1171"/>
    </row>
    <row r="10" spans="1:96" s="8" customFormat="1" ht="24" customHeight="1" x14ac:dyDescent="0.15">
      <c r="A10" s="994"/>
      <c r="B10" s="995"/>
      <c r="C10" s="996"/>
      <c r="D10" s="978"/>
      <c r="E10" s="523" t="s">
        <v>13</v>
      </c>
      <c r="F10" s="418" t="s">
        <v>14</v>
      </c>
      <c r="G10" s="418" t="s">
        <v>15</v>
      </c>
      <c r="H10" s="445" t="s">
        <v>16</v>
      </c>
      <c r="I10" s="524" t="s">
        <v>17</v>
      </c>
      <c r="J10" s="525" t="s">
        <v>18</v>
      </c>
      <c r="K10" s="445" t="s">
        <v>19</v>
      </c>
      <c r="L10" s="445" t="s">
        <v>20</v>
      </c>
      <c r="M10" s="445" t="s">
        <v>21</v>
      </c>
      <c r="N10" s="445" t="s">
        <v>22</v>
      </c>
      <c r="O10" s="445" t="s">
        <v>23</v>
      </c>
      <c r="P10" s="445" t="s">
        <v>24</v>
      </c>
      <c r="Q10" s="445" t="s">
        <v>25</v>
      </c>
      <c r="R10" s="445" t="s">
        <v>26</v>
      </c>
      <c r="S10" s="445" t="s">
        <v>27</v>
      </c>
      <c r="T10" s="445" t="s">
        <v>28</v>
      </c>
      <c r="U10" s="445" t="s">
        <v>29</v>
      </c>
      <c r="V10" s="445" t="s">
        <v>30</v>
      </c>
      <c r="W10" s="445" t="s">
        <v>31</v>
      </c>
      <c r="X10" s="526" t="s">
        <v>32</v>
      </c>
      <c r="Y10" s="527" t="s">
        <v>33</v>
      </c>
      <c r="Z10" s="484" t="s">
        <v>34</v>
      </c>
      <c r="AA10" s="526" t="s">
        <v>35</v>
      </c>
      <c r="AB10" s="978"/>
      <c r="AC10" s="978"/>
      <c r="AD10" s="978"/>
      <c r="AE10" s="978"/>
      <c r="AF10" s="482" t="s">
        <v>36</v>
      </c>
      <c r="AG10" s="482" t="s">
        <v>37</v>
      </c>
    </row>
    <row r="11" spans="1:96" s="8" customFormat="1" ht="15" customHeight="1" x14ac:dyDescent="0.25">
      <c r="A11" s="1112" t="s">
        <v>38</v>
      </c>
      <c r="B11" s="1113" t="s">
        <v>39</v>
      </c>
      <c r="C11" s="1172"/>
      <c r="D11" s="488">
        <f>SUM(E11:G11)</f>
        <v>144</v>
      </c>
      <c r="E11" s="489">
        <v>122</v>
      </c>
      <c r="F11" s="448">
        <v>9</v>
      </c>
      <c r="G11" s="448">
        <v>13</v>
      </c>
      <c r="H11" s="528"/>
      <c r="I11" s="491"/>
      <c r="J11" s="528"/>
      <c r="K11" s="429"/>
      <c r="L11" s="429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3"/>
      <c r="Z11" s="429"/>
      <c r="AA11" s="494"/>
      <c r="AB11" s="529"/>
      <c r="AC11" s="426">
        <v>0</v>
      </c>
      <c r="AD11" s="426">
        <v>0</v>
      </c>
      <c r="AE11" s="426">
        <v>0</v>
      </c>
      <c r="AF11" s="426">
        <v>0</v>
      </c>
      <c r="AG11" s="426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173" t="s">
        <v>40</v>
      </c>
      <c r="C12" s="427" t="s">
        <v>41</v>
      </c>
      <c r="D12" s="425">
        <f t="shared" ref="D12:D21" si="0">SUM(E12:X12)</f>
        <v>254</v>
      </c>
      <c r="E12" s="419">
        <v>237</v>
      </c>
      <c r="F12" s="31"/>
      <c r="G12" s="31">
        <v>4</v>
      </c>
      <c r="H12" s="31">
        <v>5</v>
      </c>
      <c r="I12" s="415"/>
      <c r="J12" s="31"/>
      <c r="K12" s="31"/>
      <c r="L12" s="31">
        <v>2</v>
      </c>
      <c r="M12" s="31">
        <v>2</v>
      </c>
      <c r="N12" s="31"/>
      <c r="O12" s="31"/>
      <c r="P12" s="31">
        <v>2</v>
      </c>
      <c r="Q12" s="31"/>
      <c r="R12" s="31"/>
      <c r="S12" s="31"/>
      <c r="T12" s="31">
        <v>1</v>
      </c>
      <c r="U12" s="31"/>
      <c r="V12" s="31"/>
      <c r="W12" s="31">
        <v>1</v>
      </c>
      <c r="X12" s="33"/>
      <c r="Y12" s="496"/>
      <c r="Z12" s="34"/>
      <c r="AA12" s="35"/>
      <c r="AB12" s="426">
        <v>0</v>
      </c>
      <c r="AC12" s="426">
        <v>0</v>
      </c>
      <c r="AD12" s="426">
        <v>0</v>
      </c>
      <c r="AE12" s="426">
        <v>0</v>
      </c>
      <c r="AF12" s="426">
        <v>0</v>
      </c>
      <c r="AG12" s="426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479" t="s">
        <v>42</v>
      </c>
      <c r="D13" s="37">
        <f t="shared" si="0"/>
        <v>16</v>
      </c>
      <c r="E13" s="38"/>
      <c r="F13" s="39"/>
      <c r="G13" s="39">
        <v>3</v>
      </c>
      <c r="H13" s="39">
        <v>11</v>
      </c>
      <c r="I13" s="40"/>
      <c r="J13" s="39"/>
      <c r="K13" s="39"/>
      <c r="L13" s="39"/>
      <c r="M13" s="39"/>
      <c r="N13" s="39"/>
      <c r="O13" s="39">
        <v>1</v>
      </c>
      <c r="P13" s="39"/>
      <c r="Q13" s="39"/>
      <c r="R13" s="39"/>
      <c r="S13" s="39">
        <v>1</v>
      </c>
      <c r="T13" s="39"/>
      <c r="U13" s="39"/>
      <c r="V13" s="39"/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20</v>
      </c>
      <c r="E14" s="47">
        <v>5</v>
      </c>
      <c r="F14" s="48">
        <v>3</v>
      </c>
      <c r="G14" s="48">
        <v>1</v>
      </c>
      <c r="H14" s="48"/>
      <c r="I14" s="49">
        <v>5</v>
      </c>
      <c r="J14" s="48"/>
      <c r="K14" s="48"/>
      <c r="L14" s="48"/>
      <c r="M14" s="48"/>
      <c r="N14" s="48"/>
      <c r="O14" s="48">
        <v>1</v>
      </c>
      <c r="P14" s="48"/>
      <c r="Q14" s="48"/>
      <c r="R14" s="48"/>
      <c r="S14" s="48"/>
      <c r="T14" s="48"/>
      <c r="U14" s="48"/>
      <c r="V14" s="48"/>
      <c r="W14" s="48">
        <v>1</v>
      </c>
      <c r="X14" s="41">
        <v>4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480" t="s">
        <v>44</v>
      </c>
      <c r="D15" s="53">
        <f t="shared" si="0"/>
        <v>28</v>
      </c>
      <c r="E15" s="54">
        <v>15</v>
      </c>
      <c r="F15" s="55"/>
      <c r="G15" s="55"/>
      <c r="H15" s="55"/>
      <c r="I15" s="56"/>
      <c r="J15" s="55"/>
      <c r="K15" s="55"/>
      <c r="L15" s="55">
        <v>1</v>
      </c>
      <c r="M15" s="55"/>
      <c r="N15" s="55">
        <v>4</v>
      </c>
      <c r="O15" s="55">
        <v>3</v>
      </c>
      <c r="P15" s="55"/>
      <c r="Q15" s="55"/>
      <c r="R15" s="55"/>
      <c r="S15" s="55">
        <v>1</v>
      </c>
      <c r="T15" s="55">
        <v>1</v>
      </c>
      <c r="U15" s="55"/>
      <c r="V15" s="55"/>
      <c r="W15" s="55">
        <v>1</v>
      </c>
      <c r="X15" s="57">
        <v>2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78</v>
      </c>
      <c r="E16" s="38">
        <v>57</v>
      </c>
      <c r="F16" s="39">
        <v>9</v>
      </c>
      <c r="G16" s="39">
        <v>8</v>
      </c>
      <c r="H16" s="39">
        <v>4</v>
      </c>
      <c r="I16" s="45"/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113</v>
      </c>
      <c r="E17" s="47">
        <v>5</v>
      </c>
      <c r="F17" s="48">
        <v>7</v>
      </c>
      <c r="G17" s="48">
        <v>10</v>
      </c>
      <c r="H17" s="48">
        <v>8</v>
      </c>
      <c r="I17" s="51">
        <v>1</v>
      </c>
      <c r="J17" s="69">
        <v>0</v>
      </c>
      <c r="K17" s="48">
        <v>1</v>
      </c>
      <c r="L17" s="48">
        <v>2</v>
      </c>
      <c r="M17" s="70">
        <v>3</v>
      </c>
      <c r="N17" s="70">
        <v>0</v>
      </c>
      <c r="O17" s="70">
        <v>1</v>
      </c>
      <c r="P17" s="70">
        <v>2</v>
      </c>
      <c r="Q17" s="70">
        <v>2</v>
      </c>
      <c r="R17" s="70">
        <v>6</v>
      </c>
      <c r="S17" s="70">
        <v>11</v>
      </c>
      <c r="T17" s="70">
        <v>13</v>
      </c>
      <c r="U17" s="70">
        <v>7</v>
      </c>
      <c r="V17" s="70">
        <v>8</v>
      </c>
      <c r="W17" s="70">
        <v>5</v>
      </c>
      <c r="X17" s="70">
        <v>21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22</v>
      </c>
      <c r="E18" s="47"/>
      <c r="F18" s="48">
        <v>5</v>
      </c>
      <c r="G18" s="48">
        <v>6</v>
      </c>
      <c r="H18" s="48">
        <v>10</v>
      </c>
      <c r="I18" s="51">
        <v>1</v>
      </c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179" t="s">
        <v>49</v>
      </c>
      <c r="C20" s="530" t="s">
        <v>50</v>
      </c>
      <c r="D20" s="425">
        <f t="shared" si="0"/>
        <v>26</v>
      </c>
      <c r="E20" s="419">
        <v>17</v>
      </c>
      <c r="F20" s="31"/>
      <c r="G20" s="31"/>
      <c r="H20" s="31"/>
      <c r="I20" s="426">
        <v>5</v>
      </c>
      <c r="J20" s="531"/>
      <c r="K20" s="31">
        <v>4</v>
      </c>
      <c r="L20" s="31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3"/>
      <c r="Z20" s="31"/>
      <c r="AA20" s="33"/>
      <c r="AB20" s="426">
        <v>0</v>
      </c>
      <c r="AC20" s="426">
        <v>0</v>
      </c>
      <c r="AD20" s="426">
        <v>0</v>
      </c>
      <c r="AE20" s="534">
        <v>0</v>
      </c>
      <c r="AF20" s="426">
        <v>0</v>
      </c>
      <c r="AG20" s="426">
        <v>0</v>
      </c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5</v>
      </c>
      <c r="E23" s="91"/>
      <c r="F23" s="92"/>
      <c r="G23" s="92"/>
      <c r="H23" s="92"/>
      <c r="I23" s="93"/>
      <c r="J23" s="69"/>
      <c r="K23" s="48"/>
      <c r="L23" s="48"/>
      <c r="M23" s="48"/>
      <c r="N23" s="48">
        <v>3</v>
      </c>
      <c r="O23" s="48">
        <v>2</v>
      </c>
      <c r="P23" s="48"/>
      <c r="Q23" s="48"/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5</v>
      </c>
      <c r="E24" s="91"/>
      <c r="F24" s="92"/>
      <c r="G24" s="92"/>
      <c r="H24" s="92"/>
      <c r="I24" s="93"/>
      <c r="J24" s="69"/>
      <c r="K24" s="99"/>
      <c r="L24" s="99"/>
      <c r="M24" s="99"/>
      <c r="N24" s="99">
        <v>3</v>
      </c>
      <c r="O24" s="99">
        <v>2</v>
      </c>
      <c r="P24" s="99"/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179" t="s">
        <v>56</v>
      </c>
      <c r="C26" s="535" t="s">
        <v>57</v>
      </c>
      <c r="D26" s="536">
        <f>SUM(E26:F26)</f>
        <v>30</v>
      </c>
      <c r="E26" s="38">
        <v>30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420">
        <v>0</v>
      </c>
      <c r="AC26" s="426">
        <v>0</v>
      </c>
      <c r="AD26" s="426">
        <v>0</v>
      </c>
      <c r="AE26" s="96"/>
      <c r="AF26" s="426">
        <v>0</v>
      </c>
      <c r="AG26" s="426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478" t="s">
        <v>58</v>
      </c>
      <c r="D27" s="98">
        <f>SUM(E27:G27)</f>
        <v>30</v>
      </c>
      <c r="E27" s="47">
        <v>30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27</v>
      </c>
      <c r="E28" s="73">
        <v>17</v>
      </c>
      <c r="F28" s="120">
        <v>8</v>
      </c>
      <c r="G28" s="120">
        <v>2</v>
      </c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>
        <v>0</v>
      </c>
      <c r="AC28" s="61">
        <v>0</v>
      </c>
      <c r="AD28" s="61">
        <v>0</v>
      </c>
      <c r="AE28" s="126">
        <v>0</v>
      </c>
      <c r="AF28" s="61">
        <v>0</v>
      </c>
      <c r="AG28" s="61"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179" t="s">
        <v>60</v>
      </c>
      <c r="C29" s="427" t="s">
        <v>61</v>
      </c>
      <c r="D29" s="425">
        <f>SUM(E29:H29)</f>
        <v>0</v>
      </c>
      <c r="E29" s="419"/>
      <c r="F29" s="31"/>
      <c r="G29" s="31"/>
      <c r="H29" s="31"/>
      <c r="I29" s="428"/>
      <c r="J29" s="537"/>
      <c r="K29" s="127"/>
      <c r="L29" s="127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498"/>
      <c r="Z29" s="429"/>
      <c r="AA29" s="494"/>
      <c r="AB29" s="426"/>
      <c r="AC29" s="426"/>
      <c r="AD29" s="426"/>
      <c r="AE29" s="426"/>
      <c r="AF29" s="426"/>
      <c r="AG29" s="426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125" t="s">
        <v>63</v>
      </c>
      <c r="C32" s="1182"/>
      <c r="D32" s="539">
        <f>SUM(E32:X32)</f>
        <v>185</v>
      </c>
      <c r="E32" s="506">
        <v>185</v>
      </c>
      <c r="F32" s="432"/>
      <c r="G32" s="432"/>
      <c r="H32" s="432"/>
      <c r="I32" s="509"/>
      <c r="J32" s="540"/>
      <c r="K32" s="432"/>
      <c r="L32" s="432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6"/>
      <c r="Z32" s="432"/>
      <c r="AA32" s="508"/>
      <c r="AB32" s="509">
        <v>0</v>
      </c>
      <c r="AC32" s="509">
        <v>0</v>
      </c>
      <c r="AD32" s="509">
        <v>0</v>
      </c>
      <c r="AE32" s="509">
        <v>0</v>
      </c>
      <c r="AF32" s="509">
        <v>0</v>
      </c>
      <c r="AG32" s="509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183"/>
      <c r="C34" s="480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84" t="s">
        <v>67</v>
      </c>
      <c r="C35" s="1184"/>
      <c r="D35" s="37">
        <f>SUM(E35:X35)</f>
        <v>0</v>
      </c>
      <c r="E35" s="47"/>
      <c r="F35" s="48"/>
      <c r="G35" s="48"/>
      <c r="H35" s="48"/>
      <c r="I35" s="51"/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/>
      <c r="AC35" s="51"/>
      <c r="AD35" s="51"/>
      <c r="AE35" s="51"/>
      <c r="AF35" s="51"/>
      <c r="AG35" s="51"/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329</v>
      </c>
      <c r="E38" s="140">
        <v>155</v>
      </c>
      <c r="F38" s="99">
        <v>0</v>
      </c>
      <c r="G38" s="99">
        <v>0</v>
      </c>
      <c r="H38" s="99">
        <v>1</v>
      </c>
      <c r="I38" s="141">
        <v>0</v>
      </c>
      <c r="J38" s="142">
        <v>0</v>
      </c>
      <c r="K38" s="99">
        <v>3</v>
      </c>
      <c r="L38" s="99">
        <v>4</v>
      </c>
      <c r="M38" s="143">
        <v>7</v>
      </c>
      <c r="N38" s="143">
        <v>3</v>
      </c>
      <c r="O38" s="143">
        <v>3</v>
      </c>
      <c r="P38" s="143">
        <v>7</v>
      </c>
      <c r="Q38" s="143">
        <v>5</v>
      </c>
      <c r="R38" s="143">
        <v>8</v>
      </c>
      <c r="S38" s="143">
        <v>17</v>
      </c>
      <c r="T38" s="143">
        <v>21</v>
      </c>
      <c r="U38" s="143">
        <v>14</v>
      </c>
      <c r="V38" s="143">
        <v>17</v>
      </c>
      <c r="W38" s="143">
        <v>18</v>
      </c>
      <c r="X38" s="143">
        <v>46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179" t="s">
        <v>71</v>
      </c>
      <c r="C39" s="438" t="s">
        <v>72</v>
      </c>
      <c r="D39" s="425">
        <f>SUM(U39:X39)</f>
        <v>0</v>
      </c>
      <c r="E39" s="421"/>
      <c r="F39" s="127"/>
      <c r="G39" s="127"/>
      <c r="H39" s="127"/>
      <c r="I39" s="428"/>
      <c r="J39" s="53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532"/>
      <c r="V39" s="532"/>
      <c r="W39" s="532"/>
      <c r="X39" s="532"/>
      <c r="Y39" s="541"/>
      <c r="Z39" s="127"/>
      <c r="AA39" s="147"/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54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20</v>
      </c>
      <c r="V40" s="70">
        <v>8</v>
      </c>
      <c r="W40" s="70">
        <v>5</v>
      </c>
      <c r="X40" s="70">
        <v>21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54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20</v>
      </c>
      <c r="V42" s="70">
        <v>8</v>
      </c>
      <c r="W42" s="70">
        <v>5</v>
      </c>
      <c r="X42" s="70">
        <v>21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54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20</v>
      </c>
      <c r="V43" s="157">
        <v>8</v>
      </c>
      <c r="W43" s="157">
        <v>5</v>
      </c>
      <c r="X43" s="157">
        <v>21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81" t="s">
        <v>77</v>
      </c>
      <c r="C44" s="1124"/>
      <c r="D44" s="425">
        <f>SUM(E44:X44)</f>
        <v>52</v>
      </c>
      <c r="E44" s="419">
        <v>12</v>
      </c>
      <c r="F44" s="31">
        <v>6</v>
      </c>
      <c r="G44" s="31">
        <v>13</v>
      </c>
      <c r="H44" s="31">
        <v>9</v>
      </c>
      <c r="I44" s="426">
        <v>12</v>
      </c>
      <c r="J44" s="531"/>
      <c r="K44" s="31"/>
      <c r="L44" s="31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41"/>
      <c r="Z44" s="127"/>
      <c r="AA44" s="147"/>
      <c r="AB44" s="426">
        <v>0</v>
      </c>
      <c r="AC44" s="426">
        <v>0</v>
      </c>
      <c r="AD44" s="426">
        <v>0</v>
      </c>
      <c r="AE44" s="426">
        <v>0</v>
      </c>
      <c r="AF44" s="426">
        <v>0</v>
      </c>
      <c r="AG44" s="426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129" t="s">
        <v>4</v>
      </c>
      <c r="C46" s="1185"/>
      <c r="D46" s="539">
        <f>SUM(E46:X46)</f>
        <v>1526</v>
      </c>
      <c r="E46" s="542">
        <f t="shared" ref="E46:AG46" si="10">SUM(E11:E45)</f>
        <v>887</v>
      </c>
      <c r="F46" s="440">
        <f t="shared" si="10"/>
        <v>47</v>
      </c>
      <c r="G46" s="440">
        <f t="shared" si="10"/>
        <v>60</v>
      </c>
      <c r="H46" s="440">
        <f t="shared" si="10"/>
        <v>48</v>
      </c>
      <c r="I46" s="543">
        <f t="shared" si="10"/>
        <v>24</v>
      </c>
      <c r="J46" s="544">
        <f t="shared" si="10"/>
        <v>0</v>
      </c>
      <c r="K46" s="440">
        <f t="shared" si="10"/>
        <v>8</v>
      </c>
      <c r="L46" s="440">
        <f t="shared" si="10"/>
        <v>9</v>
      </c>
      <c r="M46" s="443">
        <f t="shared" si="10"/>
        <v>12</v>
      </c>
      <c r="N46" s="443">
        <f t="shared" si="10"/>
        <v>13</v>
      </c>
      <c r="O46" s="443">
        <f t="shared" si="10"/>
        <v>13</v>
      </c>
      <c r="P46" s="443">
        <f t="shared" si="10"/>
        <v>11</v>
      </c>
      <c r="Q46" s="443">
        <f t="shared" si="10"/>
        <v>7</v>
      </c>
      <c r="R46" s="443">
        <f t="shared" si="10"/>
        <v>14</v>
      </c>
      <c r="S46" s="443">
        <f t="shared" si="10"/>
        <v>30</v>
      </c>
      <c r="T46" s="443">
        <f t="shared" si="10"/>
        <v>36</v>
      </c>
      <c r="U46" s="443">
        <f t="shared" si="10"/>
        <v>81</v>
      </c>
      <c r="V46" s="443">
        <f t="shared" si="10"/>
        <v>49</v>
      </c>
      <c r="W46" s="443">
        <f t="shared" si="10"/>
        <v>41</v>
      </c>
      <c r="X46" s="443">
        <f t="shared" si="10"/>
        <v>136</v>
      </c>
      <c r="Y46" s="444">
        <f t="shared" si="10"/>
        <v>0</v>
      </c>
      <c r="Z46" s="440">
        <f t="shared" si="10"/>
        <v>0</v>
      </c>
      <c r="AA46" s="440">
        <f t="shared" si="10"/>
        <v>0</v>
      </c>
      <c r="AB46" s="543">
        <f t="shared" si="10"/>
        <v>0</v>
      </c>
      <c r="AC46" s="543">
        <f t="shared" si="10"/>
        <v>0</v>
      </c>
      <c r="AD46" s="543">
        <f t="shared" si="10"/>
        <v>0</v>
      </c>
      <c r="AE46" s="543">
        <f t="shared" si="10"/>
        <v>0</v>
      </c>
      <c r="AF46" s="543">
        <f t="shared" si="10"/>
        <v>0</v>
      </c>
      <c r="AG46" s="543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110" t="s">
        <v>3</v>
      </c>
      <c r="B48" s="1117"/>
      <c r="C48" s="1186"/>
      <c r="D48" s="545" t="s">
        <v>4</v>
      </c>
      <c r="E48" s="486" t="s">
        <v>80</v>
      </c>
      <c r="F48" s="445" t="s">
        <v>81</v>
      </c>
      <c r="G48" s="445" t="s">
        <v>82</v>
      </c>
      <c r="H48" s="526" t="s">
        <v>83</v>
      </c>
      <c r="I48" s="447" t="s">
        <v>84</v>
      </c>
    </row>
    <row r="49" spans="1:9" ht="15" customHeight="1" x14ac:dyDescent="0.25">
      <c r="A49" s="1173" t="s">
        <v>38</v>
      </c>
      <c r="B49" s="1187" t="s">
        <v>39</v>
      </c>
      <c r="C49" s="1172"/>
      <c r="D49" s="536">
        <f t="shared" ref="D49:D83" si="11">SUM(E49:H49)</f>
        <v>49</v>
      </c>
      <c r="E49" s="489">
        <v>18</v>
      </c>
      <c r="F49" s="448">
        <v>1</v>
      </c>
      <c r="G49" s="448"/>
      <c r="H49" s="499">
        <v>30</v>
      </c>
      <c r="I49" s="500"/>
    </row>
    <row r="50" spans="1:9" ht="21" x14ac:dyDescent="0.25">
      <c r="A50" s="982"/>
      <c r="B50" s="1173" t="s">
        <v>40</v>
      </c>
      <c r="C50" s="427" t="s">
        <v>41</v>
      </c>
      <c r="D50" s="536">
        <f t="shared" si="11"/>
        <v>98</v>
      </c>
      <c r="E50" s="419">
        <v>30</v>
      </c>
      <c r="F50" s="31">
        <v>8</v>
      </c>
      <c r="G50" s="31"/>
      <c r="H50" s="532">
        <v>60</v>
      </c>
      <c r="I50" s="420"/>
    </row>
    <row r="51" spans="1:9" x14ac:dyDescent="0.25">
      <c r="A51" s="982"/>
      <c r="B51" s="982"/>
      <c r="C51" s="479" t="s">
        <v>42</v>
      </c>
      <c r="D51" s="98">
        <f t="shared" si="11"/>
        <v>9</v>
      </c>
      <c r="E51" s="47">
        <v>3</v>
      </c>
      <c r="F51" s="48">
        <v>5</v>
      </c>
      <c r="G51" s="48"/>
      <c r="H51" s="70">
        <v>1</v>
      </c>
      <c r="I51" s="117"/>
    </row>
    <row r="52" spans="1:9" x14ac:dyDescent="0.25">
      <c r="A52" s="982"/>
      <c r="B52" s="982"/>
      <c r="C52" s="46" t="s">
        <v>43</v>
      </c>
      <c r="D52" s="37">
        <f t="shared" si="11"/>
        <v>15</v>
      </c>
      <c r="E52" s="47">
        <v>6</v>
      </c>
      <c r="F52" s="48">
        <v>6</v>
      </c>
      <c r="G52" s="48"/>
      <c r="H52" s="70">
        <v>3</v>
      </c>
      <c r="I52" s="117"/>
    </row>
    <row r="53" spans="1:9" x14ac:dyDescent="0.25">
      <c r="A53" s="982"/>
      <c r="B53" s="983"/>
      <c r="C53" s="480" t="s">
        <v>44</v>
      </c>
      <c r="D53" s="53">
        <f t="shared" si="11"/>
        <v>23</v>
      </c>
      <c r="E53" s="54"/>
      <c r="F53" s="55">
        <v>23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55</v>
      </c>
      <c r="E54" s="38">
        <v>25</v>
      </c>
      <c r="F54" s="39">
        <v>1</v>
      </c>
      <c r="G54" s="39"/>
      <c r="H54" s="64">
        <v>29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105</v>
      </c>
      <c r="E55" s="47">
        <v>96</v>
      </c>
      <c r="F55" s="48"/>
      <c r="G55" s="48"/>
      <c r="H55" s="70">
        <v>9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18</v>
      </c>
      <c r="E56" s="47">
        <v>10</v>
      </c>
      <c r="F56" s="48">
        <v>2</v>
      </c>
      <c r="G56" s="48"/>
      <c r="H56" s="70">
        <v>6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15</v>
      </c>
      <c r="E58" s="47">
        <v>12</v>
      </c>
      <c r="F58" s="48"/>
      <c r="G58" s="48"/>
      <c r="H58" s="70">
        <v>3</v>
      </c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5</v>
      </c>
      <c r="E60" s="140"/>
      <c r="F60" s="99">
        <v>5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5</v>
      </c>
      <c r="E61" s="140"/>
      <c r="F61" s="99">
        <v>5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179" t="s">
        <v>56</v>
      </c>
      <c r="C63" s="535" t="s">
        <v>57</v>
      </c>
      <c r="D63" s="425">
        <f t="shared" si="11"/>
        <v>10</v>
      </c>
      <c r="E63" s="531">
        <v>5</v>
      </c>
      <c r="F63" s="31"/>
      <c r="G63" s="31">
        <v>1</v>
      </c>
      <c r="H63" s="532">
        <v>4</v>
      </c>
      <c r="I63" s="420"/>
    </row>
    <row r="64" spans="1:9" x14ac:dyDescent="0.25">
      <c r="A64" s="982"/>
      <c r="B64" s="1010"/>
      <c r="C64" s="478" t="s">
        <v>58</v>
      </c>
      <c r="D64" s="37">
        <f t="shared" si="11"/>
        <v>17</v>
      </c>
      <c r="E64" s="69">
        <v>10</v>
      </c>
      <c r="F64" s="48"/>
      <c r="G64" s="48"/>
      <c r="H64" s="70">
        <v>7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10</v>
      </c>
      <c r="E65" s="76">
        <v>10</v>
      </c>
      <c r="F65" s="74"/>
      <c r="G65" s="74"/>
      <c r="H65" s="77"/>
      <c r="I65" s="103"/>
    </row>
    <row r="66" spans="1:9" x14ac:dyDescent="0.25">
      <c r="A66" s="982"/>
      <c r="B66" s="1179" t="s">
        <v>60</v>
      </c>
      <c r="C66" s="427" t="s">
        <v>61</v>
      </c>
      <c r="D66" s="536">
        <f t="shared" si="11"/>
        <v>0</v>
      </c>
      <c r="E66" s="419"/>
      <c r="F66" s="31"/>
      <c r="G66" s="31"/>
      <c r="H66" s="532"/>
      <c r="I66" s="420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125" t="s">
        <v>63</v>
      </c>
      <c r="C69" s="1182"/>
      <c r="D69" s="539">
        <f t="shared" si="11"/>
        <v>201</v>
      </c>
      <c r="E69" s="506">
        <v>171</v>
      </c>
      <c r="F69" s="432"/>
      <c r="G69" s="432"/>
      <c r="H69" s="435">
        <v>30</v>
      </c>
      <c r="I69" s="449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183"/>
      <c r="C71" s="480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84" t="s">
        <v>67</v>
      </c>
      <c r="C72" s="1184"/>
      <c r="D72" s="98">
        <f t="shared" si="11"/>
        <v>0</v>
      </c>
      <c r="E72" s="47"/>
      <c r="F72" s="48"/>
      <c r="G72" s="48"/>
      <c r="H72" s="70"/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602</v>
      </c>
      <c r="E75" s="140">
        <v>329</v>
      </c>
      <c r="F75" s="99">
        <v>91</v>
      </c>
      <c r="G75" s="99">
        <v>91</v>
      </c>
      <c r="H75" s="143">
        <v>91</v>
      </c>
      <c r="I75" s="176"/>
    </row>
    <row r="76" spans="1:9" ht="15" customHeight="1" x14ac:dyDescent="0.25">
      <c r="A76" s="982"/>
      <c r="B76" s="1179" t="s">
        <v>71</v>
      </c>
      <c r="C76" s="438" t="s">
        <v>72</v>
      </c>
      <c r="D76" s="536">
        <f t="shared" si="11"/>
        <v>0</v>
      </c>
      <c r="E76" s="419"/>
      <c r="F76" s="31"/>
      <c r="G76" s="31"/>
      <c r="H76" s="532"/>
      <c r="I76" s="420"/>
    </row>
    <row r="77" spans="1:9" x14ac:dyDescent="0.25">
      <c r="A77" s="982"/>
      <c r="B77" s="1010"/>
      <c r="C77" s="148" t="s">
        <v>73</v>
      </c>
      <c r="D77" s="98">
        <f t="shared" si="11"/>
        <v>54</v>
      </c>
      <c r="E77" s="47">
        <v>54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54</v>
      </c>
      <c r="E79" s="140">
        <v>54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54</v>
      </c>
      <c r="E80" s="140">
        <v>54</v>
      </c>
      <c r="F80" s="99"/>
      <c r="G80" s="99"/>
      <c r="H80" s="143"/>
      <c r="I80" s="176"/>
    </row>
    <row r="81" spans="1:23" x14ac:dyDescent="0.25">
      <c r="A81" s="982"/>
      <c r="B81" s="1181" t="s">
        <v>77</v>
      </c>
      <c r="C81" s="1124"/>
      <c r="D81" s="425">
        <f t="shared" si="11"/>
        <v>38</v>
      </c>
      <c r="E81" s="419">
        <v>30</v>
      </c>
      <c r="F81" s="31"/>
      <c r="G81" s="31"/>
      <c r="H81" s="450">
        <v>8</v>
      </c>
      <c r="I81" s="420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135" t="s">
        <v>4</v>
      </c>
      <c r="C83" s="1190"/>
      <c r="D83" s="539">
        <f t="shared" si="11"/>
        <v>1437</v>
      </c>
      <c r="E83" s="542">
        <f>SUM(E49:E82)</f>
        <v>917</v>
      </c>
      <c r="F83" s="544">
        <f>SUM(F49:F82)</f>
        <v>147</v>
      </c>
      <c r="G83" s="544">
        <f>SUM(G49:G82)</f>
        <v>92</v>
      </c>
      <c r="H83" s="451">
        <f>SUM(H49:H82)</f>
        <v>281</v>
      </c>
      <c r="I83" s="452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110" t="s">
        <v>87</v>
      </c>
      <c r="B85" s="1117"/>
      <c r="C85" s="1186"/>
      <c r="D85" s="545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88" t="s">
        <v>89</v>
      </c>
      <c r="B86" s="1132"/>
      <c r="C86" s="1133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453" t="s">
        <v>92</v>
      </c>
      <c r="B89" s="454"/>
      <c r="C89" s="455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189" t="s">
        <v>93</v>
      </c>
      <c r="B90" s="1189"/>
      <c r="C90" s="1189"/>
      <c r="D90" s="545" t="s">
        <v>94</v>
      </c>
      <c r="E90" s="546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93" t="s">
        <v>96</v>
      </c>
      <c r="B91" s="1142"/>
      <c r="C91" s="1143"/>
      <c r="D91" s="547"/>
      <c r="E91" s="457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453" t="s">
        <v>99</v>
      </c>
      <c r="B94" s="454"/>
      <c r="C94" s="455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189" t="s">
        <v>93</v>
      </c>
      <c r="B95" s="1189"/>
      <c r="C95" s="1189"/>
      <c r="D95" s="1194" t="s">
        <v>94</v>
      </c>
      <c r="E95" s="1186" t="s">
        <v>95</v>
      </c>
      <c r="F95" s="1110" t="s">
        <v>100</v>
      </c>
      <c r="G95" s="1186"/>
      <c r="H95" s="1149" t="s">
        <v>6</v>
      </c>
      <c r="I95" s="1149"/>
      <c r="J95" s="1149"/>
      <c r="K95" s="1149"/>
      <c r="L95" s="1149"/>
      <c r="M95" s="1149"/>
      <c r="N95" s="1149"/>
      <c r="O95" s="1149"/>
      <c r="P95" s="1149"/>
      <c r="Q95" s="1149"/>
      <c r="R95" s="1149"/>
      <c r="S95" s="1149"/>
      <c r="T95" s="1149"/>
      <c r="U95" s="1150"/>
      <c r="V95" s="992" t="s">
        <v>7</v>
      </c>
      <c r="W95" s="1191" t="s">
        <v>101</v>
      </c>
    </row>
    <row r="96" spans="1:23" s="8" customFormat="1" ht="21" x14ac:dyDescent="0.15">
      <c r="A96" s="1189"/>
      <c r="B96" s="1189"/>
      <c r="C96" s="1189"/>
      <c r="D96" s="1194"/>
      <c r="E96" s="1186"/>
      <c r="F96" s="525" t="s">
        <v>102</v>
      </c>
      <c r="G96" s="524" t="s">
        <v>14</v>
      </c>
      <c r="H96" s="527" t="s">
        <v>103</v>
      </c>
      <c r="I96" s="445" t="s">
        <v>104</v>
      </c>
      <c r="J96" s="462" t="s">
        <v>105</v>
      </c>
      <c r="K96" s="462" t="s">
        <v>18</v>
      </c>
      <c r="L96" s="462" t="s">
        <v>19</v>
      </c>
      <c r="M96" s="462" t="s">
        <v>20</v>
      </c>
      <c r="N96" s="462" t="s">
        <v>21</v>
      </c>
      <c r="O96" s="462" t="s">
        <v>22</v>
      </c>
      <c r="P96" s="462" t="s">
        <v>23</v>
      </c>
      <c r="Q96" s="462" t="s">
        <v>24</v>
      </c>
      <c r="R96" s="462" t="s">
        <v>25</v>
      </c>
      <c r="S96" s="462" t="s">
        <v>26</v>
      </c>
      <c r="T96" s="462" t="s">
        <v>27</v>
      </c>
      <c r="U96" s="548" t="s">
        <v>28</v>
      </c>
      <c r="V96" s="995"/>
      <c r="W96" s="1035"/>
    </row>
    <row r="97" spans="1:91" s="8" customFormat="1" ht="10.5" x14ac:dyDescent="0.15">
      <c r="A97" s="1192" t="s">
        <v>106</v>
      </c>
      <c r="B97" s="1139"/>
      <c r="C97" s="1140"/>
      <c r="D97" s="547"/>
      <c r="E97" s="464">
        <f>+F97+G97+H97+I97+J97+K97+L97+M97+N97+O97+P97+Q97+R97+S97+T97+U97</f>
        <v>0</v>
      </c>
      <c r="F97" s="422"/>
      <c r="G97" s="457"/>
      <c r="H97" s="549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457"/>
      <c r="W97" s="550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453" t="s">
        <v>109</v>
      </c>
      <c r="B100" s="455"/>
      <c r="C100" s="455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174"/>
      <c r="D101" s="1194" t="s">
        <v>111</v>
      </c>
      <c r="E101" s="1195" t="s">
        <v>6</v>
      </c>
      <c r="F101" s="992"/>
      <c r="G101" s="992"/>
      <c r="H101" s="992"/>
      <c r="I101" s="992"/>
      <c r="J101" s="1196"/>
      <c r="K101" s="1119" t="s">
        <v>112</v>
      </c>
      <c r="L101" s="1197"/>
    </row>
    <row r="102" spans="1:91" s="8" customFormat="1" ht="10.5" x14ac:dyDescent="0.15">
      <c r="A102" s="995"/>
      <c r="B102" s="995"/>
      <c r="C102" s="996"/>
      <c r="D102" s="1194"/>
      <c r="E102" s="525" t="s">
        <v>113</v>
      </c>
      <c r="F102" s="527" t="s">
        <v>114</v>
      </c>
      <c r="G102" s="445" t="s">
        <v>115</v>
      </c>
      <c r="H102" s="445" t="s">
        <v>116</v>
      </c>
      <c r="I102" s="484" t="s">
        <v>117</v>
      </c>
      <c r="J102" s="526" t="s">
        <v>118</v>
      </c>
      <c r="K102" s="527" t="s">
        <v>51</v>
      </c>
      <c r="L102" s="546" t="s">
        <v>50</v>
      </c>
    </row>
    <row r="103" spans="1:91" s="8" customFormat="1" ht="15" customHeight="1" x14ac:dyDescent="0.25">
      <c r="A103" s="1198" t="s">
        <v>119</v>
      </c>
      <c r="B103" s="1199"/>
      <c r="C103" s="530" t="s">
        <v>120</v>
      </c>
      <c r="D103" s="223">
        <f>SUM(E103:J103)</f>
        <v>0</v>
      </c>
      <c r="E103" s="419"/>
      <c r="F103" s="531"/>
      <c r="G103" s="31"/>
      <c r="H103" s="31"/>
      <c r="I103" s="31"/>
      <c r="J103" s="466"/>
      <c r="K103" s="531"/>
      <c r="L103" s="426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198" t="s">
        <v>123</v>
      </c>
      <c r="B106" s="1199"/>
      <c r="C106" s="530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198" t="s">
        <v>124</v>
      </c>
      <c r="B109" s="1201"/>
      <c r="C109" s="530" t="s">
        <v>120</v>
      </c>
      <c r="D109" s="229">
        <f t="shared" si="19"/>
        <v>0</v>
      </c>
      <c r="E109" s="419"/>
      <c r="F109" s="531"/>
      <c r="G109" s="31"/>
      <c r="H109" s="31"/>
      <c r="I109" s="31"/>
      <c r="J109" s="466"/>
      <c r="K109" s="531"/>
      <c r="L109" s="426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453" t="s">
        <v>125</v>
      </c>
      <c r="B112" s="454"/>
      <c r="C112" s="454"/>
      <c r="D112" s="454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477" t="s">
        <v>126</v>
      </c>
      <c r="B113" s="467" t="s">
        <v>127</v>
      </c>
      <c r="C113" s="481" t="s">
        <v>128</v>
      </c>
      <c r="D113" s="482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551" t="s">
        <v>129</v>
      </c>
      <c r="B114" s="469"/>
      <c r="C114" s="540"/>
      <c r="D114" s="552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453" t="s">
        <v>130</v>
      </c>
      <c r="B115" s="454"/>
      <c r="C115" s="454"/>
      <c r="D115" s="454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00" t="s">
        <v>131</v>
      </c>
      <c r="B116" s="1110" t="s">
        <v>132</v>
      </c>
      <c r="C116" s="1117"/>
      <c r="D116" s="1117"/>
      <c r="E116" s="1117"/>
      <c r="F116" s="1117"/>
      <c r="G116" s="1117"/>
      <c r="H116" s="1117"/>
      <c r="I116" s="1186"/>
      <c r="J116" s="184"/>
      <c r="K116" s="184"/>
      <c r="L116" s="184"/>
    </row>
    <row r="117" spans="1:94" s="8" customFormat="1" ht="42" x14ac:dyDescent="0.15">
      <c r="A117" s="1058"/>
      <c r="B117" s="483" t="s">
        <v>133</v>
      </c>
      <c r="C117" s="545" t="s">
        <v>134</v>
      </c>
      <c r="D117" s="545" t="s">
        <v>135</v>
      </c>
      <c r="E117" s="545" t="s">
        <v>136</v>
      </c>
      <c r="F117" s="545" t="s">
        <v>137</v>
      </c>
      <c r="G117" s="545" t="s">
        <v>138</v>
      </c>
      <c r="H117" s="545" t="s">
        <v>139</v>
      </c>
      <c r="I117" s="545" t="s">
        <v>140</v>
      </c>
      <c r="J117" s="184"/>
      <c r="K117" s="184"/>
      <c r="L117" s="184"/>
    </row>
    <row r="118" spans="1:94" s="8" customFormat="1" ht="21" x14ac:dyDescent="0.15">
      <c r="A118" s="553" t="s">
        <v>141</v>
      </c>
      <c r="B118" s="554">
        <f>SUM(C118:I118)</f>
        <v>0</v>
      </c>
      <c r="C118" s="423"/>
      <c r="D118" s="423"/>
      <c r="E118" s="423"/>
      <c r="F118" s="423"/>
      <c r="G118" s="423"/>
      <c r="H118" s="423"/>
      <c r="I118" s="534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453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00" t="s">
        <v>131</v>
      </c>
      <c r="B121" s="1169" t="s">
        <v>144</v>
      </c>
      <c r="C121" s="1158" t="s">
        <v>145</v>
      </c>
      <c r="D121" s="1159"/>
      <c r="E121" s="1159"/>
      <c r="F121" s="1159"/>
      <c r="G121" s="1159"/>
      <c r="H121" s="1159"/>
      <c r="I121" s="1159"/>
      <c r="J121" s="1159"/>
      <c r="K121" s="1159"/>
      <c r="L121" s="1159"/>
      <c r="M121" s="1202"/>
    </row>
    <row r="122" spans="1:94" s="8" customFormat="1" ht="31.5" x14ac:dyDescent="0.15">
      <c r="A122" s="1058"/>
      <c r="B122" s="978"/>
      <c r="C122" s="525" t="s">
        <v>146</v>
      </c>
      <c r="D122" s="445" t="s">
        <v>147</v>
      </c>
      <c r="E122" s="445" t="s">
        <v>148</v>
      </c>
      <c r="F122" s="445" t="s">
        <v>149</v>
      </c>
      <c r="G122" s="445" t="s">
        <v>150</v>
      </c>
      <c r="H122" s="445" t="s">
        <v>151</v>
      </c>
      <c r="I122" s="445" t="s">
        <v>152</v>
      </c>
      <c r="J122" s="445" t="s">
        <v>153</v>
      </c>
      <c r="K122" s="445" t="s">
        <v>154</v>
      </c>
      <c r="L122" s="445" t="s">
        <v>155</v>
      </c>
      <c r="M122" s="546" t="s">
        <v>156</v>
      </c>
    </row>
    <row r="123" spans="1:94" s="8" customFormat="1" ht="21" x14ac:dyDescent="0.15">
      <c r="A123" s="553" t="s">
        <v>157</v>
      </c>
      <c r="B123" s="554">
        <f>SUM(C123:M123)</f>
        <v>0</v>
      </c>
      <c r="C123" s="419"/>
      <c r="D123" s="31"/>
      <c r="E123" s="31"/>
      <c r="F123" s="31"/>
      <c r="G123" s="31"/>
      <c r="H123" s="31"/>
      <c r="I123" s="31"/>
      <c r="J123" s="31"/>
      <c r="K123" s="31"/>
      <c r="L123" s="31"/>
      <c r="M123" s="426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453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00" t="s">
        <v>131</v>
      </c>
      <c r="B126" s="1152" t="s">
        <v>160</v>
      </c>
      <c r="C126" s="1153" t="s">
        <v>6</v>
      </c>
      <c r="D126" s="1154"/>
      <c r="E126" s="1154"/>
      <c r="F126" s="1155"/>
      <c r="G126" s="1156" t="s">
        <v>9</v>
      </c>
      <c r="H126" s="1180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72" t="s">
        <v>161</v>
      </c>
      <c r="D127" s="445" t="s">
        <v>162</v>
      </c>
      <c r="E127" s="445" t="s">
        <v>163</v>
      </c>
      <c r="F127" s="526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553" t="s">
        <v>165</v>
      </c>
      <c r="B128" s="424"/>
      <c r="C128" s="533"/>
      <c r="D128" s="31"/>
      <c r="E128" s="31"/>
      <c r="F128" s="33"/>
      <c r="G128" s="531"/>
      <c r="H128" s="415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03" t="s">
        <v>183</v>
      </c>
      <c r="B141" s="1204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110" t="s">
        <v>3</v>
      </c>
      <c r="B150" s="1117"/>
      <c r="C150" s="1186"/>
      <c r="D150" s="545" t="s">
        <v>4</v>
      </c>
      <c r="E150" s="486" t="s">
        <v>185</v>
      </c>
      <c r="F150" s="445" t="s">
        <v>81</v>
      </c>
      <c r="G150" s="445" t="s">
        <v>82</v>
      </c>
      <c r="H150" s="526" t="s">
        <v>83</v>
      </c>
      <c r="I150" s="447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173" t="s">
        <v>38</v>
      </c>
      <c r="B151" s="1187" t="s">
        <v>39</v>
      </c>
      <c r="C151" s="1172"/>
      <c r="D151" s="536">
        <f t="shared" ref="D151:D183" si="26">SUM(E151:H151)</f>
        <v>0</v>
      </c>
      <c r="E151" s="489"/>
      <c r="F151" s="448"/>
      <c r="G151" s="448"/>
      <c r="H151" s="499"/>
      <c r="I151" s="50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173" t="s">
        <v>40</v>
      </c>
      <c r="C152" s="427" t="s">
        <v>41</v>
      </c>
      <c r="D152" s="536">
        <f t="shared" si="26"/>
        <v>0</v>
      </c>
      <c r="E152" s="419"/>
      <c r="F152" s="31"/>
      <c r="G152" s="31"/>
      <c r="H152" s="532"/>
      <c r="I152" s="42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479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480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179" t="s">
        <v>56</v>
      </c>
      <c r="C165" s="535" t="s">
        <v>57</v>
      </c>
      <c r="D165" s="425">
        <f t="shared" si="26"/>
        <v>0</v>
      </c>
      <c r="E165" s="531"/>
      <c r="F165" s="31"/>
      <c r="G165" s="31"/>
      <c r="H165" s="532"/>
      <c r="I165" s="42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478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179" t="s">
        <v>60</v>
      </c>
      <c r="C168" s="427" t="s">
        <v>61</v>
      </c>
      <c r="D168" s="536">
        <f t="shared" si="26"/>
        <v>0</v>
      </c>
      <c r="E168" s="419"/>
      <c r="F168" s="31"/>
      <c r="G168" s="31"/>
      <c r="H168" s="532"/>
      <c r="I168" s="42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125" t="s">
        <v>63</v>
      </c>
      <c r="C171" s="1182"/>
      <c r="D171" s="539">
        <f t="shared" si="26"/>
        <v>0</v>
      </c>
      <c r="E171" s="506"/>
      <c r="F171" s="432"/>
      <c r="G171" s="432"/>
      <c r="H171" s="435"/>
      <c r="I171" s="449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183"/>
      <c r="C173" s="480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84" t="s">
        <v>67</v>
      </c>
      <c r="C174" s="1184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179" t="s">
        <v>71</v>
      </c>
      <c r="C178" s="438" t="s">
        <v>72</v>
      </c>
      <c r="D178" s="536">
        <f t="shared" si="26"/>
        <v>0</v>
      </c>
      <c r="E178" s="419"/>
      <c r="F178" s="31"/>
      <c r="G178" s="31"/>
      <c r="H178" s="532"/>
      <c r="I178" s="42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81" t="s">
        <v>77</v>
      </c>
      <c r="C181" s="1124"/>
      <c r="D181" s="425">
        <f t="shared" si="26"/>
        <v>0</v>
      </c>
      <c r="E181" s="419"/>
      <c r="F181" s="31"/>
      <c r="G181" s="31"/>
      <c r="H181" s="450"/>
      <c r="I181" s="42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05" t="s">
        <v>4</v>
      </c>
      <c r="C183" s="1165"/>
      <c r="D183" s="539">
        <f t="shared" si="26"/>
        <v>0</v>
      </c>
      <c r="E183" s="542">
        <f>SUM(E151:E182)</f>
        <v>0</v>
      </c>
      <c r="F183" s="544">
        <f>SUM(F151:F182)</f>
        <v>0</v>
      </c>
      <c r="G183" s="544">
        <f>SUM(G151:G182)</f>
        <v>0</v>
      </c>
      <c r="H183" s="451">
        <f>SUM(H151:H182)</f>
        <v>0</v>
      </c>
      <c r="I183" s="452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454"/>
      <c r="G184" s="454" t="s">
        <v>187</v>
      </c>
      <c r="H184" s="473"/>
      <c r="I184" s="473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06" t="s">
        <v>188</v>
      </c>
      <c r="B185" s="1191" t="s">
        <v>189</v>
      </c>
      <c r="C185" s="1105" t="s">
        <v>4</v>
      </c>
      <c r="D185" s="1105"/>
      <c r="E185" s="1180"/>
      <c r="F185" s="1110" t="s">
        <v>190</v>
      </c>
      <c r="G185" s="1117"/>
      <c r="H185" s="1117"/>
      <c r="I185" s="1117"/>
      <c r="J185" s="1117"/>
      <c r="K185" s="1117"/>
      <c r="L185" s="1117"/>
      <c r="M185" s="1117"/>
      <c r="N185" s="1117"/>
      <c r="O185" s="1117"/>
      <c r="P185" s="1117"/>
      <c r="Q185" s="1117"/>
      <c r="R185" s="1117"/>
      <c r="S185" s="1117"/>
      <c r="T185" s="1117"/>
      <c r="U185" s="1117"/>
      <c r="V185" s="1117"/>
      <c r="W185" s="1117"/>
      <c r="X185" s="1117"/>
      <c r="Y185" s="1117"/>
      <c r="Z185" s="1117"/>
      <c r="AA185" s="1117"/>
      <c r="AB185" s="1117"/>
      <c r="AC185" s="1117"/>
      <c r="AD185" s="1117"/>
      <c r="AE185" s="1117"/>
      <c r="AF185" s="1117"/>
      <c r="AG185" s="1168"/>
      <c r="AH185" s="1163" t="s">
        <v>191</v>
      </c>
      <c r="AI185" s="310"/>
    </row>
    <row r="186" spans="1:89" x14ac:dyDescent="0.25">
      <c r="A186" s="1206"/>
      <c r="B186" s="1104"/>
      <c r="C186" s="1106"/>
      <c r="D186" s="1106"/>
      <c r="E186" s="1107"/>
      <c r="F186" s="1110" t="s">
        <v>19</v>
      </c>
      <c r="G186" s="1186"/>
      <c r="H186" s="1118" t="s">
        <v>20</v>
      </c>
      <c r="I186" s="1197"/>
      <c r="J186" s="1118" t="s">
        <v>21</v>
      </c>
      <c r="K186" s="1197"/>
      <c r="L186" s="1118" t="s">
        <v>22</v>
      </c>
      <c r="M186" s="1197"/>
      <c r="N186" s="1118" t="s">
        <v>23</v>
      </c>
      <c r="O186" s="1197"/>
      <c r="P186" s="1118" t="s">
        <v>24</v>
      </c>
      <c r="Q186" s="1197"/>
      <c r="R186" s="1118" t="s">
        <v>25</v>
      </c>
      <c r="S186" s="1197"/>
      <c r="T186" s="1118" t="s">
        <v>26</v>
      </c>
      <c r="U186" s="1197"/>
      <c r="V186" s="1118" t="s">
        <v>27</v>
      </c>
      <c r="W186" s="1197"/>
      <c r="X186" s="1118" t="s">
        <v>28</v>
      </c>
      <c r="Y186" s="1197"/>
      <c r="Z186" s="1118" t="s">
        <v>29</v>
      </c>
      <c r="AA186" s="1197"/>
      <c r="AB186" s="1118" t="s">
        <v>30</v>
      </c>
      <c r="AC186" s="1197"/>
      <c r="AD186" s="1118" t="s">
        <v>31</v>
      </c>
      <c r="AE186" s="1197"/>
      <c r="AF186" s="1118" t="s">
        <v>32</v>
      </c>
      <c r="AG186" s="1120"/>
      <c r="AH186" s="1096"/>
    </row>
    <row r="187" spans="1:89" x14ac:dyDescent="0.25">
      <c r="A187" s="1206"/>
      <c r="B187" s="1035"/>
      <c r="C187" s="555" t="s">
        <v>192</v>
      </c>
      <c r="D187" s="527" t="s">
        <v>51</v>
      </c>
      <c r="E187" s="546" t="s">
        <v>50</v>
      </c>
      <c r="F187" s="525" t="s">
        <v>51</v>
      </c>
      <c r="G187" s="546" t="s">
        <v>50</v>
      </c>
      <c r="H187" s="525" t="s">
        <v>51</v>
      </c>
      <c r="I187" s="546" t="s">
        <v>50</v>
      </c>
      <c r="J187" s="525" t="s">
        <v>51</v>
      </c>
      <c r="K187" s="546" t="s">
        <v>50</v>
      </c>
      <c r="L187" s="525" t="s">
        <v>51</v>
      </c>
      <c r="M187" s="546" t="s">
        <v>50</v>
      </c>
      <c r="N187" s="525" t="s">
        <v>51</v>
      </c>
      <c r="O187" s="546" t="s">
        <v>50</v>
      </c>
      <c r="P187" s="525" t="s">
        <v>51</v>
      </c>
      <c r="Q187" s="546" t="s">
        <v>50</v>
      </c>
      <c r="R187" s="525" t="s">
        <v>51</v>
      </c>
      <c r="S187" s="546" t="s">
        <v>50</v>
      </c>
      <c r="T187" s="525" t="s">
        <v>51</v>
      </c>
      <c r="U187" s="546" t="s">
        <v>50</v>
      </c>
      <c r="V187" s="525" t="s">
        <v>51</v>
      </c>
      <c r="W187" s="546" t="s">
        <v>50</v>
      </c>
      <c r="X187" s="525" t="s">
        <v>51</v>
      </c>
      <c r="Y187" s="546" t="s">
        <v>50</v>
      </c>
      <c r="Z187" s="525" t="s">
        <v>51</v>
      </c>
      <c r="AA187" s="546" t="s">
        <v>50</v>
      </c>
      <c r="AB187" s="525" t="s">
        <v>51</v>
      </c>
      <c r="AC187" s="546" t="s">
        <v>50</v>
      </c>
      <c r="AD187" s="525" t="s">
        <v>51</v>
      </c>
      <c r="AE187" s="546" t="s">
        <v>50</v>
      </c>
      <c r="AF187" s="525" t="s">
        <v>51</v>
      </c>
      <c r="AG187" s="485" t="s">
        <v>50</v>
      </c>
      <c r="AH187" s="1097"/>
    </row>
    <row r="188" spans="1:89" x14ac:dyDescent="0.25">
      <c r="A188" s="1166" t="s">
        <v>193</v>
      </c>
      <c r="B188" s="556" t="s">
        <v>194</v>
      </c>
      <c r="C188" s="557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558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558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558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476" t="s">
        <v>200</v>
      </c>
      <c r="B194" s="327" t="s">
        <v>201</v>
      </c>
      <c r="C194" s="503">
        <f t="shared" si="27"/>
        <v>0</v>
      </c>
      <c r="D194" s="504">
        <f t="shared" si="28"/>
        <v>0</v>
      </c>
      <c r="E194" s="505">
        <f t="shared" si="28"/>
        <v>0</v>
      </c>
      <c r="F194" s="506"/>
      <c r="G194" s="507"/>
      <c r="H194" s="506"/>
      <c r="I194" s="507"/>
      <c r="J194" s="506"/>
      <c r="K194" s="507"/>
      <c r="L194" s="506"/>
      <c r="M194" s="507"/>
      <c r="N194" s="506"/>
      <c r="O194" s="507"/>
      <c r="P194" s="506"/>
      <c r="Q194" s="507"/>
      <c r="R194" s="506"/>
      <c r="S194" s="507"/>
      <c r="T194" s="506"/>
      <c r="U194" s="507"/>
      <c r="V194" s="506"/>
      <c r="W194" s="507"/>
      <c r="X194" s="506"/>
      <c r="Y194" s="507"/>
      <c r="Z194" s="506"/>
      <c r="AA194" s="507"/>
      <c r="AB194" s="506"/>
      <c r="AC194" s="507"/>
      <c r="AD194" s="506"/>
      <c r="AE194" s="507"/>
      <c r="AF194" s="506"/>
      <c r="AG194" s="508"/>
      <c r="AH194" s="509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2963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4" sqref="A4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6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6" x14ac:dyDescent="0.25">
      <c r="A4" s="1" t="str">
        <f>CONCATENATE("MES: ",[4]NOMBRE!B6," - ","( ",[4]NOMBRE!C6,[4]NOMBRE!D6," )")</f>
        <v>MES: MARZO - ( 03 )</v>
      </c>
    </row>
    <row r="5" spans="1:96" x14ac:dyDescent="0.25">
      <c r="A5" s="1" t="str">
        <f>CONCATENATE("AÑO: ",[4]NOMBRE!B7)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213"/>
      <c r="D9" s="1207" t="s">
        <v>4</v>
      </c>
      <c r="E9" s="1170" t="s">
        <v>5</v>
      </c>
      <c r="F9" s="1175"/>
      <c r="G9" s="1175"/>
      <c r="H9" s="1175"/>
      <c r="I9" s="1171"/>
      <c r="J9" s="1176" t="s">
        <v>6</v>
      </c>
      <c r="K9" s="1177"/>
      <c r="L9" s="1177"/>
      <c r="M9" s="1177"/>
      <c r="N9" s="1177"/>
      <c r="O9" s="1177"/>
      <c r="P9" s="1177"/>
      <c r="Q9" s="1177"/>
      <c r="R9" s="1177"/>
      <c r="S9" s="1177"/>
      <c r="T9" s="1177"/>
      <c r="U9" s="1177"/>
      <c r="V9" s="1177"/>
      <c r="W9" s="1177"/>
      <c r="X9" s="1178"/>
      <c r="Y9" s="1177" t="s">
        <v>7</v>
      </c>
      <c r="Z9" s="1177"/>
      <c r="AA9" s="1178"/>
      <c r="AB9" s="1215" t="s">
        <v>8</v>
      </c>
      <c r="AC9" s="1207" t="s">
        <v>9</v>
      </c>
      <c r="AD9" s="1207" t="s">
        <v>10</v>
      </c>
      <c r="AE9" s="1207" t="s">
        <v>11</v>
      </c>
      <c r="AF9" s="1170" t="s">
        <v>12</v>
      </c>
      <c r="AG9" s="1171"/>
    </row>
    <row r="10" spans="1:96" s="8" customFormat="1" ht="24" customHeight="1" x14ac:dyDescent="0.15">
      <c r="A10" s="994"/>
      <c r="B10" s="995"/>
      <c r="C10" s="996"/>
      <c r="D10" s="978"/>
      <c r="E10" s="572" t="s">
        <v>13</v>
      </c>
      <c r="F10" s="418" t="s">
        <v>14</v>
      </c>
      <c r="G10" s="418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349" t="s">
        <v>33</v>
      </c>
      <c r="Z10" s="519" t="s">
        <v>34</v>
      </c>
      <c r="AA10" s="348" t="s">
        <v>35</v>
      </c>
      <c r="AB10" s="978"/>
      <c r="AC10" s="978"/>
      <c r="AD10" s="978"/>
      <c r="AE10" s="978"/>
      <c r="AF10" s="510" t="s">
        <v>36</v>
      </c>
      <c r="AG10" s="510" t="s">
        <v>37</v>
      </c>
    </row>
    <row r="11" spans="1:96" s="8" customFormat="1" ht="15" customHeight="1" x14ac:dyDescent="0.25">
      <c r="A11" s="1208" t="s">
        <v>38</v>
      </c>
      <c r="B11" s="1209" t="s">
        <v>39</v>
      </c>
      <c r="C11" s="1210"/>
      <c r="D11" s="350">
        <f>SUM(E11:G11)</f>
        <v>40</v>
      </c>
      <c r="E11" s="351">
        <v>15</v>
      </c>
      <c r="F11" s="352">
        <v>5</v>
      </c>
      <c r="G11" s="352">
        <v>20</v>
      </c>
      <c r="H11" s="573"/>
      <c r="I11" s="354"/>
      <c r="J11" s="573"/>
      <c r="K11" s="355"/>
      <c r="L11" s="355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7"/>
      <c r="Z11" s="355"/>
      <c r="AA11" s="358"/>
      <c r="AB11" s="574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211" t="s">
        <v>40</v>
      </c>
      <c r="C12" s="361" t="s">
        <v>41</v>
      </c>
      <c r="D12" s="362">
        <f t="shared" ref="D12:D21" si="0">SUM(E12:X12)</f>
        <v>27</v>
      </c>
      <c r="E12" s="363">
        <v>0</v>
      </c>
      <c r="F12" s="31">
        <v>0</v>
      </c>
      <c r="G12" s="31">
        <v>12</v>
      </c>
      <c r="H12" s="31"/>
      <c r="I12" s="32"/>
      <c r="J12" s="31"/>
      <c r="K12" s="31"/>
      <c r="L12" s="31">
        <v>2</v>
      </c>
      <c r="M12" s="31">
        <v>3</v>
      </c>
      <c r="N12" s="31">
        <v>2</v>
      </c>
      <c r="O12" s="31">
        <v>3</v>
      </c>
      <c r="P12" s="31"/>
      <c r="Q12" s="31">
        <v>2</v>
      </c>
      <c r="R12" s="31">
        <v>1</v>
      </c>
      <c r="S12" s="31"/>
      <c r="T12" s="31">
        <v>1</v>
      </c>
      <c r="U12" s="31">
        <v>1</v>
      </c>
      <c r="V12" s="31"/>
      <c r="W12" s="31"/>
      <c r="X12" s="33"/>
      <c r="Y12" s="364"/>
      <c r="Z12" s="34"/>
      <c r="AA12" s="35"/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512" t="s">
        <v>42</v>
      </c>
      <c r="D13" s="37">
        <f t="shared" si="0"/>
        <v>25</v>
      </c>
      <c r="E13" s="38">
        <v>0</v>
      </c>
      <c r="F13" s="39">
        <v>0</v>
      </c>
      <c r="G13" s="39">
        <v>3</v>
      </c>
      <c r="H13" s="39">
        <v>10</v>
      </c>
      <c r="I13" s="40">
        <v>4</v>
      </c>
      <c r="J13" s="39"/>
      <c r="K13" s="39"/>
      <c r="L13" s="39">
        <v>1</v>
      </c>
      <c r="M13" s="39">
        <v>2</v>
      </c>
      <c r="N13" s="39">
        <v>1</v>
      </c>
      <c r="O13" s="39"/>
      <c r="P13" s="39">
        <v>2</v>
      </c>
      <c r="Q13" s="39">
        <v>1</v>
      </c>
      <c r="R13" s="39">
        <v>1</v>
      </c>
      <c r="S13" s="39"/>
      <c r="T13" s="39"/>
      <c r="U13" s="39"/>
      <c r="V13" s="39"/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64</v>
      </c>
      <c r="E14" s="47">
        <v>55</v>
      </c>
      <c r="F14" s="48">
        <v>3</v>
      </c>
      <c r="G14" s="48">
        <v>1</v>
      </c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1">
        <v>4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511" t="s">
        <v>44</v>
      </c>
      <c r="D15" s="53">
        <f t="shared" si="0"/>
        <v>44</v>
      </c>
      <c r="E15" s="54">
        <v>23</v>
      </c>
      <c r="F15" s="55"/>
      <c r="G15" s="55"/>
      <c r="H15" s="55"/>
      <c r="I15" s="56"/>
      <c r="J15" s="55"/>
      <c r="K15" s="55">
        <v>3</v>
      </c>
      <c r="L15" s="55">
        <v>4</v>
      </c>
      <c r="M15" s="55">
        <v>2</v>
      </c>
      <c r="N15" s="55">
        <v>1</v>
      </c>
      <c r="O15" s="55">
        <v>2</v>
      </c>
      <c r="P15" s="55">
        <v>3</v>
      </c>
      <c r="Q15" s="55"/>
      <c r="R15" s="55">
        <v>1</v>
      </c>
      <c r="S15" s="55"/>
      <c r="T15" s="55">
        <v>1</v>
      </c>
      <c r="U15" s="55">
        <v>1</v>
      </c>
      <c r="V15" s="55">
        <v>2</v>
      </c>
      <c r="W15" s="55"/>
      <c r="X15" s="57">
        <v>1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80</v>
      </c>
      <c r="E16" s="38">
        <v>25</v>
      </c>
      <c r="F16" s="39">
        <v>7</v>
      </c>
      <c r="G16" s="39">
        <v>25</v>
      </c>
      <c r="H16" s="39">
        <v>8</v>
      </c>
      <c r="I16" s="45">
        <v>13</v>
      </c>
      <c r="J16" s="63"/>
      <c r="K16" s="39">
        <v>2</v>
      </c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165</v>
      </c>
      <c r="E17" s="47"/>
      <c r="F17" s="48">
        <v>3</v>
      </c>
      <c r="G17" s="48">
        <v>15</v>
      </c>
      <c r="H17" s="48">
        <v>8</v>
      </c>
      <c r="I17" s="51"/>
      <c r="J17" s="69">
        <v>0</v>
      </c>
      <c r="K17" s="48">
        <v>3</v>
      </c>
      <c r="L17" s="48">
        <v>1</v>
      </c>
      <c r="M17" s="70">
        <v>2</v>
      </c>
      <c r="N17" s="70">
        <v>4</v>
      </c>
      <c r="O17" s="70">
        <v>6</v>
      </c>
      <c r="P17" s="70">
        <v>8</v>
      </c>
      <c r="Q17" s="70">
        <v>6</v>
      </c>
      <c r="R17" s="70">
        <v>14</v>
      </c>
      <c r="S17" s="70">
        <v>16</v>
      </c>
      <c r="T17" s="70">
        <v>18</v>
      </c>
      <c r="U17" s="70">
        <v>22</v>
      </c>
      <c r="V17" s="70">
        <v>14</v>
      </c>
      <c r="W17" s="70">
        <v>15</v>
      </c>
      <c r="X17" s="70">
        <v>10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56</v>
      </c>
      <c r="E18" s="47"/>
      <c r="F18" s="48">
        <v>6</v>
      </c>
      <c r="G18" s="48">
        <v>20</v>
      </c>
      <c r="H18" s="48">
        <v>13</v>
      </c>
      <c r="I18" s="51">
        <v>17</v>
      </c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214" t="s">
        <v>49</v>
      </c>
      <c r="C20" s="365" t="s">
        <v>50</v>
      </c>
      <c r="D20" s="362">
        <f t="shared" si="0"/>
        <v>0</v>
      </c>
      <c r="E20" s="363"/>
      <c r="F20" s="31"/>
      <c r="G20" s="31"/>
      <c r="H20" s="31"/>
      <c r="I20" s="360"/>
      <c r="J20" s="366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360"/>
      <c r="AC20" s="360"/>
      <c r="AD20" s="360"/>
      <c r="AE20" s="367"/>
      <c r="AF20" s="360"/>
      <c r="AG20" s="360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55</v>
      </c>
      <c r="E23" s="91"/>
      <c r="F23" s="92"/>
      <c r="G23" s="92"/>
      <c r="H23" s="92"/>
      <c r="I23" s="93"/>
      <c r="J23" s="69"/>
      <c r="K23" s="48">
        <v>4</v>
      </c>
      <c r="L23" s="48">
        <v>9</v>
      </c>
      <c r="M23" s="48">
        <v>24</v>
      </c>
      <c r="N23" s="48">
        <v>16</v>
      </c>
      <c r="O23" s="48">
        <v>1</v>
      </c>
      <c r="P23" s="48">
        <v>1</v>
      </c>
      <c r="Q23" s="48"/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15</v>
      </c>
      <c r="E24" s="91"/>
      <c r="F24" s="92"/>
      <c r="G24" s="92"/>
      <c r="H24" s="92"/>
      <c r="I24" s="93"/>
      <c r="J24" s="69"/>
      <c r="K24" s="99"/>
      <c r="L24" s="99">
        <v>2</v>
      </c>
      <c r="M24" s="99">
        <v>6</v>
      </c>
      <c r="N24" s="99">
        <v>6</v>
      </c>
      <c r="O24" s="99">
        <v>1</v>
      </c>
      <c r="P24" s="99"/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214" t="s">
        <v>56</v>
      </c>
      <c r="C26" s="575" t="s">
        <v>57</v>
      </c>
      <c r="D26" s="576">
        <f>SUM(E26:F26)</f>
        <v>20</v>
      </c>
      <c r="E26" s="38">
        <v>20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>
        <v>0</v>
      </c>
      <c r="AC26" s="360">
        <v>0</v>
      </c>
      <c r="AD26" s="360">
        <v>0</v>
      </c>
      <c r="AE26" s="96"/>
      <c r="AF26" s="360">
        <v>0</v>
      </c>
      <c r="AG26" s="360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513" t="s">
        <v>58</v>
      </c>
      <c r="D27" s="98">
        <f>SUM(E27:G27)</f>
        <v>18</v>
      </c>
      <c r="E27" s="47">
        <v>18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/>
      <c r="AC28" s="61"/>
      <c r="AD28" s="61"/>
      <c r="AE28" s="126"/>
      <c r="AF28" s="61"/>
      <c r="AG28" s="61"/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214" t="s">
        <v>60</v>
      </c>
      <c r="C29" s="361" t="s">
        <v>61</v>
      </c>
      <c r="D29" s="362">
        <f>SUM(E29:H29)</f>
        <v>0</v>
      </c>
      <c r="E29" s="363"/>
      <c r="F29" s="31"/>
      <c r="G29" s="31"/>
      <c r="H29" s="31"/>
      <c r="I29" s="369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371"/>
      <c r="Z29" s="355"/>
      <c r="AA29" s="358"/>
      <c r="AB29" s="360"/>
      <c r="AC29" s="360"/>
      <c r="AD29" s="360"/>
      <c r="AE29" s="360"/>
      <c r="AF29" s="360"/>
      <c r="AG29" s="360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217" t="s">
        <v>63</v>
      </c>
      <c r="C32" s="1218"/>
      <c r="D32" s="372">
        <f>SUM(E32:X32)</f>
        <v>135</v>
      </c>
      <c r="E32" s="339">
        <v>135</v>
      </c>
      <c r="F32" s="373"/>
      <c r="G32" s="373"/>
      <c r="H32" s="373"/>
      <c r="I32" s="342"/>
      <c r="J32" s="374"/>
      <c r="K32" s="373"/>
      <c r="L32" s="373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  <c r="Z32" s="373"/>
      <c r="AA32" s="341"/>
      <c r="AB32" s="342">
        <v>0</v>
      </c>
      <c r="AC32" s="342">
        <v>0</v>
      </c>
      <c r="AD32" s="342">
        <v>0</v>
      </c>
      <c r="AE32" s="342">
        <v>0</v>
      </c>
      <c r="AF32" s="342">
        <v>0</v>
      </c>
      <c r="AG32" s="342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219"/>
      <c r="C34" s="511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2</v>
      </c>
      <c r="E35" s="47"/>
      <c r="F35" s="48"/>
      <c r="G35" s="48"/>
      <c r="H35" s="48">
        <v>2</v>
      </c>
      <c r="I35" s="51"/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397</v>
      </c>
      <c r="E38" s="140">
        <v>153</v>
      </c>
      <c r="F38" s="99">
        <v>4</v>
      </c>
      <c r="G38" s="99">
        <v>5</v>
      </c>
      <c r="H38" s="99">
        <v>5</v>
      </c>
      <c r="I38" s="141">
        <v>0</v>
      </c>
      <c r="J38" s="142">
        <v>0</v>
      </c>
      <c r="K38" s="99">
        <v>4</v>
      </c>
      <c r="L38" s="99">
        <v>2</v>
      </c>
      <c r="M38" s="143">
        <v>4</v>
      </c>
      <c r="N38" s="143">
        <v>5</v>
      </c>
      <c r="O38" s="143">
        <v>8</v>
      </c>
      <c r="P38" s="143">
        <v>12</v>
      </c>
      <c r="Q38" s="143">
        <v>7</v>
      </c>
      <c r="R38" s="143">
        <v>16</v>
      </c>
      <c r="S38" s="143">
        <v>24</v>
      </c>
      <c r="T38" s="143">
        <v>28</v>
      </c>
      <c r="U38" s="143">
        <v>34</v>
      </c>
      <c r="V38" s="143">
        <v>24</v>
      </c>
      <c r="W38" s="143">
        <v>27</v>
      </c>
      <c r="X38" s="143">
        <v>35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214" t="s">
        <v>71</v>
      </c>
      <c r="C39" s="377" t="s">
        <v>72</v>
      </c>
      <c r="D39" s="362">
        <f>SUM(U39:X39)</f>
        <v>0</v>
      </c>
      <c r="E39" s="378"/>
      <c r="F39" s="127"/>
      <c r="G39" s="127"/>
      <c r="H39" s="127"/>
      <c r="I39" s="369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95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56</v>
      </c>
      <c r="V40" s="70">
        <v>14</v>
      </c>
      <c r="W40" s="70">
        <v>15</v>
      </c>
      <c r="X40" s="70">
        <v>10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95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56</v>
      </c>
      <c r="V42" s="70">
        <v>14</v>
      </c>
      <c r="W42" s="70">
        <v>15</v>
      </c>
      <c r="X42" s="70">
        <v>10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95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56</v>
      </c>
      <c r="V43" s="157">
        <v>14</v>
      </c>
      <c r="W43" s="157">
        <v>15</v>
      </c>
      <c r="X43" s="157">
        <v>10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216"/>
      <c r="D44" s="362">
        <f>SUM(E44:X44)</f>
        <v>104</v>
      </c>
      <c r="E44" s="363">
        <v>35</v>
      </c>
      <c r="F44" s="31">
        <v>7</v>
      </c>
      <c r="G44" s="31">
        <v>25</v>
      </c>
      <c r="H44" s="31">
        <v>11</v>
      </c>
      <c r="I44" s="360">
        <v>26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220" t="s">
        <v>4</v>
      </c>
      <c r="C46" s="1221"/>
      <c r="D46" s="372">
        <f>SUM(E46:X46)</f>
        <v>1532</v>
      </c>
      <c r="E46" s="379">
        <f t="shared" ref="E46:AG46" si="10">SUM(E11:E45)</f>
        <v>479</v>
      </c>
      <c r="F46" s="380">
        <f t="shared" si="10"/>
        <v>35</v>
      </c>
      <c r="G46" s="380">
        <f t="shared" si="10"/>
        <v>126</v>
      </c>
      <c r="H46" s="380">
        <f t="shared" si="10"/>
        <v>57</v>
      </c>
      <c r="I46" s="381">
        <f t="shared" si="10"/>
        <v>60</v>
      </c>
      <c r="J46" s="382">
        <f t="shared" si="10"/>
        <v>0</v>
      </c>
      <c r="K46" s="380">
        <f t="shared" si="10"/>
        <v>16</v>
      </c>
      <c r="L46" s="380">
        <f t="shared" si="10"/>
        <v>21</v>
      </c>
      <c r="M46" s="383">
        <f t="shared" si="10"/>
        <v>43</v>
      </c>
      <c r="N46" s="383">
        <f t="shared" si="10"/>
        <v>35</v>
      </c>
      <c r="O46" s="383">
        <f t="shared" si="10"/>
        <v>21</v>
      </c>
      <c r="P46" s="383">
        <f t="shared" si="10"/>
        <v>26</v>
      </c>
      <c r="Q46" s="383">
        <f t="shared" si="10"/>
        <v>16</v>
      </c>
      <c r="R46" s="383">
        <f t="shared" si="10"/>
        <v>33</v>
      </c>
      <c r="S46" s="383">
        <f t="shared" si="10"/>
        <v>41</v>
      </c>
      <c r="T46" s="383">
        <f t="shared" si="10"/>
        <v>48</v>
      </c>
      <c r="U46" s="383">
        <f t="shared" si="10"/>
        <v>226</v>
      </c>
      <c r="V46" s="383">
        <f t="shared" si="10"/>
        <v>82</v>
      </c>
      <c r="W46" s="383">
        <f t="shared" si="10"/>
        <v>87</v>
      </c>
      <c r="X46" s="383">
        <f t="shared" si="10"/>
        <v>80</v>
      </c>
      <c r="Y46" s="384">
        <f t="shared" si="10"/>
        <v>0</v>
      </c>
      <c r="Z46" s="380">
        <f t="shared" si="10"/>
        <v>0</v>
      </c>
      <c r="AA46" s="380">
        <f t="shared" si="10"/>
        <v>0</v>
      </c>
      <c r="AB46" s="381">
        <f t="shared" si="10"/>
        <v>0</v>
      </c>
      <c r="AC46" s="381">
        <f t="shared" si="10"/>
        <v>0</v>
      </c>
      <c r="AD46" s="381">
        <f t="shared" si="10"/>
        <v>0</v>
      </c>
      <c r="AE46" s="381">
        <f t="shared" si="10"/>
        <v>0</v>
      </c>
      <c r="AF46" s="381">
        <f t="shared" si="10"/>
        <v>0</v>
      </c>
      <c r="AG46" s="381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222" t="s">
        <v>3</v>
      </c>
      <c r="B48" s="1223"/>
      <c r="C48" s="1224"/>
      <c r="D48" s="521" t="s">
        <v>4</v>
      </c>
      <c r="E48" s="343" t="s">
        <v>80</v>
      </c>
      <c r="F48" s="345" t="s">
        <v>81</v>
      </c>
      <c r="G48" s="345" t="s">
        <v>82</v>
      </c>
      <c r="H48" s="348" t="s">
        <v>83</v>
      </c>
      <c r="I48" s="385" t="s">
        <v>84</v>
      </c>
    </row>
    <row r="49" spans="1:9" ht="15" customHeight="1" x14ac:dyDescent="0.25">
      <c r="A49" s="1211" t="s">
        <v>38</v>
      </c>
      <c r="B49" s="1225" t="s">
        <v>39</v>
      </c>
      <c r="C49" s="1210"/>
      <c r="D49" s="576">
        <f t="shared" ref="D49:D83" si="11">SUM(E49:H49)</f>
        <v>40</v>
      </c>
      <c r="E49" s="351">
        <v>18</v>
      </c>
      <c r="F49" s="352"/>
      <c r="G49" s="352">
        <v>14</v>
      </c>
      <c r="H49" s="386">
        <v>8</v>
      </c>
      <c r="I49" s="387"/>
    </row>
    <row r="50" spans="1:9" ht="21" x14ac:dyDescent="0.25">
      <c r="A50" s="982"/>
      <c r="B50" s="1211" t="s">
        <v>40</v>
      </c>
      <c r="C50" s="361" t="s">
        <v>41</v>
      </c>
      <c r="D50" s="576">
        <f t="shared" si="11"/>
        <v>27</v>
      </c>
      <c r="E50" s="363">
        <v>10</v>
      </c>
      <c r="F50" s="31">
        <v>15</v>
      </c>
      <c r="G50" s="31">
        <v>2</v>
      </c>
      <c r="H50" s="82"/>
      <c r="I50" s="368"/>
    </row>
    <row r="51" spans="1:9" x14ac:dyDescent="0.25">
      <c r="A51" s="982"/>
      <c r="B51" s="982"/>
      <c r="C51" s="512" t="s">
        <v>42</v>
      </c>
      <c r="D51" s="98">
        <f t="shared" si="11"/>
        <v>25</v>
      </c>
      <c r="E51" s="47">
        <v>6</v>
      </c>
      <c r="F51" s="48">
        <v>12</v>
      </c>
      <c r="G51" s="48">
        <v>2</v>
      </c>
      <c r="H51" s="70">
        <v>5</v>
      </c>
      <c r="I51" s="117"/>
    </row>
    <row r="52" spans="1:9" x14ac:dyDescent="0.25">
      <c r="A52" s="982"/>
      <c r="B52" s="982"/>
      <c r="C52" s="46" t="s">
        <v>43</v>
      </c>
      <c r="D52" s="37">
        <f t="shared" si="11"/>
        <v>64</v>
      </c>
      <c r="E52" s="47">
        <v>55</v>
      </c>
      <c r="F52" s="48">
        <v>5</v>
      </c>
      <c r="G52" s="48">
        <v>1</v>
      </c>
      <c r="H52" s="70">
        <v>3</v>
      </c>
      <c r="I52" s="117"/>
    </row>
    <row r="53" spans="1:9" x14ac:dyDescent="0.25">
      <c r="A53" s="982"/>
      <c r="B53" s="983"/>
      <c r="C53" s="511" t="s">
        <v>44</v>
      </c>
      <c r="D53" s="53">
        <f t="shared" si="11"/>
        <v>44</v>
      </c>
      <c r="E53" s="54"/>
      <c r="F53" s="55">
        <v>44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59</v>
      </c>
      <c r="E54" s="38">
        <v>36</v>
      </c>
      <c r="F54" s="39"/>
      <c r="G54" s="39">
        <v>13</v>
      </c>
      <c r="H54" s="64">
        <v>10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161</v>
      </c>
      <c r="E55" s="47">
        <v>145</v>
      </c>
      <c r="F55" s="48"/>
      <c r="G55" s="48">
        <v>12</v>
      </c>
      <c r="H55" s="70">
        <v>4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36</v>
      </c>
      <c r="E56" s="47">
        <v>20</v>
      </c>
      <c r="F56" s="48"/>
      <c r="G56" s="48">
        <v>7</v>
      </c>
      <c r="H56" s="70">
        <v>9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15</v>
      </c>
      <c r="E60" s="140">
        <v>8</v>
      </c>
      <c r="F60" s="99">
        <v>7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15</v>
      </c>
      <c r="E61" s="140">
        <v>8</v>
      </c>
      <c r="F61" s="99">
        <v>7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214" t="s">
        <v>56</v>
      </c>
      <c r="C63" s="575" t="s">
        <v>57</v>
      </c>
      <c r="D63" s="362">
        <f t="shared" si="11"/>
        <v>27</v>
      </c>
      <c r="E63" s="366">
        <v>13</v>
      </c>
      <c r="F63" s="31"/>
      <c r="G63" s="31">
        <v>10</v>
      </c>
      <c r="H63" s="82">
        <v>4</v>
      </c>
      <c r="I63" s="368"/>
    </row>
    <row r="64" spans="1:9" x14ac:dyDescent="0.25">
      <c r="A64" s="982"/>
      <c r="B64" s="1010"/>
      <c r="C64" s="513" t="s">
        <v>58</v>
      </c>
      <c r="D64" s="37">
        <f t="shared" si="11"/>
        <v>26</v>
      </c>
      <c r="E64" s="69">
        <v>15</v>
      </c>
      <c r="F64" s="48"/>
      <c r="G64" s="48">
        <v>8</v>
      </c>
      <c r="H64" s="70">
        <v>3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214" t="s">
        <v>60</v>
      </c>
      <c r="C66" s="361" t="s">
        <v>61</v>
      </c>
      <c r="D66" s="576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217" t="s">
        <v>63</v>
      </c>
      <c r="C69" s="1218"/>
      <c r="D69" s="372">
        <f t="shared" si="11"/>
        <v>135</v>
      </c>
      <c r="E69" s="339">
        <v>135</v>
      </c>
      <c r="F69" s="373"/>
      <c r="G69" s="373"/>
      <c r="H69" s="375"/>
      <c r="I69" s="388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219"/>
      <c r="C71" s="511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2</v>
      </c>
      <c r="E72" s="47">
        <v>2</v>
      </c>
      <c r="F72" s="48"/>
      <c r="G72" s="48"/>
      <c r="H72" s="70"/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660</v>
      </c>
      <c r="E75" s="140">
        <v>393</v>
      </c>
      <c r="F75" s="99">
        <v>89</v>
      </c>
      <c r="G75" s="99">
        <v>89</v>
      </c>
      <c r="H75" s="143">
        <v>89</v>
      </c>
      <c r="I75" s="176"/>
    </row>
    <row r="76" spans="1:9" ht="15" customHeight="1" x14ac:dyDescent="0.25">
      <c r="A76" s="982"/>
      <c r="B76" s="1214" t="s">
        <v>71</v>
      </c>
      <c r="C76" s="377" t="s">
        <v>72</v>
      </c>
      <c r="D76" s="576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95</v>
      </c>
      <c r="E77" s="47">
        <v>95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95</v>
      </c>
      <c r="E79" s="140">
        <v>95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95</v>
      </c>
      <c r="E80" s="140">
        <v>95</v>
      </c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216"/>
      <c r="D81" s="362">
        <f t="shared" si="11"/>
        <v>103</v>
      </c>
      <c r="E81" s="363">
        <v>48</v>
      </c>
      <c r="F81" s="31"/>
      <c r="G81" s="31">
        <v>24</v>
      </c>
      <c r="H81" s="389">
        <v>31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229" t="s">
        <v>4</v>
      </c>
      <c r="C83" s="1230"/>
      <c r="D83" s="372">
        <f t="shared" si="11"/>
        <v>1724</v>
      </c>
      <c r="E83" s="379">
        <f>SUM(E49:E82)</f>
        <v>1197</v>
      </c>
      <c r="F83" s="382">
        <f>SUM(F49:F82)</f>
        <v>179</v>
      </c>
      <c r="G83" s="382">
        <f>SUM(G49:G82)</f>
        <v>182</v>
      </c>
      <c r="H83" s="390">
        <f>SUM(H49:H82)</f>
        <v>166</v>
      </c>
      <c r="I83" s="391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222" t="s">
        <v>87</v>
      </c>
      <c r="B85" s="1223"/>
      <c r="C85" s="1224"/>
      <c r="D85" s="521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226"/>
      <c r="C86" s="1227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392" t="s">
        <v>92</v>
      </c>
      <c r="B89" s="393"/>
      <c r="C89" s="394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228" t="s">
        <v>93</v>
      </c>
      <c r="B90" s="1228"/>
      <c r="C90" s="1228"/>
      <c r="D90" s="521" t="s">
        <v>94</v>
      </c>
      <c r="E90" s="518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234"/>
      <c r="C91" s="1235"/>
      <c r="D91" s="395"/>
      <c r="E91" s="396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392" t="s">
        <v>99</v>
      </c>
      <c r="B94" s="393"/>
      <c r="C94" s="394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228" t="s">
        <v>93</v>
      </c>
      <c r="B95" s="1228"/>
      <c r="C95" s="1228"/>
      <c r="D95" s="1236" t="s">
        <v>94</v>
      </c>
      <c r="E95" s="1224" t="s">
        <v>95</v>
      </c>
      <c r="F95" s="1222" t="s">
        <v>100</v>
      </c>
      <c r="G95" s="1224"/>
      <c r="H95" s="1243" t="s">
        <v>6</v>
      </c>
      <c r="I95" s="1243"/>
      <c r="J95" s="1243"/>
      <c r="K95" s="1243"/>
      <c r="L95" s="1243"/>
      <c r="M95" s="1243"/>
      <c r="N95" s="1243"/>
      <c r="O95" s="1243"/>
      <c r="P95" s="1243"/>
      <c r="Q95" s="1243"/>
      <c r="R95" s="1243"/>
      <c r="S95" s="1243"/>
      <c r="T95" s="1243"/>
      <c r="U95" s="1244"/>
      <c r="V95" s="992" t="s">
        <v>7</v>
      </c>
      <c r="W95" s="1231" t="s">
        <v>101</v>
      </c>
    </row>
    <row r="96" spans="1:23" s="8" customFormat="1" ht="21" x14ac:dyDescent="0.15">
      <c r="A96" s="1228"/>
      <c r="B96" s="1228"/>
      <c r="C96" s="1228"/>
      <c r="D96" s="1236"/>
      <c r="E96" s="1224"/>
      <c r="F96" s="347" t="s">
        <v>102</v>
      </c>
      <c r="G96" s="346" t="s">
        <v>14</v>
      </c>
      <c r="H96" s="349" t="s">
        <v>103</v>
      </c>
      <c r="I96" s="345" t="s">
        <v>104</v>
      </c>
      <c r="J96" s="397" t="s">
        <v>105</v>
      </c>
      <c r="K96" s="397" t="s">
        <v>18</v>
      </c>
      <c r="L96" s="397" t="s">
        <v>19</v>
      </c>
      <c r="M96" s="397" t="s">
        <v>20</v>
      </c>
      <c r="N96" s="397" t="s">
        <v>21</v>
      </c>
      <c r="O96" s="397" t="s">
        <v>22</v>
      </c>
      <c r="P96" s="397" t="s">
        <v>23</v>
      </c>
      <c r="Q96" s="397" t="s">
        <v>24</v>
      </c>
      <c r="R96" s="397" t="s">
        <v>25</v>
      </c>
      <c r="S96" s="397" t="s">
        <v>26</v>
      </c>
      <c r="T96" s="397" t="s">
        <v>27</v>
      </c>
      <c r="U96" s="398" t="s">
        <v>28</v>
      </c>
      <c r="V96" s="995"/>
      <c r="W96" s="1035"/>
    </row>
    <row r="97" spans="1:91" s="8" customFormat="1" ht="10.5" x14ac:dyDescent="0.15">
      <c r="A97" s="1138" t="s">
        <v>106</v>
      </c>
      <c r="B97" s="1232"/>
      <c r="C97" s="1233"/>
      <c r="D97" s="395"/>
      <c r="E97" s="399">
        <f>+F97+G97+H97+I97+J97+K97+L97+M97+N97+O97+P97+Q97+R97+S97+T97+U97</f>
        <v>0</v>
      </c>
      <c r="F97" s="400"/>
      <c r="G97" s="396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396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392" t="s">
        <v>109</v>
      </c>
      <c r="B100" s="394"/>
      <c r="C100" s="394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213"/>
      <c r="D101" s="1236" t="s">
        <v>111</v>
      </c>
      <c r="E101" s="1237" t="s">
        <v>6</v>
      </c>
      <c r="F101" s="992"/>
      <c r="G101" s="992"/>
      <c r="H101" s="992"/>
      <c r="I101" s="992"/>
      <c r="J101" s="1238"/>
      <c r="K101" s="1239" t="s">
        <v>112</v>
      </c>
      <c r="L101" s="1240"/>
    </row>
    <row r="102" spans="1:91" s="8" customFormat="1" ht="10.5" x14ac:dyDescent="0.15">
      <c r="A102" s="995"/>
      <c r="B102" s="995"/>
      <c r="C102" s="996"/>
      <c r="D102" s="1236"/>
      <c r="E102" s="347" t="s">
        <v>113</v>
      </c>
      <c r="F102" s="349" t="s">
        <v>114</v>
      </c>
      <c r="G102" s="345" t="s">
        <v>115</v>
      </c>
      <c r="H102" s="345" t="s">
        <v>116</v>
      </c>
      <c r="I102" s="519" t="s">
        <v>117</v>
      </c>
      <c r="J102" s="348" t="s">
        <v>118</v>
      </c>
      <c r="K102" s="349" t="s">
        <v>51</v>
      </c>
      <c r="L102" s="518" t="s">
        <v>50</v>
      </c>
    </row>
    <row r="103" spans="1:91" s="8" customFormat="1" ht="15" customHeight="1" x14ac:dyDescent="0.25">
      <c r="A103" s="1241" t="s">
        <v>119</v>
      </c>
      <c r="B103" s="1242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02"/>
      <c r="K103" s="366"/>
      <c r="L103" s="36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241" t="s">
        <v>123</v>
      </c>
      <c r="B106" s="1242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241" t="s">
        <v>124</v>
      </c>
      <c r="B109" s="1251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02"/>
      <c r="K109" s="366"/>
      <c r="L109" s="36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392" t="s">
        <v>125</v>
      </c>
      <c r="B112" s="393"/>
      <c r="C112" s="393"/>
      <c r="D112" s="393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514" t="s">
        <v>126</v>
      </c>
      <c r="B113" s="403" t="s">
        <v>127</v>
      </c>
      <c r="C113" s="515" t="s">
        <v>128</v>
      </c>
      <c r="D113" s="510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04" t="s">
        <v>129</v>
      </c>
      <c r="B114" s="405"/>
      <c r="C114" s="374"/>
      <c r="D114" s="406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392" t="s">
        <v>130</v>
      </c>
      <c r="B115" s="393"/>
      <c r="C115" s="393"/>
      <c r="D115" s="393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45" t="s">
        <v>131</v>
      </c>
      <c r="B116" s="1222" t="s">
        <v>132</v>
      </c>
      <c r="C116" s="1223"/>
      <c r="D116" s="1223"/>
      <c r="E116" s="1223"/>
      <c r="F116" s="1223"/>
      <c r="G116" s="1223"/>
      <c r="H116" s="1223"/>
      <c r="I116" s="1224"/>
      <c r="J116" s="184"/>
      <c r="K116" s="184"/>
      <c r="L116" s="184"/>
    </row>
    <row r="117" spans="1:94" s="8" customFormat="1" ht="42" x14ac:dyDescent="0.15">
      <c r="A117" s="1058"/>
      <c r="B117" s="517" t="s">
        <v>133</v>
      </c>
      <c r="C117" s="521" t="s">
        <v>134</v>
      </c>
      <c r="D117" s="521" t="s">
        <v>135</v>
      </c>
      <c r="E117" s="521" t="s">
        <v>136</v>
      </c>
      <c r="F117" s="521" t="s">
        <v>137</v>
      </c>
      <c r="G117" s="521" t="s">
        <v>138</v>
      </c>
      <c r="H117" s="521" t="s">
        <v>139</v>
      </c>
      <c r="I117" s="521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392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45" t="s">
        <v>131</v>
      </c>
      <c r="B121" s="1207" t="s">
        <v>144</v>
      </c>
      <c r="C121" s="1252" t="s">
        <v>145</v>
      </c>
      <c r="D121" s="1253"/>
      <c r="E121" s="1253"/>
      <c r="F121" s="1253"/>
      <c r="G121" s="1253"/>
      <c r="H121" s="1253"/>
      <c r="I121" s="1253"/>
      <c r="J121" s="1253"/>
      <c r="K121" s="1253"/>
      <c r="L121" s="1253"/>
      <c r="M121" s="1254"/>
    </row>
    <row r="122" spans="1:94" s="8" customFormat="1" ht="31.5" x14ac:dyDescent="0.15">
      <c r="A122" s="1058"/>
      <c r="B122" s="978"/>
      <c r="C122" s="347" t="s">
        <v>146</v>
      </c>
      <c r="D122" s="345" t="s">
        <v>147</v>
      </c>
      <c r="E122" s="345" t="s">
        <v>148</v>
      </c>
      <c r="F122" s="345" t="s">
        <v>149</v>
      </c>
      <c r="G122" s="345" t="s">
        <v>150</v>
      </c>
      <c r="H122" s="345" t="s">
        <v>151</v>
      </c>
      <c r="I122" s="345" t="s">
        <v>152</v>
      </c>
      <c r="J122" s="345" t="s">
        <v>153</v>
      </c>
      <c r="K122" s="345" t="s">
        <v>154</v>
      </c>
      <c r="L122" s="345" t="s">
        <v>155</v>
      </c>
      <c r="M122" s="518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36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392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45" t="s">
        <v>131</v>
      </c>
      <c r="B126" s="1246" t="s">
        <v>160</v>
      </c>
      <c r="C126" s="1247" t="s">
        <v>6</v>
      </c>
      <c r="D126" s="1248"/>
      <c r="E126" s="1248"/>
      <c r="F126" s="1249"/>
      <c r="G126" s="1250" t="s">
        <v>9</v>
      </c>
      <c r="H126" s="1215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10" t="s">
        <v>161</v>
      </c>
      <c r="D127" s="345" t="s">
        <v>162</v>
      </c>
      <c r="E127" s="345" t="s">
        <v>163</v>
      </c>
      <c r="F127" s="3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55" t="s">
        <v>183</v>
      </c>
      <c r="B141" s="1256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222" t="s">
        <v>3</v>
      </c>
      <c r="B150" s="1223"/>
      <c r="C150" s="1224"/>
      <c r="D150" s="521" t="s">
        <v>4</v>
      </c>
      <c r="E150" s="343" t="s">
        <v>185</v>
      </c>
      <c r="F150" s="345" t="s">
        <v>81</v>
      </c>
      <c r="G150" s="345" t="s">
        <v>82</v>
      </c>
      <c r="H150" s="348" t="s">
        <v>83</v>
      </c>
      <c r="I150" s="385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211" t="s">
        <v>38</v>
      </c>
      <c r="B151" s="1225" t="s">
        <v>39</v>
      </c>
      <c r="C151" s="1210"/>
      <c r="D151" s="576">
        <f t="shared" ref="D151:D183" si="26">SUM(E151:H151)</f>
        <v>0</v>
      </c>
      <c r="E151" s="351"/>
      <c r="F151" s="352"/>
      <c r="G151" s="352"/>
      <c r="H151" s="386"/>
      <c r="I151" s="387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211" t="s">
        <v>40</v>
      </c>
      <c r="C152" s="361" t="s">
        <v>41</v>
      </c>
      <c r="D152" s="576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512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511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214" t="s">
        <v>56</v>
      </c>
      <c r="C165" s="575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513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214" t="s">
        <v>60</v>
      </c>
      <c r="C168" s="361" t="s">
        <v>61</v>
      </c>
      <c r="D168" s="576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217" t="s">
        <v>63</v>
      </c>
      <c r="C171" s="1218"/>
      <c r="D171" s="372">
        <f t="shared" si="26"/>
        <v>0</v>
      </c>
      <c r="E171" s="339"/>
      <c r="F171" s="373"/>
      <c r="G171" s="373"/>
      <c r="H171" s="375"/>
      <c r="I171" s="388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219"/>
      <c r="C173" s="511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214" t="s">
        <v>71</v>
      </c>
      <c r="C178" s="377" t="s">
        <v>72</v>
      </c>
      <c r="D178" s="576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216"/>
      <c r="D181" s="362">
        <f t="shared" si="26"/>
        <v>0</v>
      </c>
      <c r="E181" s="363"/>
      <c r="F181" s="31"/>
      <c r="G181" s="31"/>
      <c r="H181" s="389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59" t="s">
        <v>4</v>
      </c>
      <c r="C183" s="1260"/>
      <c r="D183" s="372">
        <f t="shared" si="26"/>
        <v>0</v>
      </c>
      <c r="E183" s="379">
        <f>SUM(E151:E182)</f>
        <v>0</v>
      </c>
      <c r="F183" s="382">
        <f>SUM(F151:F182)</f>
        <v>0</v>
      </c>
      <c r="G183" s="382">
        <f>SUM(G151:G182)</f>
        <v>0</v>
      </c>
      <c r="H183" s="390">
        <f>SUM(H151:H182)</f>
        <v>0</v>
      </c>
      <c r="I183" s="391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393"/>
      <c r="G184" s="393" t="s">
        <v>187</v>
      </c>
      <c r="H184" s="412"/>
      <c r="I184" s="412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63" t="s">
        <v>188</v>
      </c>
      <c r="B185" s="1231" t="s">
        <v>189</v>
      </c>
      <c r="C185" s="1105" t="s">
        <v>4</v>
      </c>
      <c r="D185" s="1105"/>
      <c r="E185" s="1215"/>
      <c r="F185" s="1222" t="s">
        <v>190</v>
      </c>
      <c r="G185" s="1223"/>
      <c r="H185" s="1223"/>
      <c r="I185" s="1223"/>
      <c r="J185" s="1223"/>
      <c r="K185" s="1223"/>
      <c r="L185" s="1223"/>
      <c r="M185" s="1223"/>
      <c r="N185" s="1223"/>
      <c r="O185" s="1223"/>
      <c r="P185" s="1223"/>
      <c r="Q185" s="1223"/>
      <c r="R185" s="1223"/>
      <c r="S185" s="1223"/>
      <c r="T185" s="1223"/>
      <c r="U185" s="1223"/>
      <c r="V185" s="1223"/>
      <c r="W185" s="1223"/>
      <c r="X185" s="1223"/>
      <c r="Y185" s="1223"/>
      <c r="Z185" s="1223"/>
      <c r="AA185" s="1223"/>
      <c r="AB185" s="1223"/>
      <c r="AC185" s="1223"/>
      <c r="AD185" s="1223"/>
      <c r="AE185" s="1223"/>
      <c r="AF185" s="1223"/>
      <c r="AG185" s="1264"/>
      <c r="AH185" s="1257" t="s">
        <v>191</v>
      </c>
      <c r="AI185" s="310"/>
    </row>
    <row r="186" spans="1:89" x14ac:dyDescent="0.25">
      <c r="A186" s="1263"/>
      <c r="B186" s="1104"/>
      <c r="C186" s="1106"/>
      <c r="D186" s="1106"/>
      <c r="E186" s="1107"/>
      <c r="F186" s="1222" t="s">
        <v>19</v>
      </c>
      <c r="G186" s="1224"/>
      <c r="H186" s="1258" t="s">
        <v>20</v>
      </c>
      <c r="I186" s="1240"/>
      <c r="J186" s="1258" t="s">
        <v>21</v>
      </c>
      <c r="K186" s="1240"/>
      <c r="L186" s="1258" t="s">
        <v>22</v>
      </c>
      <c r="M186" s="1240"/>
      <c r="N186" s="1258" t="s">
        <v>23</v>
      </c>
      <c r="O186" s="1240"/>
      <c r="P186" s="1258" t="s">
        <v>24</v>
      </c>
      <c r="Q186" s="1240"/>
      <c r="R186" s="1258" t="s">
        <v>25</v>
      </c>
      <c r="S186" s="1240"/>
      <c r="T186" s="1258" t="s">
        <v>26</v>
      </c>
      <c r="U186" s="1240"/>
      <c r="V186" s="1258" t="s">
        <v>27</v>
      </c>
      <c r="W186" s="1240"/>
      <c r="X186" s="1258" t="s">
        <v>28</v>
      </c>
      <c r="Y186" s="1240"/>
      <c r="Z186" s="1258" t="s">
        <v>29</v>
      </c>
      <c r="AA186" s="1240"/>
      <c r="AB186" s="1258" t="s">
        <v>30</v>
      </c>
      <c r="AC186" s="1240"/>
      <c r="AD186" s="1258" t="s">
        <v>31</v>
      </c>
      <c r="AE186" s="1240"/>
      <c r="AF186" s="1258" t="s">
        <v>32</v>
      </c>
      <c r="AG186" s="1261"/>
      <c r="AH186" s="1096"/>
    </row>
    <row r="187" spans="1:89" x14ac:dyDescent="0.25">
      <c r="A187" s="1263"/>
      <c r="B187" s="1035"/>
      <c r="C187" s="520" t="s">
        <v>192</v>
      </c>
      <c r="D187" s="349" t="s">
        <v>51</v>
      </c>
      <c r="E187" s="518" t="s">
        <v>50</v>
      </c>
      <c r="F187" s="347" t="s">
        <v>51</v>
      </c>
      <c r="G187" s="518" t="s">
        <v>50</v>
      </c>
      <c r="H187" s="347" t="s">
        <v>51</v>
      </c>
      <c r="I187" s="518" t="s">
        <v>50</v>
      </c>
      <c r="J187" s="347" t="s">
        <v>51</v>
      </c>
      <c r="K187" s="518" t="s">
        <v>50</v>
      </c>
      <c r="L187" s="347" t="s">
        <v>51</v>
      </c>
      <c r="M187" s="518" t="s">
        <v>50</v>
      </c>
      <c r="N187" s="347" t="s">
        <v>51</v>
      </c>
      <c r="O187" s="518" t="s">
        <v>50</v>
      </c>
      <c r="P187" s="347" t="s">
        <v>51</v>
      </c>
      <c r="Q187" s="518" t="s">
        <v>50</v>
      </c>
      <c r="R187" s="347" t="s">
        <v>51</v>
      </c>
      <c r="S187" s="518" t="s">
        <v>50</v>
      </c>
      <c r="T187" s="347" t="s">
        <v>51</v>
      </c>
      <c r="U187" s="518" t="s">
        <v>50</v>
      </c>
      <c r="V187" s="347" t="s">
        <v>51</v>
      </c>
      <c r="W187" s="518" t="s">
        <v>50</v>
      </c>
      <c r="X187" s="347" t="s">
        <v>51</v>
      </c>
      <c r="Y187" s="518" t="s">
        <v>50</v>
      </c>
      <c r="Z187" s="347" t="s">
        <v>51</v>
      </c>
      <c r="AA187" s="518" t="s">
        <v>50</v>
      </c>
      <c r="AB187" s="347" t="s">
        <v>51</v>
      </c>
      <c r="AC187" s="518" t="s">
        <v>50</v>
      </c>
      <c r="AD187" s="347" t="s">
        <v>51</v>
      </c>
      <c r="AE187" s="518" t="s">
        <v>50</v>
      </c>
      <c r="AF187" s="347" t="s">
        <v>51</v>
      </c>
      <c r="AG187" s="522" t="s">
        <v>50</v>
      </c>
      <c r="AH187" s="1097"/>
    </row>
    <row r="188" spans="1:89" x14ac:dyDescent="0.25">
      <c r="A188" s="1262" t="s">
        <v>193</v>
      </c>
      <c r="B188" s="413" t="s">
        <v>194</v>
      </c>
      <c r="C188" s="577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578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578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578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516" t="s">
        <v>200</v>
      </c>
      <c r="B194" s="327" t="s">
        <v>201</v>
      </c>
      <c r="C194" s="336">
        <f t="shared" si="27"/>
        <v>0</v>
      </c>
      <c r="D194" s="337">
        <f t="shared" si="28"/>
        <v>0</v>
      </c>
      <c r="E194" s="338">
        <f t="shared" si="28"/>
        <v>0</v>
      </c>
      <c r="F194" s="339"/>
      <c r="G194" s="340"/>
      <c r="H194" s="339"/>
      <c r="I194" s="340"/>
      <c r="J194" s="339"/>
      <c r="K194" s="340"/>
      <c r="L194" s="339"/>
      <c r="M194" s="340"/>
      <c r="N194" s="339"/>
      <c r="O194" s="340"/>
      <c r="P194" s="339"/>
      <c r="Q194" s="340"/>
      <c r="R194" s="339"/>
      <c r="S194" s="340"/>
      <c r="T194" s="339"/>
      <c r="U194" s="340"/>
      <c r="V194" s="339"/>
      <c r="W194" s="340"/>
      <c r="X194" s="339"/>
      <c r="Y194" s="340"/>
      <c r="Z194" s="339"/>
      <c r="AA194" s="340"/>
      <c r="AB194" s="339"/>
      <c r="AC194" s="340"/>
      <c r="AD194" s="339"/>
      <c r="AE194" s="340"/>
      <c r="AF194" s="339"/>
      <c r="AG194" s="341"/>
      <c r="AH194" s="342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3256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4" sqref="A4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6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6" x14ac:dyDescent="0.25">
      <c r="A4" s="1" t="str">
        <f>CONCATENATE("MES: ",[5]NOMBRE!B6," - ","( ",[5]NOMBRE!C6,[5]NOMBRE!D6," )")</f>
        <v>MES: ABRIL - ( 04 )</v>
      </c>
    </row>
    <row r="5" spans="1:96" x14ac:dyDescent="0.25">
      <c r="A5" s="1" t="str">
        <f>CONCATENATE("AÑO: ",[5]NOMBRE!B7)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269"/>
      <c r="D9" s="1265" t="s">
        <v>4</v>
      </c>
      <c r="E9" s="1170" t="s">
        <v>5</v>
      </c>
      <c r="F9" s="1175"/>
      <c r="G9" s="1175"/>
      <c r="H9" s="1175"/>
      <c r="I9" s="1171"/>
      <c r="J9" s="1176" t="s">
        <v>6</v>
      </c>
      <c r="K9" s="1177"/>
      <c r="L9" s="1177"/>
      <c r="M9" s="1177"/>
      <c r="N9" s="1177"/>
      <c r="O9" s="1177"/>
      <c r="P9" s="1177"/>
      <c r="Q9" s="1177"/>
      <c r="R9" s="1177"/>
      <c r="S9" s="1177"/>
      <c r="T9" s="1177"/>
      <c r="U9" s="1177"/>
      <c r="V9" s="1177"/>
      <c r="W9" s="1177"/>
      <c r="X9" s="1178"/>
      <c r="Y9" s="1177" t="s">
        <v>7</v>
      </c>
      <c r="Z9" s="1177"/>
      <c r="AA9" s="1178"/>
      <c r="AB9" s="1271" t="s">
        <v>8</v>
      </c>
      <c r="AC9" s="1265" t="s">
        <v>9</v>
      </c>
      <c r="AD9" s="1265" t="s">
        <v>10</v>
      </c>
      <c r="AE9" s="1265" t="s">
        <v>11</v>
      </c>
      <c r="AF9" s="1170" t="s">
        <v>12</v>
      </c>
      <c r="AG9" s="1171"/>
    </row>
    <row r="10" spans="1:96" s="8" customFormat="1" ht="24" customHeight="1" x14ac:dyDescent="0.15">
      <c r="A10" s="994"/>
      <c r="B10" s="995"/>
      <c r="C10" s="996"/>
      <c r="D10" s="978"/>
      <c r="E10" s="593" t="s">
        <v>13</v>
      </c>
      <c r="F10" s="418" t="s">
        <v>14</v>
      </c>
      <c r="G10" s="418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349" t="s">
        <v>33</v>
      </c>
      <c r="Z10" s="568" t="s">
        <v>34</v>
      </c>
      <c r="AA10" s="348" t="s">
        <v>35</v>
      </c>
      <c r="AB10" s="978"/>
      <c r="AC10" s="978"/>
      <c r="AD10" s="978"/>
      <c r="AE10" s="978"/>
      <c r="AF10" s="565" t="s">
        <v>36</v>
      </c>
      <c r="AG10" s="565" t="s">
        <v>37</v>
      </c>
    </row>
    <row r="11" spans="1:96" s="8" customFormat="1" ht="15" customHeight="1" x14ac:dyDescent="0.25">
      <c r="A11" s="1266" t="s">
        <v>38</v>
      </c>
      <c r="B11" s="1267" t="s">
        <v>39</v>
      </c>
      <c r="C11" s="1268"/>
      <c r="D11" s="594">
        <f>SUM(E11:G11)</f>
        <v>27</v>
      </c>
      <c r="E11" s="595">
        <v>17</v>
      </c>
      <c r="F11" s="417">
        <v>5</v>
      </c>
      <c r="G11" s="417">
        <v>5</v>
      </c>
      <c r="H11" s="596"/>
      <c r="I11" s="597"/>
      <c r="J11" s="596"/>
      <c r="K11" s="416"/>
      <c r="L11" s="416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9"/>
      <c r="Z11" s="416"/>
      <c r="AA11" s="600"/>
      <c r="AB11" s="601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266" t="s">
        <v>40</v>
      </c>
      <c r="C12" s="361" t="s">
        <v>41</v>
      </c>
      <c r="D12" s="362">
        <f t="shared" ref="D12:D21" si="0">SUM(E12:X12)</f>
        <v>21</v>
      </c>
      <c r="E12" s="363"/>
      <c r="F12" s="31"/>
      <c r="G12" s="31">
        <v>4</v>
      </c>
      <c r="H12" s="31">
        <v>3</v>
      </c>
      <c r="I12" s="32">
        <v>1</v>
      </c>
      <c r="J12" s="31"/>
      <c r="K12" s="31">
        <v>1</v>
      </c>
      <c r="L12" s="31">
        <v>2</v>
      </c>
      <c r="M12" s="31"/>
      <c r="N12" s="31">
        <v>3</v>
      </c>
      <c r="O12" s="31">
        <v>2</v>
      </c>
      <c r="P12" s="31"/>
      <c r="Q12" s="31"/>
      <c r="R12" s="31">
        <v>1</v>
      </c>
      <c r="S12" s="31">
        <v>1</v>
      </c>
      <c r="T12" s="31"/>
      <c r="U12" s="31">
        <v>2</v>
      </c>
      <c r="V12" s="31"/>
      <c r="W12" s="31"/>
      <c r="X12" s="33">
        <v>1</v>
      </c>
      <c r="Y12" s="364"/>
      <c r="Z12" s="34"/>
      <c r="AA12" s="35"/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563" t="s">
        <v>42</v>
      </c>
      <c r="D13" s="37">
        <f t="shared" si="0"/>
        <v>9</v>
      </c>
      <c r="E13" s="38"/>
      <c r="F13" s="39"/>
      <c r="G13" s="39"/>
      <c r="H13" s="39">
        <v>1</v>
      </c>
      <c r="I13" s="40">
        <v>2</v>
      </c>
      <c r="J13" s="39"/>
      <c r="K13" s="39"/>
      <c r="L13" s="39"/>
      <c r="M13" s="39">
        <v>2</v>
      </c>
      <c r="N13" s="39"/>
      <c r="O13" s="39">
        <v>1</v>
      </c>
      <c r="P13" s="39"/>
      <c r="Q13" s="39"/>
      <c r="R13" s="39"/>
      <c r="S13" s="39">
        <v>1</v>
      </c>
      <c r="T13" s="39"/>
      <c r="U13" s="39"/>
      <c r="V13" s="39"/>
      <c r="W13" s="39"/>
      <c r="X13" s="41">
        <v>2</v>
      </c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7</v>
      </c>
      <c r="E14" s="47"/>
      <c r="F14" s="48"/>
      <c r="G14" s="48"/>
      <c r="H14" s="48"/>
      <c r="I14" s="49"/>
      <c r="J14" s="48"/>
      <c r="K14" s="48"/>
      <c r="L14" s="48"/>
      <c r="M14" s="48"/>
      <c r="N14" s="48"/>
      <c r="O14" s="48"/>
      <c r="P14" s="48">
        <v>2</v>
      </c>
      <c r="Q14" s="48"/>
      <c r="R14" s="48"/>
      <c r="S14" s="48"/>
      <c r="T14" s="48">
        <v>1</v>
      </c>
      <c r="U14" s="48"/>
      <c r="V14" s="48"/>
      <c r="W14" s="48"/>
      <c r="X14" s="41">
        <v>4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562" t="s">
        <v>44</v>
      </c>
      <c r="D15" s="53">
        <f t="shared" si="0"/>
        <v>34</v>
      </c>
      <c r="E15" s="54">
        <v>15</v>
      </c>
      <c r="F15" s="55"/>
      <c r="G15" s="55"/>
      <c r="H15" s="55"/>
      <c r="I15" s="56">
        <v>3</v>
      </c>
      <c r="J15" s="55"/>
      <c r="K15" s="55">
        <v>2</v>
      </c>
      <c r="L15" s="55">
        <v>3</v>
      </c>
      <c r="M15" s="55"/>
      <c r="N15" s="55">
        <v>3</v>
      </c>
      <c r="O15" s="55">
        <v>4</v>
      </c>
      <c r="P15" s="55"/>
      <c r="Q15" s="55"/>
      <c r="R15" s="55">
        <v>1</v>
      </c>
      <c r="S15" s="55"/>
      <c r="T15" s="55">
        <v>1</v>
      </c>
      <c r="U15" s="55">
        <v>1</v>
      </c>
      <c r="V15" s="55"/>
      <c r="W15" s="55">
        <v>1</v>
      </c>
      <c r="X15" s="57"/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53</v>
      </c>
      <c r="E16" s="38">
        <v>19</v>
      </c>
      <c r="F16" s="39">
        <v>6</v>
      </c>
      <c r="G16" s="39">
        <v>8</v>
      </c>
      <c r="H16" s="39">
        <v>10</v>
      </c>
      <c r="I16" s="45">
        <v>3</v>
      </c>
      <c r="J16" s="63">
        <v>7</v>
      </c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105</v>
      </c>
      <c r="E17" s="47"/>
      <c r="F17" s="48"/>
      <c r="G17" s="48">
        <v>8</v>
      </c>
      <c r="H17" s="48">
        <v>2</v>
      </c>
      <c r="I17" s="51"/>
      <c r="J17" s="69"/>
      <c r="K17" s="48">
        <v>3</v>
      </c>
      <c r="L17" s="48">
        <v>2</v>
      </c>
      <c r="M17" s="70">
        <v>3</v>
      </c>
      <c r="N17" s="70">
        <v>5</v>
      </c>
      <c r="O17" s="70">
        <v>3</v>
      </c>
      <c r="P17" s="70">
        <v>4</v>
      </c>
      <c r="Q17" s="70">
        <v>4</v>
      </c>
      <c r="R17" s="70">
        <v>6</v>
      </c>
      <c r="S17" s="70">
        <v>14</v>
      </c>
      <c r="T17" s="70">
        <v>10</v>
      </c>
      <c r="U17" s="70">
        <v>12</v>
      </c>
      <c r="V17" s="70">
        <v>9</v>
      </c>
      <c r="W17" s="70">
        <v>6</v>
      </c>
      <c r="X17" s="70">
        <v>14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18</v>
      </c>
      <c r="E18" s="47"/>
      <c r="F18" s="48">
        <v>6</v>
      </c>
      <c r="G18" s="48">
        <v>10</v>
      </c>
      <c r="H18" s="48">
        <v>2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270" t="s">
        <v>49</v>
      </c>
      <c r="C20" s="365" t="s">
        <v>50</v>
      </c>
      <c r="D20" s="362">
        <f t="shared" si="0"/>
        <v>0</v>
      </c>
      <c r="E20" s="363"/>
      <c r="F20" s="31"/>
      <c r="G20" s="31"/>
      <c r="H20" s="31"/>
      <c r="I20" s="360"/>
      <c r="J20" s="366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360"/>
      <c r="AC20" s="360"/>
      <c r="AD20" s="360"/>
      <c r="AE20" s="367"/>
      <c r="AF20" s="360"/>
      <c r="AG20" s="360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14</v>
      </c>
      <c r="E23" s="91"/>
      <c r="F23" s="92"/>
      <c r="G23" s="92"/>
      <c r="H23" s="92"/>
      <c r="I23" s="93"/>
      <c r="J23" s="69"/>
      <c r="K23" s="48">
        <v>1</v>
      </c>
      <c r="L23" s="48">
        <v>5</v>
      </c>
      <c r="M23" s="48">
        <v>4</v>
      </c>
      <c r="N23" s="48"/>
      <c r="O23" s="48">
        <v>4</v>
      </c>
      <c r="P23" s="48"/>
      <c r="Q23" s="48"/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11</v>
      </c>
      <c r="E24" s="91"/>
      <c r="F24" s="92"/>
      <c r="G24" s="92"/>
      <c r="H24" s="92"/>
      <c r="I24" s="93"/>
      <c r="J24" s="69"/>
      <c r="K24" s="99">
        <v>1</v>
      </c>
      <c r="L24" s="99">
        <v>4</v>
      </c>
      <c r="M24" s="99">
        <v>3</v>
      </c>
      <c r="N24" s="99"/>
      <c r="O24" s="99">
        <v>3</v>
      </c>
      <c r="P24" s="99"/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5</v>
      </c>
      <c r="E25" s="101"/>
      <c r="F25" s="102"/>
      <c r="G25" s="102"/>
      <c r="H25" s="74"/>
      <c r="I25" s="75">
        <v>5</v>
      </c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>
        <v>0</v>
      </c>
      <c r="AC25" s="75">
        <v>0</v>
      </c>
      <c r="AD25" s="75">
        <v>0</v>
      </c>
      <c r="AE25" s="86">
        <v>0</v>
      </c>
      <c r="AF25" s="75">
        <v>0</v>
      </c>
      <c r="AG25" s="75">
        <v>0</v>
      </c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270" t="s">
        <v>56</v>
      </c>
      <c r="C26" s="602" t="s">
        <v>57</v>
      </c>
      <c r="D26" s="594">
        <f>SUM(E26:F26)</f>
        <v>7</v>
      </c>
      <c r="E26" s="38">
        <v>7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>
        <v>0</v>
      </c>
      <c r="AC26" s="360">
        <v>0</v>
      </c>
      <c r="AD26" s="360">
        <v>0</v>
      </c>
      <c r="AE26" s="96"/>
      <c r="AF26" s="360">
        <v>0</v>
      </c>
      <c r="AG26" s="360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561" t="s">
        <v>58</v>
      </c>
      <c r="D27" s="98">
        <f>SUM(E27:G27)</f>
        <v>8</v>
      </c>
      <c r="E27" s="47">
        <v>8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6</v>
      </c>
      <c r="E28" s="73"/>
      <c r="F28" s="120">
        <v>2</v>
      </c>
      <c r="G28" s="120">
        <v>4</v>
      </c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>
        <v>0</v>
      </c>
      <c r="AC28" s="61">
        <v>0</v>
      </c>
      <c r="AD28" s="61">
        <v>0</v>
      </c>
      <c r="AE28" s="126">
        <v>0</v>
      </c>
      <c r="AF28" s="61">
        <v>0</v>
      </c>
      <c r="AG28" s="61"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270" t="s">
        <v>60</v>
      </c>
      <c r="C29" s="361" t="s">
        <v>61</v>
      </c>
      <c r="D29" s="362">
        <f>SUM(E29:H29)</f>
        <v>0</v>
      </c>
      <c r="E29" s="363"/>
      <c r="F29" s="31"/>
      <c r="G29" s="31"/>
      <c r="H29" s="31"/>
      <c r="I29" s="369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603"/>
      <c r="Z29" s="416"/>
      <c r="AA29" s="600"/>
      <c r="AB29" s="360"/>
      <c r="AC29" s="360"/>
      <c r="AD29" s="360"/>
      <c r="AE29" s="360"/>
      <c r="AF29" s="360"/>
      <c r="AG29" s="360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217" t="s">
        <v>63</v>
      </c>
      <c r="C32" s="1218"/>
      <c r="D32" s="372">
        <f>SUM(E32:X32)</f>
        <v>109</v>
      </c>
      <c r="E32" s="339">
        <v>109</v>
      </c>
      <c r="F32" s="373"/>
      <c r="G32" s="373"/>
      <c r="H32" s="373"/>
      <c r="I32" s="342"/>
      <c r="J32" s="374"/>
      <c r="K32" s="373"/>
      <c r="L32" s="373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  <c r="Z32" s="373"/>
      <c r="AA32" s="341"/>
      <c r="AB32" s="342">
        <v>0</v>
      </c>
      <c r="AC32" s="342">
        <v>0</v>
      </c>
      <c r="AD32" s="342">
        <v>0</v>
      </c>
      <c r="AE32" s="342">
        <v>0</v>
      </c>
      <c r="AF32" s="342">
        <v>0</v>
      </c>
      <c r="AG32" s="342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219"/>
      <c r="C34" s="562" t="s">
        <v>66</v>
      </c>
      <c r="D34" s="37">
        <f>SUM(E34:X34)</f>
        <v>4</v>
      </c>
      <c r="E34" s="47"/>
      <c r="F34" s="48"/>
      <c r="G34" s="48"/>
      <c r="H34" s="48"/>
      <c r="I34" s="51"/>
      <c r="J34" s="69">
        <v>3</v>
      </c>
      <c r="K34" s="48">
        <v>1</v>
      </c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4</v>
      </c>
      <c r="E35" s="47"/>
      <c r="F35" s="48"/>
      <c r="G35" s="48"/>
      <c r="H35" s="48">
        <v>1</v>
      </c>
      <c r="I35" s="51">
        <v>3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2</v>
      </c>
      <c r="E36" s="47"/>
      <c r="F36" s="48"/>
      <c r="G36" s="48"/>
      <c r="H36" s="48"/>
      <c r="I36" s="51">
        <v>2</v>
      </c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357</v>
      </c>
      <c r="E38" s="140">
        <v>134</v>
      </c>
      <c r="F38" s="99">
        <v>4</v>
      </c>
      <c r="G38" s="99">
        <v>0</v>
      </c>
      <c r="H38" s="99">
        <v>4</v>
      </c>
      <c r="I38" s="141">
        <v>0</v>
      </c>
      <c r="J38" s="142">
        <v>0</v>
      </c>
      <c r="K38" s="99">
        <v>7</v>
      </c>
      <c r="L38" s="99">
        <v>4</v>
      </c>
      <c r="M38" s="143">
        <v>7</v>
      </c>
      <c r="N38" s="143">
        <v>5</v>
      </c>
      <c r="O38" s="143">
        <v>7</v>
      </c>
      <c r="P38" s="143">
        <v>10</v>
      </c>
      <c r="Q38" s="143">
        <v>6</v>
      </c>
      <c r="R38" s="143">
        <v>12</v>
      </c>
      <c r="S38" s="143">
        <v>21</v>
      </c>
      <c r="T38" s="143">
        <v>15</v>
      </c>
      <c r="U38" s="143">
        <v>28</v>
      </c>
      <c r="V38" s="143">
        <v>20</v>
      </c>
      <c r="W38" s="143">
        <v>15</v>
      </c>
      <c r="X38" s="143">
        <v>58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270" t="s">
        <v>71</v>
      </c>
      <c r="C39" s="377" t="s">
        <v>72</v>
      </c>
      <c r="D39" s="362">
        <f>SUM(U39:X39)</f>
        <v>0</v>
      </c>
      <c r="E39" s="378"/>
      <c r="F39" s="127"/>
      <c r="G39" s="127"/>
      <c r="H39" s="127"/>
      <c r="I39" s="369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65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36</v>
      </c>
      <c r="V40" s="70">
        <v>9</v>
      </c>
      <c r="W40" s="70">
        <v>6</v>
      </c>
      <c r="X40" s="70">
        <v>14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65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36</v>
      </c>
      <c r="V42" s="70">
        <v>9</v>
      </c>
      <c r="W42" s="70">
        <v>6</v>
      </c>
      <c r="X42" s="70">
        <v>14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65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36</v>
      </c>
      <c r="V43" s="157">
        <v>9</v>
      </c>
      <c r="W43" s="157">
        <v>6</v>
      </c>
      <c r="X43" s="157">
        <v>14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216"/>
      <c r="D44" s="362">
        <f>SUM(E44:X44)</f>
        <v>39</v>
      </c>
      <c r="E44" s="363">
        <v>7</v>
      </c>
      <c r="F44" s="31">
        <v>8</v>
      </c>
      <c r="G44" s="31">
        <v>8</v>
      </c>
      <c r="H44" s="31">
        <v>10</v>
      </c>
      <c r="I44" s="360">
        <v>6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220" t="s">
        <v>4</v>
      </c>
      <c r="C46" s="1221"/>
      <c r="D46" s="372">
        <f>SUM(E46:X46)</f>
        <v>1035</v>
      </c>
      <c r="E46" s="379">
        <f t="shared" ref="E46:AG46" si="10">SUM(E11:E45)</f>
        <v>316</v>
      </c>
      <c r="F46" s="380">
        <f t="shared" si="10"/>
        <v>31</v>
      </c>
      <c r="G46" s="380">
        <f t="shared" si="10"/>
        <v>47</v>
      </c>
      <c r="H46" s="380">
        <f t="shared" si="10"/>
        <v>33</v>
      </c>
      <c r="I46" s="381">
        <f t="shared" si="10"/>
        <v>25</v>
      </c>
      <c r="J46" s="382">
        <f t="shared" si="10"/>
        <v>10</v>
      </c>
      <c r="K46" s="380">
        <f t="shared" si="10"/>
        <v>16</v>
      </c>
      <c r="L46" s="380">
        <f t="shared" si="10"/>
        <v>20</v>
      </c>
      <c r="M46" s="383">
        <f t="shared" si="10"/>
        <v>19</v>
      </c>
      <c r="N46" s="383">
        <f t="shared" si="10"/>
        <v>16</v>
      </c>
      <c r="O46" s="383">
        <f t="shared" si="10"/>
        <v>24</v>
      </c>
      <c r="P46" s="383">
        <f t="shared" si="10"/>
        <v>16</v>
      </c>
      <c r="Q46" s="383">
        <f t="shared" si="10"/>
        <v>10</v>
      </c>
      <c r="R46" s="383">
        <f t="shared" si="10"/>
        <v>20</v>
      </c>
      <c r="S46" s="383">
        <f t="shared" si="10"/>
        <v>37</v>
      </c>
      <c r="T46" s="383">
        <f t="shared" si="10"/>
        <v>27</v>
      </c>
      <c r="U46" s="383">
        <f t="shared" si="10"/>
        <v>151</v>
      </c>
      <c r="V46" s="383">
        <f t="shared" si="10"/>
        <v>56</v>
      </c>
      <c r="W46" s="383">
        <f t="shared" si="10"/>
        <v>40</v>
      </c>
      <c r="X46" s="383">
        <f t="shared" si="10"/>
        <v>121</v>
      </c>
      <c r="Y46" s="384">
        <f t="shared" si="10"/>
        <v>0</v>
      </c>
      <c r="Z46" s="380">
        <f t="shared" si="10"/>
        <v>0</v>
      </c>
      <c r="AA46" s="380">
        <f t="shared" si="10"/>
        <v>0</v>
      </c>
      <c r="AB46" s="381">
        <f t="shared" si="10"/>
        <v>0</v>
      </c>
      <c r="AC46" s="381">
        <f t="shared" si="10"/>
        <v>0</v>
      </c>
      <c r="AD46" s="381">
        <f t="shared" si="10"/>
        <v>0</v>
      </c>
      <c r="AE46" s="381">
        <f t="shared" si="10"/>
        <v>0</v>
      </c>
      <c r="AF46" s="381">
        <f t="shared" si="10"/>
        <v>0</v>
      </c>
      <c r="AG46" s="381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222" t="s">
        <v>3</v>
      </c>
      <c r="B48" s="1223"/>
      <c r="C48" s="1224"/>
      <c r="D48" s="570" t="s">
        <v>4</v>
      </c>
      <c r="E48" s="593" t="s">
        <v>80</v>
      </c>
      <c r="F48" s="345" t="s">
        <v>81</v>
      </c>
      <c r="G48" s="345" t="s">
        <v>82</v>
      </c>
      <c r="H48" s="348" t="s">
        <v>83</v>
      </c>
      <c r="I48" s="385" t="s">
        <v>84</v>
      </c>
    </row>
    <row r="49" spans="1:9" ht="15" customHeight="1" x14ac:dyDescent="0.25">
      <c r="A49" s="1266" t="s">
        <v>38</v>
      </c>
      <c r="B49" s="1267" t="s">
        <v>39</v>
      </c>
      <c r="C49" s="1268"/>
      <c r="D49" s="594">
        <f t="shared" ref="D49:D83" si="11">SUM(E49:H49)</f>
        <v>29</v>
      </c>
      <c r="E49" s="595">
        <v>11</v>
      </c>
      <c r="F49" s="417">
        <v>2</v>
      </c>
      <c r="G49" s="417">
        <v>6</v>
      </c>
      <c r="H49" s="604">
        <v>10</v>
      </c>
      <c r="I49" s="605"/>
    </row>
    <row r="50" spans="1:9" ht="21" x14ac:dyDescent="0.25">
      <c r="A50" s="982"/>
      <c r="B50" s="1266" t="s">
        <v>40</v>
      </c>
      <c r="C50" s="361" t="s">
        <v>41</v>
      </c>
      <c r="D50" s="594">
        <f t="shared" si="11"/>
        <v>24</v>
      </c>
      <c r="E50" s="363">
        <v>7</v>
      </c>
      <c r="F50" s="31">
        <v>14</v>
      </c>
      <c r="G50" s="31">
        <v>2</v>
      </c>
      <c r="H50" s="82">
        <v>1</v>
      </c>
      <c r="I50" s="368"/>
    </row>
    <row r="51" spans="1:9" x14ac:dyDescent="0.25">
      <c r="A51" s="982"/>
      <c r="B51" s="982"/>
      <c r="C51" s="563" t="s">
        <v>42</v>
      </c>
      <c r="D51" s="98">
        <f t="shared" si="11"/>
        <v>10</v>
      </c>
      <c r="E51" s="47">
        <v>1</v>
      </c>
      <c r="F51" s="48">
        <v>8</v>
      </c>
      <c r="G51" s="48"/>
      <c r="H51" s="70">
        <v>1</v>
      </c>
      <c r="I51" s="117"/>
    </row>
    <row r="52" spans="1:9" x14ac:dyDescent="0.25">
      <c r="A52" s="982"/>
      <c r="B52" s="982"/>
      <c r="C52" s="46" t="s">
        <v>43</v>
      </c>
      <c r="D52" s="37">
        <f t="shared" si="11"/>
        <v>7</v>
      </c>
      <c r="E52" s="47"/>
      <c r="F52" s="48">
        <v>7</v>
      </c>
      <c r="G52" s="48"/>
      <c r="H52" s="70"/>
      <c r="I52" s="117"/>
    </row>
    <row r="53" spans="1:9" x14ac:dyDescent="0.25">
      <c r="A53" s="982"/>
      <c r="B53" s="983"/>
      <c r="C53" s="562" t="s">
        <v>44</v>
      </c>
      <c r="D53" s="53">
        <f t="shared" si="11"/>
        <v>34</v>
      </c>
      <c r="E53" s="54"/>
      <c r="F53" s="55">
        <v>34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53</v>
      </c>
      <c r="E54" s="38">
        <v>31</v>
      </c>
      <c r="F54" s="39">
        <v>5</v>
      </c>
      <c r="G54" s="39">
        <v>12</v>
      </c>
      <c r="H54" s="64">
        <v>5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106</v>
      </c>
      <c r="E55" s="47">
        <v>103</v>
      </c>
      <c r="F55" s="48">
        <v>1</v>
      </c>
      <c r="G55" s="48">
        <v>1</v>
      </c>
      <c r="H55" s="70">
        <v>1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17</v>
      </c>
      <c r="E56" s="47">
        <v>6</v>
      </c>
      <c r="F56" s="48">
        <v>3</v>
      </c>
      <c r="G56" s="48">
        <v>4</v>
      </c>
      <c r="H56" s="70">
        <v>4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6</v>
      </c>
      <c r="E60" s="140">
        <v>5</v>
      </c>
      <c r="F60" s="99">
        <v>1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3</v>
      </c>
      <c r="E61" s="140">
        <v>2</v>
      </c>
      <c r="F61" s="99">
        <v>1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5</v>
      </c>
      <c r="E62" s="140">
        <v>3</v>
      </c>
      <c r="F62" s="99">
        <v>1</v>
      </c>
      <c r="G62" s="99"/>
      <c r="H62" s="143">
        <v>1</v>
      </c>
      <c r="I62" s="176"/>
    </row>
    <row r="63" spans="1:9" ht="15" customHeight="1" x14ac:dyDescent="0.25">
      <c r="A63" s="982"/>
      <c r="B63" s="1270" t="s">
        <v>56</v>
      </c>
      <c r="C63" s="602" t="s">
        <v>57</v>
      </c>
      <c r="D63" s="362">
        <f t="shared" si="11"/>
        <v>13</v>
      </c>
      <c r="E63" s="366">
        <v>7</v>
      </c>
      <c r="F63" s="31">
        <v>1</v>
      </c>
      <c r="G63" s="31">
        <v>1</v>
      </c>
      <c r="H63" s="82">
        <v>4</v>
      </c>
      <c r="I63" s="368"/>
    </row>
    <row r="64" spans="1:9" x14ac:dyDescent="0.25">
      <c r="A64" s="982"/>
      <c r="B64" s="1010"/>
      <c r="C64" s="561" t="s">
        <v>58</v>
      </c>
      <c r="D64" s="37">
        <f t="shared" si="11"/>
        <v>8</v>
      </c>
      <c r="E64" s="69">
        <v>6</v>
      </c>
      <c r="F64" s="48"/>
      <c r="G64" s="48"/>
      <c r="H64" s="70">
        <v>2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5</v>
      </c>
      <c r="E65" s="76">
        <v>3</v>
      </c>
      <c r="F65" s="74"/>
      <c r="G65" s="74">
        <v>1</v>
      </c>
      <c r="H65" s="77">
        <v>1</v>
      </c>
      <c r="I65" s="103"/>
    </row>
    <row r="66" spans="1:9" x14ac:dyDescent="0.25">
      <c r="A66" s="982"/>
      <c r="B66" s="1270" t="s">
        <v>60</v>
      </c>
      <c r="C66" s="361" t="s">
        <v>61</v>
      </c>
      <c r="D66" s="594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217" t="s">
        <v>63</v>
      </c>
      <c r="C69" s="1218"/>
      <c r="D69" s="372">
        <f t="shared" si="11"/>
        <v>109</v>
      </c>
      <c r="E69" s="339">
        <v>109</v>
      </c>
      <c r="F69" s="373"/>
      <c r="G69" s="373"/>
      <c r="H69" s="375"/>
      <c r="I69" s="388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219"/>
      <c r="C71" s="562" t="s">
        <v>66</v>
      </c>
      <c r="D71" s="98">
        <f t="shared" si="11"/>
        <v>4</v>
      </c>
      <c r="E71" s="47">
        <v>4</v>
      </c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6</v>
      </c>
      <c r="E72" s="47">
        <v>4</v>
      </c>
      <c r="F72" s="48"/>
      <c r="G72" s="48">
        <v>1</v>
      </c>
      <c r="H72" s="70">
        <v>1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2</v>
      </c>
      <c r="E73" s="47">
        <v>2</v>
      </c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1483</v>
      </c>
      <c r="E75" s="140">
        <v>610</v>
      </c>
      <c r="F75" s="99">
        <v>235</v>
      </c>
      <c r="G75" s="99">
        <v>311</v>
      </c>
      <c r="H75" s="143">
        <v>327</v>
      </c>
      <c r="I75" s="176"/>
    </row>
    <row r="76" spans="1:9" ht="15" customHeight="1" x14ac:dyDescent="0.25">
      <c r="A76" s="982"/>
      <c r="B76" s="1270" t="s">
        <v>71</v>
      </c>
      <c r="C76" s="377" t="s">
        <v>72</v>
      </c>
      <c r="D76" s="594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65</v>
      </c>
      <c r="E77" s="47">
        <v>65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65</v>
      </c>
      <c r="E79" s="140">
        <v>65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65</v>
      </c>
      <c r="E80" s="140">
        <v>65</v>
      </c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216"/>
      <c r="D81" s="362">
        <f t="shared" si="11"/>
        <v>50</v>
      </c>
      <c r="E81" s="363">
        <v>39</v>
      </c>
      <c r="F81" s="31"/>
      <c r="G81" s="31">
        <v>6</v>
      </c>
      <c r="H81" s="389">
        <v>5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229" t="s">
        <v>4</v>
      </c>
      <c r="C83" s="1230"/>
      <c r="D83" s="372">
        <f t="shared" si="11"/>
        <v>2169</v>
      </c>
      <c r="E83" s="379">
        <f>SUM(E49:E82)</f>
        <v>1148</v>
      </c>
      <c r="F83" s="382">
        <f>SUM(F49:F82)</f>
        <v>313</v>
      </c>
      <c r="G83" s="382">
        <f>SUM(G49:G82)</f>
        <v>345</v>
      </c>
      <c r="H83" s="390">
        <f>SUM(H49:H82)</f>
        <v>363</v>
      </c>
      <c r="I83" s="391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222" t="s">
        <v>87</v>
      </c>
      <c r="B85" s="1223"/>
      <c r="C85" s="1224"/>
      <c r="D85" s="570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226"/>
      <c r="C86" s="1227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392" t="s">
        <v>92</v>
      </c>
      <c r="B89" s="393"/>
      <c r="C89" s="394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228" t="s">
        <v>93</v>
      </c>
      <c r="B90" s="1228"/>
      <c r="C90" s="1228"/>
      <c r="D90" s="570" t="s">
        <v>94</v>
      </c>
      <c r="E90" s="567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234"/>
      <c r="C91" s="1235"/>
      <c r="D91" s="395"/>
      <c r="E91" s="396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392" t="s">
        <v>99</v>
      </c>
      <c r="B94" s="393"/>
      <c r="C94" s="394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228" t="s">
        <v>93</v>
      </c>
      <c r="B95" s="1228"/>
      <c r="C95" s="1228"/>
      <c r="D95" s="1236" t="s">
        <v>94</v>
      </c>
      <c r="E95" s="1224" t="s">
        <v>95</v>
      </c>
      <c r="F95" s="1222" t="s">
        <v>100</v>
      </c>
      <c r="G95" s="1224"/>
      <c r="H95" s="1243" t="s">
        <v>6</v>
      </c>
      <c r="I95" s="1243"/>
      <c r="J95" s="1243"/>
      <c r="K95" s="1243"/>
      <c r="L95" s="1243"/>
      <c r="M95" s="1243"/>
      <c r="N95" s="1243"/>
      <c r="O95" s="1243"/>
      <c r="P95" s="1243"/>
      <c r="Q95" s="1243"/>
      <c r="R95" s="1243"/>
      <c r="S95" s="1243"/>
      <c r="T95" s="1243"/>
      <c r="U95" s="1244"/>
      <c r="V95" s="992" t="s">
        <v>7</v>
      </c>
      <c r="W95" s="1272" t="s">
        <v>101</v>
      </c>
    </row>
    <row r="96" spans="1:23" s="8" customFormat="1" ht="21" x14ac:dyDescent="0.15">
      <c r="A96" s="1228"/>
      <c r="B96" s="1228"/>
      <c r="C96" s="1228"/>
      <c r="D96" s="1236"/>
      <c r="E96" s="1224"/>
      <c r="F96" s="347" t="s">
        <v>102</v>
      </c>
      <c r="G96" s="346" t="s">
        <v>14</v>
      </c>
      <c r="H96" s="349" t="s">
        <v>103</v>
      </c>
      <c r="I96" s="345" t="s">
        <v>104</v>
      </c>
      <c r="J96" s="397" t="s">
        <v>105</v>
      </c>
      <c r="K96" s="397" t="s">
        <v>18</v>
      </c>
      <c r="L96" s="397" t="s">
        <v>19</v>
      </c>
      <c r="M96" s="397" t="s">
        <v>20</v>
      </c>
      <c r="N96" s="397" t="s">
        <v>21</v>
      </c>
      <c r="O96" s="397" t="s">
        <v>22</v>
      </c>
      <c r="P96" s="397" t="s">
        <v>23</v>
      </c>
      <c r="Q96" s="397" t="s">
        <v>24</v>
      </c>
      <c r="R96" s="397" t="s">
        <v>25</v>
      </c>
      <c r="S96" s="397" t="s">
        <v>26</v>
      </c>
      <c r="T96" s="397" t="s">
        <v>27</v>
      </c>
      <c r="U96" s="398" t="s">
        <v>28</v>
      </c>
      <c r="V96" s="995"/>
      <c r="W96" s="1035"/>
    </row>
    <row r="97" spans="1:91" s="8" customFormat="1" ht="10.5" x14ac:dyDescent="0.15">
      <c r="A97" s="1138" t="s">
        <v>106</v>
      </c>
      <c r="B97" s="1232"/>
      <c r="C97" s="1233"/>
      <c r="D97" s="395"/>
      <c r="E97" s="399">
        <f>+F97+G97+H97+I97+J97+K97+L97+M97+N97+O97+P97+Q97+R97+S97+T97+U97</f>
        <v>0</v>
      </c>
      <c r="F97" s="400"/>
      <c r="G97" s="396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396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392" t="s">
        <v>109</v>
      </c>
      <c r="B100" s="394"/>
      <c r="C100" s="394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269"/>
      <c r="D101" s="1236" t="s">
        <v>111</v>
      </c>
      <c r="E101" s="1273" t="s">
        <v>6</v>
      </c>
      <c r="F101" s="992"/>
      <c r="G101" s="992"/>
      <c r="H101" s="992"/>
      <c r="I101" s="992"/>
      <c r="J101" s="1274"/>
      <c r="K101" s="1239" t="s">
        <v>112</v>
      </c>
      <c r="L101" s="1240"/>
    </row>
    <row r="102" spans="1:91" s="8" customFormat="1" ht="10.5" x14ac:dyDescent="0.15">
      <c r="A102" s="995"/>
      <c r="B102" s="995"/>
      <c r="C102" s="996"/>
      <c r="D102" s="1236"/>
      <c r="E102" s="347" t="s">
        <v>113</v>
      </c>
      <c r="F102" s="349" t="s">
        <v>114</v>
      </c>
      <c r="G102" s="345" t="s">
        <v>115</v>
      </c>
      <c r="H102" s="345" t="s">
        <v>116</v>
      </c>
      <c r="I102" s="568" t="s">
        <v>117</v>
      </c>
      <c r="J102" s="348" t="s">
        <v>118</v>
      </c>
      <c r="K102" s="349" t="s">
        <v>51</v>
      </c>
      <c r="L102" s="567" t="s">
        <v>50</v>
      </c>
    </row>
    <row r="103" spans="1:91" s="8" customFormat="1" ht="15" customHeight="1" x14ac:dyDescent="0.25">
      <c r="A103" s="1275" t="s">
        <v>119</v>
      </c>
      <c r="B103" s="1276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02"/>
      <c r="K103" s="366"/>
      <c r="L103" s="36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275" t="s">
        <v>123</v>
      </c>
      <c r="B106" s="1276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275" t="s">
        <v>124</v>
      </c>
      <c r="B109" s="1280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02"/>
      <c r="K109" s="366"/>
      <c r="L109" s="36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392" t="s">
        <v>125</v>
      </c>
      <c r="B112" s="393"/>
      <c r="C112" s="393"/>
      <c r="D112" s="393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560" t="s">
        <v>126</v>
      </c>
      <c r="B113" s="403" t="s">
        <v>127</v>
      </c>
      <c r="C113" s="564" t="s">
        <v>128</v>
      </c>
      <c r="D113" s="565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04" t="s">
        <v>129</v>
      </c>
      <c r="B114" s="405"/>
      <c r="C114" s="374"/>
      <c r="D114" s="406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392" t="s">
        <v>130</v>
      </c>
      <c r="B115" s="393"/>
      <c r="C115" s="393"/>
      <c r="D115" s="393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77" t="s">
        <v>131</v>
      </c>
      <c r="B116" s="1222" t="s">
        <v>132</v>
      </c>
      <c r="C116" s="1223"/>
      <c r="D116" s="1223"/>
      <c r="E116" s="1223"/>
      <c r="F116" s="1223"/>
      <c r="G116" s="1223"/>
      <c r="H116" s="1223"/>
      <c r="I116" s="1224"/>
      <c r="J116" s="184"/>
      <c r="K116" s="184"/>
      <c r="L116" s="184"/>
    </row>
    <row r="117" spans="1:94" s="8" customFormat="1" ht="42" x14ac:dyDescent="0.15">
      <c r="A117" s="1058"/>
      <c r="B117" s="566" t="s">
        <v>133</v>
      </c>
      <c r="C117" s="570" t="s">
        <v>134</v>
      </c>
      <c r="D117" s="570" t="s">
        <v>135</v>
      </c>
      <c r="E117" s="570" t="s">
        <v>136</v>
      </c>
      <c r="F117" s="570" t="s">
        <v>137</v>
      </c>
      <c r="G117" s="570" t="s">
        <v>138</v>
      </c>
      <c r="H117" s="570" t="s">
        <v>139</v>
      </c>
      <c r="I117" s="570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392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77" t="s">
        <v>131</v>
      </c>
      <c r="B121" s="1265" t="s">
        <v>144</v>
      </c>
      <c r="C121" s="1252" t="s">
        <v>145</v>
      </c>
      <c r="D121" s="1253"/>
      <c r="E121" s="1253"/>
      <c r="F121" s="1253"/>
      <c r="G121" s="1253"/>
      <c r="H121" s="1253"/>
      <c r="I121" s="1253"/>
      <c r="J121" s="1253"/>
      <c r="K121" s="1253"/>
      <c r="L121" s="1253"/>
      <c r="M121" s="1254"/>
    </row>
    <row r="122" spans="1:94" s="8" customFormat="1" ht="31.5" x14ac:dyDescent="0.15">
      <c r="A122" s="1058"/>
      <c r="B122" s="978"/>
      <c r="C122" s="347" t="s">
        <v>146</v>
      </c>
      <c r="D122" s="345" t="s">
        <v>147</v>
      </c>
      <c r="E122" s="345" t="s">
        <v>148</v>
      </c>
      <c r="F122" s="345" t="s">
        <v>149</v>
      </c>
      <c r="G122" s="345" t="s">
        <v>150</v>
      </c>
      <c r="H122" s="345" t="s">
        <v>151</v>
      </c>
      <c r="I122" s="345" t="s">
        <v>152</v>
      </c>
      <c r="J122" s="345" t="s">
        <v>153</v>
      </c>
      <c r="K122" s="345" t="s">
        <v>154</v>
      </c>
      <c r="L122" s="345" t="s">
        <v>155</v>
      </c>
      <c r="M122" s="567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36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392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77" t="s">
        <v>131</v>
      </c>
      <c r="B126" s="1278" t="s">
        <v>160</v>
      </c>
      <c r="C126" s="1247" t="s">
        <v>6</v>
      </c>
      <c r="D126" s="1248"/>
      <c r="E126" s="1248"/>
      <c r="F126" s="1249"/>
      <c r="G126" s="1279" t="s">
        <v>9</v>
      </c>
      <c r="H126" s="1271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10" t="s">
        <v>161</v>
      </c>
      <c r="D127" s="345" t="s">
        <v>162</v>
      </c>
      <c r="E127" s="345" t="s">
        <v>163</v>
      </c>
      <c r="F127" s="3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81" t="s">
        <v>183</v>
      </c>
      <c r="B141" s="1282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222" t="s">
        <v>3</v>
      </c>
      <c r="B150" s="1223"/>
      <c r="C150" s="1224"/>
      <c r="D150" s="570" t="s">
        <v>4</v>
      </c>
      <c r="E150" s="593" t="s">
        <v>185</v>
      </c>
      <c r="F150" s="345" t="s">
        <v>81</v>
      </c>
      <c r="G150" s="345" t="s">
        <v>82</v>
      </c>
      <c r="H150" s="348" t="s">
        <v>83</v>
      </c>
      <c r="I150" s="385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266" t="s">
        <v>38</v>
      </c>
      <c r="B151" s="1267" t="s">
        <v>39</v>
      </c>
      <c r="C151" s="1268"/>
      <c r="D151" s="594">
        <f t="shared" ref="D151:D183" si="26">SUM(E151:H151)</f>
        <v>0</v>
      </c>
      <c r="E151" s="595"/>
      <c r="F151" s="417"/>
      <c r="G151" s="417"/>
      <c r="H151" s="604"/>
      <c r="I151" s="605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266" t="s">
        <v>40</v>
      </c>
      <c r="C152" s="361" t="s">
        <v>41</v>
      </c>
      <c r="D152" s="594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563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562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270" t="s">
        <v>56</v>
      </c>
      <c r="C165" s="602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561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270" t="s">
        <v>60</v>
      </c>
      <c r="C168" s="361" t="s">
        <v>61</v>
      </c>
      <c r="D168" s="594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217" t="s">
        <v>63</v>
      </c>
      <c r="C171" s="1218"/>
      <c r="D171" s="372">
        <f t="shared" si="26"/>
        <v>0</v>
      </c>
      <c r="E171" s="339"/>
      <c r="F171" s="373"/>
      <c r="G171" s="373"/>
      <c r="H171" s="375"/>
      <c r="I171" s="388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219"/>
      <c r="C173" s="562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270" t="s">
        <v>71</v>
      </c>
      <c r="C178" s="377" t="s">
        <v>72</v>
      </c>
      <c r="D178" s="594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216"/>
      <c r="D181" s="362">
        <f t="shared" si="26"/>
        <v>0</v>
      </c>
      <c r="E181" s="363"/>
      <c r="F181" s="31"/>
      <c r="G181" s="31"/>
      <c r="H181" s="389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59" t="s">
        <v>4</v>
      </c>
      <c r="C183" s="1260"/>
      <c r="D183" s="372">
        <f t="shared" si="26"/>
        <v>0</v>
      </c>
      <c r="E183" s="379">
        <f>SUM(E151:E182)</f>
        <v>0</v>
      </c>
      <c r="F183" s="382">
        <f>SUM(F151:F182)</f>
        <v>0</v>
      </c>
      <c r="G183" s="382">
        <f>SUM(G151:G182)</f>
        <v>0</v>
      </c>
      <c r="H183" s="390">
        <f>SUM(H151:H182)</f>
        <v>0</v>
      </c>
      <c r="I183" s="391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393"/>
      <c r="G184" s="393" t="s">
        <v>187</v>
      </c>
      <c r="H184" s="412"/>
      <c r="I184" s="412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63" t="s">
        <v>188</v>
      </c>
      <c r="B185" s="1272" t="s">
        <v>189</v>
      </c>
      <c r="C185" s="1105" t="s">
        <v>4</v>
      </c>
      <c r="D185" s="1105"/>
      <c r="E185" s="1271"/>
      <c r="F185" s="1222" t="s">
        <v>190</v>
      </c>
      <c r="G185" s="1223"/>
      <c r="H185" s="1223"/>
      <c r="I185" s="1223"/>
      <c r="J185" s="1223"/>
      <c r="K185" s="1223"/>
      <c r="L185" s="1223"/>
      <c r="M185" s="1223"/>
      <c r="N185" s="1223"/>
      <c r="O185" s="1223"/>
      <c r="P185" s="1223"/>
      <c r="Q185" s="1223"/>
      <c r="R185" s="1223"/>
      <c r="S185" s="1223"/>
      <c r="T185" s="1223"/>
      <c r="U185" s="1223"/>
      <c r="V185" s="1223"/>
      <c r="W185" s="1223"/>
      <c r="X185" s="1223"/>
      <c r="Y185" s="1223"/>
      <c r="Z185" s="1223"/>
      <c r="AA185" s="1223"/>
      <c r="AB185" s="1223"/>
      <c r="AC185" s="1223"/>
      <c r="AD185" s="1223"/>
      <c r="AE185" s="1223"/>
      <c r="AF185" s="1223"/>
      <c r="AG185" s="1264"/>
      <c r="AH185" s="1283" t="s">
        <v>191</v>
      </c>
      <c r="AI185" s="310"/>
    </row>
    <row r="186" spans="1:89" x14ac:dyDescent="0.25">
      <c r="A186" s="1263"/>
      <c r="B186" s="1104"/>
      <c r="C186" s="1106"/>
      <c r="D186" s="1106"/>
      <c r="E186" s="1107"/>
      <c r="F186" s="1222" t="s">
        <v>19</v>
      </c>
      <c r="G186" s="1224"/>
      <c r="H186" s="1258" t="s">
        <v>20</v>
      </c>
      <c r="I186" s="1240"/>
      <c r="J186" s="1258" t="s">
        <v>21</v>
      </c>
      <c r="K186" s="1240"/>
      <c r="L186" s="1258" t="s">
        <v>22</v>
      </c>
      <c r="M186" s="1240"/>
      <c r="N186" s="1258" t="s">
        <v>23</v>
      </c>
      <c r="O186" s="1240"/>
      <c r="P186" s="1258" t="s">
        <v>24</v>
      </c>
      <c r="Q186" s="1240"/>
      <c r="R186" s="1258" t="s">
        <v>25</v>
      </c>
      <c r="S186" s="1240"/>
      <c r="T186" s="1258" t="s">
        <v>26</v>
      </c>
      <c r="U186" s="1240"/>
      <c r="V186" s="1258" t="s">
        <v>27</v>
      </c>
      <c r="W186" s="1240"/>
      <c r="X186" s="1258" t="s">
        <v>28</v>
      </c>
      <c r="Y186" s="1240"/>
      <c r="Z186" s="1258" t="s">
        <v>29</v>
      </c>
      <c r="AA186" s="1240"/>
      <c r="AB186" s="1258" t="s">
        <v>30</v>
      </c>
      <c r="AC186" s="1240"/>
      <c r="AD186" s="1258" t="s">
        <v>31</v>
      </c>
      <c r="AE186" s="1240"/>
      <c r="AF186" s="1258" t="s">
        <v>32</v>
      </c>
      <c r="AG186" s="1261"/>
      <c r="AH186" s="1096"/>
    </row>
    <row r="187" spans="1:89" x14ac:dyDescent="0.25">
      <c r="A187" s="1263"/>
      <c r="B187" s="1035"/>
      <c r="C187" s="571" t="s">
        <v>192</v>
      </c>
      <c r="D187" s="349" t="s">
        <v>51</v>
      </c>
      <c r="E187" s="567" t="s">
        <v>50</v>
      </c>
      <c r="F187" s="347" t="s">
        <v>51</v>
      </c>
      <c r="G187" s="567" t="s">
        <v>50</v>
      </c>
      <c r="H187" s="347" t="s">
        <v>51</v>
      </c>
      <c r="I187" s="567" t="s">
        <v>50</v>
      </c>
      <c r="J187" s="347" t="s">
        <v>51</v>
      </c>
      <c r="K187" s="567" t="s">
        <v>50</v>
      </c>
      <c r="L187" s="347" t="s">
        <v>51</v>
      </c>
      <c r="M187" s="567" t="s">
        <v>50</v>
      </c>
      <c r="N187" s="347" t="s">
        <v>51</v>
      </c>
      <c r="O187" s="567" t="s">
        <v>50</v>
      </c>
      <c r="P187" s="347" t="s">
        <v>51</v>
      </c>
      <c r="Q187" s="567" t="s">
        <v>50</v>
      </c>
      <c r="R187" s="347" t="s">
        <v>51</v>
      </c>
      <c r="S187" s="567" t="s">
        <v>50</v>
      </c>
      <c r="T187" s="347" t="s">
        <v>51</v>
      </c>
      <c r="U187" s="567" t="s">
        <v>50</v>
      </c>
      <c r="V187" s="347" t="s">
        <v>51</v>
      </c>
      <c r="W187" s="567" t="s">
        <v>50</v>
      </c>
      <c r="X187" s="347" t="s">
        <v>51</v>
      </c>
      <c r="Y187" s="567" t="s">
        <v>50</v>
      </c>
      <c r="Z187" s="347" t="s">
        <v>51</v>
      </c>
      <c r="AA187" s="567" t="s">
        <v>50</v>
      </c>
      <c r="AB187" s="347" t="s">
        <v>51</v>
      </c>
      <c r="AC187" s="567" t="s">
        <v>50</v>
      </c>
      <c r="AD187" s="347" t="s">
        <v>51</v>
      </c>
      <c r="AE187" s="567" t="s">
        <v>50</v>
      </c>
      <c r="AF187" s="347" t="s">
        <v>51</v>
      </c>
      <c r="AG187" s="569" t="s">
        <v>50</v>
      </c>
      <c r="AH187" s="1097"/>
    </row>
    <row r="188" spans="1:89" x14ac:dyDescent="0.25">
      <c r="A188" s="1284" t="s">
        <v>193</v>
      </c>
      <c r="B188" s="413" t="s">
        <v>194</v>
      </c>
      <c r="C188" s="606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607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607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607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559" t="s">
        <v>200</v>
      </c>
      <c r="B194" s="327" t="s">
        <v>201</v>
      </c>
      <c r="C194" s="608">
        <f t="shared" si="27"/>
        <v>0</v>
      </c>
      <c r="D194" s="609">
        <f t="shared" si="28"/>
        <v>0</v>
      </c>
      <c r="E194" s="610">
        <f t="shared" si="28"/>
        <v>0</v>
      </c>
      <c r="F194" s="611"/>
      <c r="G194" s="612"/>
      <c r="H194" s="611"/>
      <c r="I194" s="612"/>
      <c r="J194" s="611"/>
      <c r="K194" s="612"/>
      <c r="L194" s="611"/>
      <c r="M194" s="612"/>
      <c r="N194" s="611"/>
      <c r="O194" s="612"/>
      <c r="P194" s="611"/>
      <c r="Q194" s="612"/>
      <c r="R194" s="611"/>
      <c r="S194" s="612"/>
      <c r="T194" s="611"/>
      <c r="U194" s="612"/>
      <c r="V194" s="611"/>
      <c r="W194" s="612"/>
      <c r="X194" s="611"/>
      <c r="Y194" s="612"/>
      <c r="Z194" s="611"/>
      <c r="AA194" s="612"/>
      <c r="AB194" s="611"/>
      <c r="AC194" s="612"/>
      <c r="AD194" s="611"/>
      <c r="AE194" s="612"/>
      <c r="AF194" s="611"/>
      <c r="AG194" s="613"/>
      <c r="AH194" s="614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3204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6" sqref="A6:X6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6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6" x14ac:dyDescent="0.25">
      <c r="A4" s="1" t="str">
        <f>CONCATENATE("MES: ",[6]NOMBRE!B6," - ","( ",[6]NOMBRE!C6,[6]NOMBRE!D6," )")</f>
        <v>MES: MAYO - ( 05 )</v>
      </c>
    </row>
    <row r="5" spans="1:96" x14ac:dyDescent="0.25">
      <c r="A5" s="1" t="str">
        <f>CONCATENATE("AÑO: ",[6]NOMBRE!B7)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287"/>
      <c r="D9" s="1285" t="s">
        <v>4</v>
      </c>
      <c r="E9" s="1222" t="s">
        <v>5</v>
      </c>
      <c r="F9" s="1223"/>
      <c r="G9" s="1223"/>
      <c r="H9" s="1223"/>
      <c r="I9" s="1224"/>
      <c r="J9" s="1258" t="s">
        <v>6</v>
      </c>
      <c r="K9" s="1239"/>
      <c r="L9" s="1239"/>
      <c r="M9" s="1239"/>
      <c r="N9" s="1239"/>
      <c r="O9" s="1239"/>
      <c r="P9" s="1239"/>
      <c r="Q9" s="1239"/>
      <c r="R9" s="1239"/>
      <c r="S9" s="1239"/>
      <c r="T9" s="1239"/>
      <c r="U9" s="1239"/>
      <c r="V9" s="1239"/>
      <c r="W9" s="1239"/>
      <c r="X9" s="1261"/>
      <c r="Y9" s="1239" t="s">
        <v>7</v>
      </c>
      <c r="Z9" s="1239"/>
      <c r="AA9" s="1261"/>
      <c r="AB9" s="1289" t="s">
        <v>8</v>
      </c>
      <c r="AC9" s="1285" t="s">
        <v>9</v>
      </c>
      <c r="AD9" s="1285" t="s">
        <v>10</v>
      </c>
      <c r="AE9" s="1285" t="s">
        <v>11</v>
      </c>
      <c r="AF9" s="1222" t="s">
        <v>12</v>
      </c>
      <c r="AG9" s="1224"/>
    </row>
    <row r="10" spans="1:96" s="8" customFormat="1" ht="24" customHeight="1" x14ac:dyDescent="0.15">
      <c r="A10" s="994"/>
      <c r="B10" s="995"/>
      <c r="C10" s="996"/>
      <c r="D10" s="978"/>
      <c r="E10" s="343" t="s">
        <v>13</v>
      </c>
      <c r="F10" s="344" t="s">
        <v>14</v>
      </c>
      <c r="G10" s="344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349" t="s">
        <v>33</v>
      </c>
      <c r="Z10" s="587" t="s">
        <v>34</v>
      </c>
      <c r="AA10" s="348" t="s">
        <v>35</v>
      </c>
      <c r="AB10" s="978"/>
      <c r="AC10" s="978"/>
      <c r="AD10" s="978"/>
      <c r="AE10" s="978"/>
      <c r="AF10" s="579" t="s">
        <v>36</v>
      </c>
      <c r="AG10" s="579" t="s">
        <v>37</v>
      </c>
    </row>
    <row r="11" spans="1:96" s="8" customFormat="1" ht="15" customHeight="1" x14ac:dyDescent="0.25">
      <c r="A11" s="1208" t="s">
        <v>38</v>
      </c>
      <c r="B11" s="1209" t="s">
        <v>39</v>
      </c>
      <c r="C11" s="1286"/>
      <c r="D11" s="350">
        <f>SUM(E11:G11)</f>
        <v>125</v>
      </c>
      <c r="E11" s="351">
        <v>121</v>
      </c>
      <c r="F11" s="352">
        <v>4</v>
      </c>
      <c r="G11" s="352"/>
      <c r="H11" s="353"/>
      <c r="I11" s="354"/>
      <c r="J11" s="353"/>
      <c r="K11" s="355"/>
      <c r="L11" s="355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7"/>
      <c r="Z11" s="355"/>
      <c r="AA11" s="358"/>
      <c r="AB11" s="359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208" t="s">
        <v>40</v>
      </c>
      <c r="C12" s="361" t="s">
        <v>41</v>
      </c>
      <c r="D12" s="362">
        <f t="shared" ref="D12:D21" si="0">SUM(E12:X12)</f>
        <v>14</v>
      </c>
      <c r="E12" s="363"/>
      <c r="F12" s="31">
        <v>1</v>
      </c>
      <c r="G12" s="31">
        <v>2</v>
      </c>
      <c r="H12" s="31"/>
      <c r="I12" s="32"/>
      <c r="J12" s="31"/>
      <c r="K12" s="31"/>
      <c r="L12" s="31"/>
      <c r="M12" s="31">
        <v>2</v>
      </c>
      <c r="N12" s="31">
        <v>4</v>
      </c>
      <c r="O12" s="31"/>
      <c r="P12" s="31"/>
      <c r="Q12" s="31"/>
      <c r="R12" s="31"/>
      <c r="S12" s="31"/>
      <c r="T12" s="31">
        <v>2</v>
      </c>
      <c r="U12" s="31"/>
      <c r="V12" s="31">
        <v>2</v>
      </c>
      <c r="W12" s="31">
        <v>1</v>
      </c>
      <c r="X12" s="33"/>
      <c r="Y12" s="364"/>
      <c r="Z12" s="34"/>
      <c r="AA12" s="35"/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581" t="s">
        <v>42</v>
      </c>
      <c r="D13" s="37">
        <f t="shared" si="0"/>
        <v>96</v>
      </c>
      <c r="E13" s="38">
        <v>90</v>
      </c>
      <c r="F13" s="39"/>
      <c r="G13" s="39"/>
      <c r="H13" s="39"/>
      <c r="I13" s="40"/>
      <c r="J13" s="39"/>
      <c r="K13" s="39"/>
      <c r="L13" s="39"/>
      <c r="M13" s="39"/>
      <c r="N13" s="39"/>
      <c r="O13" s="39">
        <v>3</v>
      </c>
      <c r="P13" s="39"/>
      <c r="Q13" s="39"/>
      <c r="R13" s="39"/>
      <c r="S13" s="39"/>
      <c r="T13" s="39">
        <v>2</v>
      </c>
      <c r="U13" s="39"/>
      <c r="V13" s="39">
        <v>1</v>
      </c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37</v>
      </c>
      <c r="E14" s="47">
        <v>27</v>
      </c>
      <c r="F14" s="48">
        <v>2</v>
      </c>
      <c r="G14" s="48"/>
      <c r="H14" s="48">
        <v>1</v>
      </c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>
        <v>1</v>
      </c>
      <c r="V14" s="48">
        <v>2</v>
      </c>
      <c r="W14" s="48">
        <v>1</v>
      </c>
      <c r="X14" s="41">
        <v>2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580" t="s">
        <v>44</v>
      </c>
      <c r="D15" s="53">
        <f t="shared" si="0"/>
        <v>28</v>
      </c>
      <c r="E15" s="54">
        <v>11</v>
      </c>
      <c r="F15" s="55"/>
      <c r="G15" s="55"/>
      <c r="H15" s="55"/>
      <c r="I15" s="56"/>
      <c r="J15" s="55"/>
      <c r="K15" s="55"/>
      <c r="L15" s="55">
        <v>3</v>
      </c>
      <c r="M15" s="55">
        <v>2</v>
      </c>
      <c r="N15" s="55">
        <v>3</v>
      </c>
      <c r="O15" s="55">
        <v>1</v>
      </c>
      <c r="P15" s="55">
        <v>2</v>
      </c>
      <c r="Q15" s="55"/>
      <c r="R15" s="55"/>
      <c r="S15" s="55">
        <v>1</v>
      </c>
      <c r="T15" s="55">
        <v>1</v>
      </c>
      <c r="U15" s="55"/>
      <c r="V15" s="55">
        <v>1</v>
      </c>
      <c r="W15" s="55"/>
      <c r="X15" s="57">
        <v>3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57</v>
      </c>
      <c r="E16" s="38">
        <v>38</v>
      </c>
      <c r="F16" s="39">
        <v>4</v>
      </c>
      <c r="G16" s="39">
        <v>10</v>
      </c>
      <c r="H16" s="39">
        <v>5</v>
      </c>
      <c r="I16" s="45"/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133</v>
      </c>
      <c r="E17" s="47"/>
      <c r="F17" s="48">
        <v>2</v>
      </c>
      <c r="G17" s="48">
        <v>5</v>
      </c>
      <c r="H17" s="48"/>
      <c r="I17" s="51">
        <v>0</v>
      </c>
      <c r="J17" s="69">
        <v>0</v>
      </c>
      <c r="K17" s="48">
        <v>4</v>
      </c>
      <c r="L17" s="48">
        <v>5</v>
      </c>
      <c r="M17" s="70">
        <v>3</v>
      </c>
      <c r="N17" s="70">
        <v>4</v>
      </c>
      <c r="O17" s="70">
        <v>6</v>
      </c>
      <c r="P17" s="70">
        <v>4</v>
      </c>
      <c r="Q17" s="70">
        <v>7</v>
      </c>
      <c r="R17" s="70">
        <v>9</v>
      </c>
      <c r="S17" s="70">
        <v>18</v>
      </c>
      <c r="T17" s="70">
        <v>21</v>
      </c>
      <c r="U17" s="70">
        <v>11</v>
      </c>
      <c r="V17" s="70">
        <v>8</v>
      </c>
      <c r="W17" s="70">
        <v>9</v>
      </c>
      <c r="X17" s="70">
        <v>17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11</v>
      </c>
      <c r="E18" s="47"/>
      <c r="F18" s="48">
        <v>1</v>
      </c>
      <c r="G18" s="48">
        <v>7</v>
      </c>
      <c r="H18" s="48">
        <v>3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288" t="s">
        <v>49</v>
      </c>
      <c r="C20" s="365" t="s">
        <v>50</v>
      </c>
      <c r="D20" s="362">
        <f t="shared" si="0"/>
        <v>155</v>
      </c>
      <c r="E20" s="363">
        <v>155</v>
      </c>
      <c r="F20" s="31"/>
      <c r="G20" s="31"/>
      <c r="H20" s="31"/>
      <c r="I20" s="360"/>
      <c r="J20" s="366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360">
        <v>0</v>
      </c>
      <c r="AC20" s="360">
        <v>0</v>
      </c>
      <c r="AD20" s="360">
        <v>0</v>
      </c>
      <c r="AE20" s="367">
        <v>0</v>
      </c>
      <c r="AF20" s="360">
        <v>0</v>
      </c>
      <c r="AG20" s="360">
        <v>0</v>
      </c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44</v>
      </c>
      <c r="E23" s="91"/>
      <c r="F23" s="92"/>
      <c r="G23" s="92"/>
      <c r="H23" s="92"/>
      <c r="I23" s="93"/>
      <c r="J23" s="69"/>
      <c r="K23" s="48">
        <v>6</v>
      </c>
      <c r="L23" s="48">
        <v>12</v>
      </c>
      <c r="M23" s="48">
        <v>8</v>
      </c>
      <c r="N23" s="48">
        <v>12</v>
      </c>
      <c r="O23" s="48">
        <v>4</v>
      </c>
      <c r="P23" s="48">
        <v>1</v>
      </c>
      <c r="Q23" s="48">
        <v>0</v>
      </c>
      <c r="R23" s="48">
        <v>0</v>
      </c>
      <c r="S23" s="48">
        <v>1</v>
      </c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38</v>
      </c>
      <c r="E24" s="91"/>
      <c r="F24" s="92"/>
      <c r="G24" s="92"/>
      <c r="H24" s="92"/>
      <c r="I24" s="93"/>
      <c r="J24" s="69"/>
      <c r="K24" s="99">
        <v>4</v>
      </c>
      <c r="L24" s="99">
        <v>10</v>
      </c>
      <c r="M24" s="99">
        <v>7</v>
      </c>
      <c r="N24" s="99">
        <v>11</v>
      </c>
      <c r="O24" s="99">
        <v>4</v>
      </c>
      <c r="P24" s="99">
        <v>1</v>
      </c>
      <c r="Q24" s="99">
        <v>0</v>
      </c>
      <c r="R24" s="99">
        <v>0</v>
      </c>
      <c r="S24" s="99">
        <v>1</v>
      </c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288" t="s">
        <v>56</v>
      </c>
      <c r="C26" s="592" t="s">
        <v>57</v>
      </c>
      <c r="D26" s="350">
        <f>SUM(E26:F26)</f>
        <v>0</v>
      </c>
      <c r="E26" s="38"/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/>
      <c r="AC26" s="360"/>
      <c r="AD26" s="360"/>
      <c r="AE26" s="96"/>
      <c r="AF26" s="360"/>
      <c r="AG26" s="360"/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582" t="s">
        <v>58</v>
      </c>
      <c r="D27" s="98">
        <f>SUM(E27:G27)</f>
        <v>4</v>
      </c>
      <c r="E27" s="47">
        <v>4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>
        <v>0</v>
      </c>
      <c r="AC28" s="61">
        <v>0</v>
      </c>
      <c r="AD28" s="61">
        <v>0</v>
      </c>
      <c r="AE28" s="126">
        <v>0</v>
      </c>
      <c r="AF28" s="61">
        <v>0</v>
      </c>
      <c r="AG28" s="61"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288" t="s">
        <v>60</v>
      </c>
      <c r="C29" s="361" t="s">
        <v>61</v>
      </c>
      <c r="D29" s="362">
        <f>SUM(E29:H29)</f>
        <v>0</v>
      </c>
      <c r="E29" s="363"/>
      <c r="F29" s="31"/>
      <c r="G29" s="31"/>
      <c r="H29" s="31"/>
      <c r="I29" s="369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371"/>
      <c r="Z29" s="355"/>
      <c r="AA29" s="358"/>
      <c r="AB29" s="360">
        <v>0</v>
      </c>
      <c r="AC29" s="360">
        <v>0</v>
      </c>
      <c r="AD29" s="360">
        <v>0</v>
      </c>
      <c r="AE29" s="360">
        <v>0</v>
      </c>
      <c r="AF29" s="360">
        <v>0</v>
      </c>
      <c r="AG29" s="360">
        <v>0</v>
      </c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217" t="s">
        <v>63</v>
      </c>
      <c r="C32" s="1218"/>
      <c r="D32" s="372">
        <f>SUM(E32:X32)</f>
        <v>177</v>
      </c>
      <c r="E32" s="339">
        <v>177</v>
      </c>
      <c r="F32" s="373"/>
      <c r="G32" s="373"/>
      <c r="H32" s="373"/>
      <c r="I32" s="342"/>
      <c r="J32" s="374"/>
      <c r="K32" s="373"/>
      <c r="L32" s="373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  <c r="Z32" s="373"/>
      <c r="AA32" s="341"/>
      <c r="AB32" s="342">
        <v>0</v>
      </c>
      <c r="AC32" s="342">
        <v>0</v>
      </c>
      <c r="AD32" s="342">
        <v>0</v>
      </c>
      <c r="AE32" s="342">
        <v>0</v>
      </c>
      <c r="AF32" s="342">
        <v>0</v>
      </c>
      <c r="AG32" s="342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1</v>
      </c>
      <c r="E33" s="38"/>
      <c r="F33" s="39"/>
      <c r="G33" s="39"/>
      <c r="H33" s="39"/>
      <c r="I33" s="45">
        <v>1</v>
      </c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219"/>
      <c r="C34" s="580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3</v>
      </c>
      <c r="E35" s="47"/>
      <c r="F35" s="48"/>
      <c r="G35" s="48"/>
      <c r="H35" s="48"/>
      <c r="I35" s="51">
        <v>3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376</v>
      </c>
      <c r="E38" s="140">
        <v>30</v>
      </c>
      <c r="F38" s="99">
        <v>1</v>
      </c>
      <c r="G38" s="99">
        <v>2</v>
      </c>
      <c r="H38" s="99">
        <v>1</v>
      </c>
      <c r="I38" s="141">
        <v>1</v>
      </c>
      <c r="J38" s="142">
        <v>0</v>
      </c>
      <c r="K38" s="99">
        <v>6</v>
      </c>
      <c r="L38" s="99">
        <v>6</v>
      </c>
      <c r="M38" s="143">
        <v>5</v>
      </c>
      <c r="N38" s="143">
        <v>107</v>
      </c>
      <c r="O38" s="143">
        <v>8</v>
      </c>
      <c r="P38" s="143">
        <v>11</v>
      </c>
      <c r="Q38" s="143">
        <v>12</v>
      </c>
      <c r="R38" s="143">
        <v>13</v>
      </c>
      <c r="S38" s="143">
        <v>23</v>
      </c>
      <c r="T38" s="143">
        <v>30</v>
      </c>
      <c r="U38" s="143">
        <v>26</v>
      </c>
      <c r="V38" s="143">
        <v>18</v>
      </c>
      <c r="W38" s="143">
        <v>22</v>
      </c>
      <c r="X38" s="143">
        <v>54</v>
      </c>
      <c r="Y38" s="144">
        <v>0</v>
      </c>
      <c r="Z38" s="99">
        <v>0</v>
      </c>
      <c r="AA38" s="100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288" t="s">
        <v>71</v>
      </c>
      <c r="C39" s="377" t="s">
        <v>72</v>
      </c>
      <c r="D39" s="362">
        <f>SUM(U39:X39)</f>
        <v>0</v>
      </c>
      <c r="E39" s="378"/>
      <c r="F39" s="127"/>
      <c r="G39" s="127"/>
      <c r="H39" s="127"/>
      <c r="I39" s="369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84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29</v>
      </c>
      <c r="V40" s="70">
        <v>29</v>
      </c>
      <c r="W40" s="70">
        <v>9</v>
      </c>
      <c r="X40" s="70">
        <v>17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84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29</v>
      </c>
      <c r="V42" s="70">
        <v>29</v>
      </c>
      <c r="W42" s="70">
        <v>9</v>
      </c>
      <c r="X42" s="70">
        <v>17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84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29</v>
      </c>
      <c r="V43" s="157">
        <v>29</v>
      </c>
      <c r="W43" s="157">
        <v>9</v>
      </c>
      <c r="X43" s="157">
        <v>17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216"/>
      <c r="D44" s="362">
        <f>SUM(E44:X44)</f>
        <v>41</v>
      </c>
      <c r="E44" s="363">
        <v>3</v>
      </c>
      <c r="F44" s="31">
        <v>3</v>
      </c>
      <c r="G44" s="31">
        <v>10</v>
      </c>
      <c r="H44" s="31">
        <v>8</v>
      </c>
      <c r="I44" s="360">
        <v>17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4</v>
      </c>
      <c r="E45" s="54"/>
      <c r="F45" s="55"/>
      <c r="G45" s="55"/>
      <c r="H45" s="55"/>
      <c r="I45" s="61">
        <v>4</v>
      </c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220" t="s">
        <v>4</v>
      </c>
      <c r="C46" s="1221"/>
      <c r="D46" s="372">
        <f>SUM(E46:X46)</f>
        <v>1596</v>
      </c>
      <c r="E46" s="379">
        <f t="shared" ref="E46:AG46" si="10">SUM(E11:E45)</f>
        <v>656</v>
      </c>
      <c r="F46" s="380">
        <f t="shared" si="10"/>
        <v>18</v>
      </c>
      <c r="G46" s="380">
        <f t="shared" si="10"/>
        <v>36</v>
      </c>
      <c r="H46" s="380">
        <f t="shared" si="10"/>
        <v>18</v>
      </c>
      <c r="I46" s="381">
        <f t="shared" si="10"/>
        <v>26</v>
      </c>
      <c r="J46" s="382">
        <f t="shared" si="10"/>
        <v>0</v>
      </c>
      <c r="K46" s="380">
        <f t="shared" si="10"/>
        <v>20</v>
      </c>
      <c r="L46" s="380">
        <f t="shared" si="10"/>
        <v>36</v>
      </c>
      <c r="M46" s="383">
        <f t="shared" si="10"/>
        <v>27</v>
      </c>
      <c r="N46" s="383">
        <f t="shared" si="10"/>
        <v>141</v>
      </c>
      <c r="O46" s="383">
        <f t="shared" si="10"/>
        <v>26</v>
      </c>
      <c r="P46" s="383">
        <f t="shared" si="10"/>
        <v>19</v>
      </c>
      <c r="Q46" s="383">
        <f t="shared" si="10"/>
        <v>19</v>
      </c>
      <c r="R46" s="383">
        <f t="shared" si="10"/>
        <v>22</v>
      </c>
      <c r="S46" s="383">
        <f t="shared" si="10"/>
        <v>45</v>
      </c>
      <c r="T46" s="383">
        <f t="shared" si="10"/>
        <v>56</v>
      </c>
      <c r="U46" s="383">
        <f t="shared" si="10"/>
        <v>125</v>
      </c>
      <c r="V46" s="383">
        <f t="shared" si="10"/>
        <v>119</v>
      </c>
      <c r="W46" s="383">
        <f t="shared" si="10"/>
        <v>60</v>
      </c>
      <c r="X46" s="383">
        <f t="shared" si="10"/>
        <v>127</v>
      </c>
      <c r="Y46" s="384">
        <f t="shared" si="10"/>
        <v>0</v>
      </c>
      <c r="Z46" s="380">
        <f t="shared" si="10"/>
        <v>0</v>
      </c>
      <c r="AA46" s="380">
        <f t="shared" si="10"/>
        <v>0</v>
      </c>
      <c r="AB46" s="381">
        <f t="shared" si="10"/>
        <v>0</v>
      </c>
      <c r="AC46" s="381">
        <f t="shared" si="10"/>
        <v>0</v>
      </c>
      <c r="AD46" s="381">
        <f t="shared" si="10"/>
        <v>0</v>
      </c>
      <c r="AE46" s="381">
        <f t="shared" si="10"/>
        <v>0</v>
      </c>
      <c r="AF46" s="381">
        <f t="shared" si="10"/>
        <v>0</v>
      </c>
      <c r="AG46" s="381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222" t="s">
        <v>3</v>
      </c>
      <c r="B48" s="1223"/>
      <c r="C48" s="1224"/>
      <c r="D48" s="590" t="s">
        <v>4</v>
      </c>
      <c r="E48" s="343" t="s">
        <v>80</v>
      </c>
      <c r="F48" s="345" t="s">
        <v>81</v>
      </c>
      <c r="G48" s="345" t="s">
        <v>82</v>
      </c>
      <c r="H48" s="348" t="s">
        <v>83</v>
      </c>
      <c r="I48" s="385" t="s">
        <v>84</v>
      </c>
    </row>
    <row r="49" spans="1:9" ht="15" customHeight="1" x14ac:dyDescent="0.25">
      <c r="A49" s="1208" t="s">
        <v>38</v>
      </c>
      <c r="B49" s="1209" t="s">
        <v>39</v>
      </c>
      <c r="C49" s="1286"/>
      <c r="D49" s="350">
        <f t="shared" ref="D49:D83" si="11">SUM(E49:H49)</f>
        <v>130</v>
      </c>
      <c r="E49" s="351">
        <v>128</v>
      </c>
      <c r="F49" s="352"/>
      <c r="G49" s="352"/>
      <c r="H49" s="386">
        <v>2</v>
      </c>
      <c r="I49" s="387"/>
    </row>
    <row r="50" spans="1:9" ht="21" x14ac:dyDescent="0.25">
      <c r="A50" s="982"/>
      <c r="B50" s="1208" t="s">
        <v>40</v>
      </c>
      <c r="C50" s="361" t="s">
        <v>41</v>
      </c>
      <c r="D50" s="350">
        <f t="shared" si="11"/>
        <v>14</v>
      </c>
      <c r="E50" s="363">
        <v>2</v>
      </c>
      <c r="F50" s="31">
        <v>11</v>
      </c>
      <c r="G50" s="31"/>
      <c r="H50" s="82">
        <v>1</v>
      </c>
      <c r="I50" s="368"/>
    </row>
    <row r="51" spans="1:9" x14ac:dyDescent="0.25">
      <c r="A51" s="982"/>
      <c r="B51" s="982"/>
      <c r="C51" s="581" t="s">
        <v>42</v>
      </c>
      <c r="D51" s="98">
        <f t="shared" si="11"/>
        <v>96</v>
      </c>
      <c r="E51" s="47">
        <v>90</v>
      </c>
      <c r="F51" s="48">
        <v>6</v>
      </c>
      <c r="G51" s="48"/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37</v>
      </c>
      <c r="E52" s="47">
        <v>30</v>
      </c>
      <c r="F52" s="48">
        <v>7</v>
      </c>
      <c r="G52" s="48"/>
      <c r="H52" s="70"/>
      <c r="I52" s="117"/>
    </row>
    <row r="53" spans="1:9" x14ac:dyDescent="0.25">
      <c r="A53" s="982"/>
      <c r="B53" s="983"/>
      <c r="C53" s="580" t="s">
        <v>44</v>
      </c>
      <c r="D53" s="53">
        <f t="shared" si="11"/>
        <v>28</v>
      </c>
      <c r="E53" s="54"/>
      <c r="F53" s="55">
        <v>28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43</v>
      </c>
      <c r="E54" s="38">
        <v>28</v>
      </c>
      <c r="F54" s="39">
        <v>2</v>
      </c>
      <c r="G54" s="39">
        <v>7</v>
      </c>
      <c r="H54" s="64">
        <v>6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135</v>
      </c>
      <c r="E55" s="47">
        <v>133</v>
      </c>
      <c r="F55" s="48"/>
      <c r="G55" s="48"/>
      <c r="H55" s="70">
        <v>2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11</v>
      </c>
      <c r="E56" s="47">
        <v>8</v>
      </c>
      <c r="F56" s="48">
        <v>1</v>
      </c>
      <c r="G56" s="48"/>
      <c r="H56" s="70">
        <v>2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171</v>
      </c>
      <c r="E58" s="47">
        <v>155</v>
      </c>
      <c r="F58" s="48"/>
      <c r="G58" s="48"/>
      <c r="H58" s="70">
        <v>16</v>
      </c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5</v>
      </c>
      <c r="E60" s="140">
        <v>3</v>
      </c>
      <c r="F60" s="99">
        <v>2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5</v>
      </c>
      <c r="E61" s="140">
        <v>3</v>
      </c>
      <c r="F61" s="99">
        <v>2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288" t="s">
        <v>56</v>
      </c>
      <c r="C63" s="592" t="s">
        <v>57</v>
      </c>
      <c r="D63" s="362">
        <f t="shared" si="11"/>
        <v>0</v>
      </c>
      <c r="E63" s="366"/>
      <c r="F63" s="31"/>
      <c r="G63" s="31"/>
      <c r="H63" s="82"/>
      <c r="I63" s="368"/>
    </row>
    <row r="64" spans="1:9" x14ac:dyDescent="0.25">
      <c r="A64" s="982"/>
      <c r="B64" s="1010"/>
      <c r="C64" s="582" t="s">
        <v>58</v>
      </c>
      <c r="D64" s="37">
        <f t="shared" si="11"/>
        <v>4</v>
      </c>
      <c r="E64" s="69">
        <v>3</v>
      </c>
      <c r="F64" s="48"/>
      <c r="G64" s="48"/>
      <c r="H64" s="70">
        <v>1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288" t="s">
        <v>60</v>
      </c>
      <c r="C66" s="361" t="s">
        <v>61</v>
      </c>
      <c r="D66" s="350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217" t="s">
        <v>63</v>
      </c>
      <c r="C69" s="1218"/>
      <c r="D69" s="372">
        <f t="shared" si="11"/>
        <v>177</v>
      </c>
      <c r="E69" s="339">
        <v>177</v>
      </c>
      <c r="F69" s="373"/>
      <c r="G69" s="373"/>
      <c r="H69" s="375"/>
      <c r="I69" s="388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1</v>
      </c>
      <c r="E70" s="38">
        <v>1</v>
      </c>
      <c r="F70" s="39"/>
      <c r="G70" s="39"/>
      <c r="H70" s="64"/>
      <c r="I70" s="175"/>
    </row>
    <row r="71" spans="1:9" x14ac:dyDescent="0.25">
      <c r="A71" s="982"/>
      <c r="B71" s="1219"/>
      <c r="C71" s="580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5</v>
      </c>
      <c r="E72" s="47">
        <v>3</v>
      </c>
      <c r="F72" s="48"/>
      <c r="G72" s="48"/>
      <c r="H72" s="70">
        <v>2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604</v>
      </c>
      <c r="E75" s="140">
        <v>376</v>
      </c>
      <c r="F75" s="99">
        <v>114</v>
      </c>
      <c r="G75" s="99">
        <v>114</v>
      </c>
      <c r="H75" s="143"/>
      <c r="I75" s="176"/>
    </row>
    <row r="76" spans="1:9" ht="15" customHeight="1" x14ac:dyDescent="0.25">
      <c r="A76" s="982"/>
      <c r="B76" s="1288" t="s">
        <v>71</v>
      </c>
      <c r="C76" s="377" t="s">
        <v>72</v>
      </c>
      <c r="D76" s="350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84</v>
      </c>
      <c r="E77" s="47">
        <v>84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84</v>
      </c>
      <c r="E79" s="140">
        <v>84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84</v>
      </c>
      <c r="E80" s="140">
        <v>84</v>
      </c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216"/>
      <c r="D81" s="362">
        <f t="shared" si="11"/>
        <v>43</v>
      </c>
      <c r="E81" s="363">
        <v>33</v>
      </c>
      <c r="F81" s="31">
        <v>5</v>
      </c>
      <c r="G81" s="31">
        <v>2</v>
      </c>
      <c r="H81" s="389">
        <v>3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5</v>
      </c>
      <c r="E82" s="54">
        <v>4</v>
      </c>
      <c r="F82" s="55"/>
      <c r="G82" s="55"/>
      <c r="H82" s="180">
        <v>1</v>
      </c>
      <c r="I82" s="174"/>
    </row>
    <row r="83" spans="1:23" x14ac:dyDescent="0.25">
      <c r="A83" s="983"/>
      <c r="B83" s="1229" t="s">
        <v>4</v>
      </c>
      <c r="C83" s="1230"/>
      <c r="D83" s="372">
        <f t="shared" si="11"/>
        <v>1766</v>
      </c>
      <c r="E83" s="379">
        <f>SUM(E49:E82)</f>
        <v>1429</v>
      </c>
      <c r="F83" s="382">
        <f>SUM(F49:F82)</f>
        <v>178</v>
      </c>
      <c r="G83" s="382">
        <f>SUM(G49:G82)</f>
        <v>123</v>
      </c>
      <c r="H83" s="390">
        <f>SUM(H49:H82)</f>
        <v>36</v>
      </c>
      <c r="I83" s="391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222" t="s">
        <v>87</v>
      </c>
      <c r="B85" s="1223"/>
      <c r="C85" s="1224"/>
      <c r="D85" s="590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226"/>
      <c r="C86" s="1227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392" t="s">
        <v>92</v>
      </c>
      <c r="B89" s="393"/>
      <c r="C89" s="394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228" t="s">
        <v>93</v>
      </c>
      <c r="B90" s="1228"/>
      <c r="C90" s="1228"/>
      <c r="D90" s="590" t="s">
        <v>94</v>
      </c>
      <c r="E90" s="588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234"/>
      <c r="C91" s="1235"/>
      <c r="D91" s="395"/>
      <c r="E91" s="396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392" t="s">
        <v>99</v>
      </c>
      <c r="B94" s="393"/>
      <c r="C94" s="394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228" t="s">
        <v>93</v>
      </c>
      <c r="B95" s="1228"/>
      <c r="C95" s="1228"/>
      <c r="D95" s="1236" t="s">
        <v>94</v>
      </c>
      <c r="E95" s="1224" t="s">
        <v>95</v>
      </c>
      <c r="F95" s="1222" t="s">
        <v>100</v>
      </c>
      <c r="G95" s="1224"/>
      <c r="H95" s="1243" t="s">
        <v>6</v>
      </c>
      <c r="I95" s="1243"/>
      <c r="J95" s="1243"/>
      <c r="K95" s="1243"/>
      <c r="L95" s="1243"/>
      <c r="M95" s="1243"/>
      <c r="N95" s="1243"/>
      <c r="O95" s="1243"/>
      <c r="P95" s="1243"/>
      <c r="Q95" s="1243"/>
      <c r="R95" s="1243"/>
      <c r="S95" s="1243"/>
      <c r="T95" s="1243"/>
      <c r="U95" s="1244"/>
      <c r="V95" s="992" t="s">
        <v>7</v>
      </c>
      <c r="W95" s="1290" t="s">
        <v>101</v>
      </c>
    </row>
    <row r="96" spans="1:23" s="8" customFormat="1" ht="21" x14ac:dyDescent="0.15">
      <c r="A96" s="1228"/>
      <c r="B96" s="1228"/>
      <c r="C96" s="1228"/>
      <c r="D96" s="1236"/>
      <c r="E96" s="1224"/>
      <c r="F96" s="347" t="s">
        <v>102</v>
      </c>
      <c r="G96" s="346" t="s">
        <v>14</v>
      </c>
      <c r="H96" s="349" t="s">
        <v>103</v>
      </c>
      <c r="I96" s="345" t="s">
        <v>104</v>
      </c>
      <c r="J96" s="397" t="s">
        <v>105</v>
      </c>
      <c r="K96" s="397" t="s">
        <v>18</v>
      </c>
      <c r="L96" s="397" t="s">
        <v>19</v>
      </c>
      <c r="M96" s="397" t="s">
        <v>20</v>
      </c>
      <c r="N96" s="397" t="s">
        <v>21</v>
      </c>
      <c r="O96" s="397" t="s">
        <v>22</v>
      </c>
      <c r="P96" s="397" t="s">
        <v>23</v>
      </c>
      <c r="Q96" s="397" t="s">
        <v>24</v>
      </c>
      <c r="R96" s="397" t="s">
        <v>25</v>
      </c>
      <c r="S96" s="397" t="s">
        <v>26</v>
      </c>
      <c r="T96" s="397" t="s">
        <v>27</v>
      </c>
      <c r="U96" s="398" t="s">
        <v>28</v>
      </c>
      <c r="V96" s="995"/>
      <c r="W96" s="1035"/>
    </row>
    <row r="97" spans="1:91" s="8" customFormat="1" ht="10.5" x14ac:dyDescent="0.15">
      <c r="A97" s="1138" t="s">
        <v>106</v>
      </c>
      <c r="B97" s="1232"/>
      <c r="C97" s="1233"/>
      <c r="D97" s="395"/>
      <c r="E97" s="399">
        <f>+F97+G97+H97+I97+J97+K97+L97+M97+N97+O97+P97+Q97+R97+S97+T97+U97</f>
        <v>0</v>
      </c>
      <c r="F97" s="400"/>
      <c r="G97" s="396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396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392" t="s">
        <v>109</v>
      </c>
      <c r="B100" s="394"/>
      <c r="C100" s="394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287"/>
      <c r="D101" s="1236" t="s">
        <v>111</v>
      </c>
      <c r="E101" s="1212" t="s">
        <v>6</v>
      </c>
      <c r="F101" s="992"/>
      <c r="G101" s="992"/>
      <c r="H101" s="992"/>
      <c r="I101" s="992"/>
      <c r="J101" s="1291"/>
      <c r="K101" s="1239" t="s">
        <v>112</v>
      </c>
      <c r="L101" s="1240"/>
    </row>
    <row r="102" spans="1:91" s="8" customFormat="1" ht="10.5" x14ac:dyDescent="0.15">
      <c r="A102" s="995"/>
      <c r="B102" s="995"/>
      <c r="C102" s="996"/>
      <c r="D102" s="1236"/>
      <c r="E102" s="347" t="s">
        <v>113</v>
      </c>
      <c r="F102" s="349" t="s">
        <v>114</v>
      </c>
      <c r="G102" s="345" t="s">
        <v>115</v>
      </c>
      <c r="H102" s="345" t="s">
        <v>116</v>
      </c>
      <c r="I102" s="587" t="s">
        <v>117</v>
      </c>
      <c r="J102" s="348" t="s">
        <v>118</v>
      </c>
      <c r="K102" s="349" t="s">
        <v>51</v>
      </c>
      <c r="L102" s="588" t="s">
        <v>50</v>
      </c>
    </row>
    <row r="103" spans="1:91" s="8" customFormat="1" ht="15" customHeight="1" x14ac:dyDescent="0.25">
      <c r="A103" s="1292" t="s">
        <v>119</v>
      </c>
      <c r="B103" s="1293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02"/>
      <c r="K103" s="366"/>
      <c r="L103" s="36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292" t="s">
        <v>123</v>
      </c>
      <c r="B106" s="1293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292" t="s">
        <v>124</v>
      </c>
      <c r="B109" s="1295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02"/>
      <c r="K109" s="366"/>
      <c r="L109" s="36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392" t="s">
        <v>125</v>
      </c>
      <c r="B112" s="393"/>
      <c r="C112" s="393"/>
      <c r="D112" s="393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583" t="s">
        <v>126</v>
      </c>
      <c r="B113" s="403" t="s">
        <v>127</v>
      </c>
      <c r="C113" s="584" t="s">
        <v>128</v>
      </c>
      <c r="D113" s="579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04" t="s">
        <v>129</v>
      </c>
      <c r="B114" s="405"/>
      <c r="C114" s="374"/>
      <c r="D114" s="406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392" t="s">
        <v>130</v>
      </c>
      <c r="B115" s="393"/>
      <c r="C115" s="393"/>
      <c r="D115" s="393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94" t="s">
        <v>131</v>
      </c>
      <c r="B116" s="1222" t="s">
        <v>132</v>
      </c>
      <c r="C116" s="1223"/>
      <c r="D116" s="1223"/>
      <c r="E116" s="1223"/>
      <c r="F116" s="1223"/>
      <c r="G116" s="1223"/>
      <c r="H116" s="1223"/>
      <c r="I116" s="1224"/>
      <c r="J116" s="184"/>
      <c r="K116" s="184"/>
      <c r="L116" s="184"/>
    </row>
    <row r="117" spans="1:94" s="8" customFormat="1" ht="42" x14ac:dyDescent="0.15">
      <c r="A117" s="1058"/>
      <c r="B117" s="586" t="s">
        <v>133</v>
      </c>
      <c r="C117" s="590" t="s">
        <v>134</v>
      </c>
      <c r="D117" s="590" t="s">
        <v>135</v>
      </c>
      <c r="E117" s="590" t="s">
        <v>136</v>
      </c>
      <c r="F117" s="590" t="s">
        <v>137</v>
      </c>
      <c r="G117" s="590" t="s">
        <v>138</v>
      </c>
      <c r="H117" s="590" t="s">
        <v>139</v>
      </c>
      <c r="I117" s="590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392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94" t="s">
        <v>131</v>
      </c>
      <c r="B121" s="1285" t="s">
        <v>144</v>
      </c>
      <c r="C121" s="1252" t="s">
        <v>145</v>
      </c>
      <c r="D121" s="1253"/>
      <c r="E121" s="1253"/>
      <c r="F121" s="1253"/>
      <c r="G121" s="1253"/>
      <c r="H121" s="1253"/>
      <c r="I121" s="1253"/>
      <c r="J121" s="1253"/>
      <c r="K121" s="1253"/>
      <c r="L121" s="1253"/>
      <c r="M121" s="1254"/>
    </row>
    <row r="122" spans="1:94" s="8" customFormat="1" ht="31.5" x14ac:dyDescent="0.15">
      <c r="A122" s="1058"/>
      <c r="B122" s="978"/>
      <c r="C122" s="347" t="s">
        <v>146</v>
      </c>
      <c r="D122" s="345" t="s">
        <v>147</v>
      </c>
      <c r="E122" s="345" t="s">
        <v>148</v>
      </c>
      <c r="F122" s="345" t="s">
        <v>149</v>
      </c>
      <c r="G122" s="345" t="s">
        <v>150</v>
      </c>
      <c r="H122" s="345" t="s">
        <v>151</v>
      </c>
      <c r="I122" s="345" t="s">
        <v>152</v>
      </c>
      <c r="J122" s="345" t="s">
        <v>153</v>
      </c>
      <c r="K122" s="345" t="s">
        <v>154</v>
      </c>
      <c r="L122" s="345" t="s">
        <v>155</v>
      </c>
      <c r="M122" s="588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36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392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94" t="s">
        <v>131</v>
      </c>
      <c r="B126" s="1246" t="s">
        <v>160</v>
      </c>
      <c r="C126" s="1247" t="s">
        <v>6</v>
      </c>
      <c r="D126" s="1248"/>
      <c r="E126" s="1248"/>
      <c r="F126" s="1249"/>
      <c r="G126" s="1250" t="s">
        <v>9</v>
      </c>
      <c r="H126" s="1289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10" t="s">
        <v>161</v>
      </c>
      <c r="D127" s="345" t="s">
        <v>162</v>
      </c>
      <c r="E127" s="345" t="s">
        <v>163</v>
      </c>
      <c r="F127" s="3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96" t="s">
        <v>183</v>
      </c>
      <c r="B141" s="1297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222" t="s">
        <v>3</v>
      </c>
      <c r="B150" s="1223"/>
      <c r="C150" s="1224"/>
      <c r="D150" s="590" t="s">
        <v>4</v>
      </c>
      <c r="E150" s="343" t="s">
        <v>185</v>
      </c>
      <c r="F150" s="345" t="s">
        <v>81</v>
      </c>
      <c r="G150" s="345" t="s">
        <v>82</v>
      </c>
      <c r="H150" s="348" t="s">
        <v>83</v>
      </c>
      <c r="I150" s="385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208" t="s">
        <v>38</v>
      </c>
      <c r="B151" s="1209" t="s">
        <v>39</v>
      </c>
      <c r="C151" s="1286"/>
      <c r="D151" s="350">
        <f t="shared" ref="D151:D183" si="26">SUM(E151:H151)</f>
        <v>0</v>
      </c>
      <c r="E151" s="351"/>
      <c r="F151" s="352"/>
      <c r="G151" s="352"/>
      <c r="H151" s="386"/>
      <c r="I151" s="387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208" t="s">
        <v>40</v>
      </c>
      <c r="C152" s="361" t="s">
        <v>41</v>
      </c>
      <c r="D152" s="350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581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580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288" t="s">
        <v>56</v>
      </c>
      <c r="C165" s="592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582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288" t="s">
        <v>60</v>
      </c>
      <c r="C168" s="361" t="s">
        <v>61</v>
      </c>
      <c r="D168" s="350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217" t="s">
        <v>63</v>
      </c>
      <c r="C171" s="1218"/>
      <c r="D171" s="372">
        <f t="shared" si="26"/>
        <v>0</v>
      </c>
      <c r="E171" s="339"/>
      <c r="F171" s="373"/>
      <c r="G171" s="373"/>
      <c r="H171" s="375"/>
      <c r="I171" s="388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219"/>
      <c r="C173" s="580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288" t="s">
        <v>71</v>
      </c>
      <c r="C178" s="377" t="s">
        <v>72</v>
      </c>
      <c r="D178" s="350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216"/>
      <c r="D181" s="362">
        <f t="shared" si="26"/>
        <v>0</v>
      </c>
      <c r="E181" s="363"/>
      <c r="F181" s="31"/>
      <c r="G181" s="31"/>
      <c r="H181" s="389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59" t="s">
        <v>4</v>
      </c>
      <c r="C183" s="1260"/>
      <c r="D183" s="372">
        <f t="shared" si="26"/>
        <v>0</v>
      </c>
      <c r="E183" s="379">
        <f>SUM(E151:E182)</f>
        <v>0</v>
      </c>
      <c r="F183" s="382">
        <f>SUM(F151:F182)</f>
        <v>0</v>
      </c>
      <c r="G183" s="382">
        <f>SUM(G151:G182)</f>
        <v>0</v>
      </c>
      <c r="H183" s="390">
        <f>SUM(H151:H182)</f>
        <v>0</v>
      </c>
      <c r="I183" s="391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393"/>
      <c r="G184" s="393" t="s">
        <v>187</v>
      </c>
      <c r="H184" s="412"/>
      <c r="I184" s="412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63" t="s">
        <v>188</v>
      </c>
      <c r="B185" s="1290" t="s">
        <v>189</v>
      </c>
      <c r="C185" s="1105" t="s">
        <v>4</v>
      </c>
      <c r="D185" s="1105"/>
      <c r="E185" s="1289"/>
      <c r="F185" s="1222" t="s">
        <v>190</v>
      </c>
      <c r="G185" s="1223"/>
      <c r="H185" s="1223"/>
      <c r="I185" s="1223"/>
      <c r="J185" s="1223"/>
      <c r="K185" s="1223"/>
      <c r="L185" s="1223"/>
      <c r="M185" s="1223"/>
      <c r="N185" s="1223"/>
      <c r="O185" s="1223"/>
      <c r="P185" s="1223"/>
      <c r="Q185" s="1223"/>
      <c r="R185" s="1223"/>
      <c r="S185" s="1223"/>
      <c r="T185" s="1223"/>
      <c r="U185" s="1223"/>
      <c r="V185" s="1223"/>
      <c r="W185" s="1223"/>
      <c r="X185" s="1223"/>
      <c r="Y185" s="1223"/>
      <c r="Z185" s="1223"/>
      <c r="AA185" s="1223"/>
      <c r="AB185" s="1223"/>
      <c r="AC185" s="1223"/>
      <c r="AD185" s="1223"/>
      <c r="AE185" s="1223"/>
      <c r="AF185" s="1223"/>
      <c r="AG185" s="1264"/>
      <c r="AH185" s="1257" t="s">
        <v>191</v>
      </c>
      <c r="AI185" s="310"/>
    </row>
    <row r="186" spans="1:89" x14ac:dyDescent="0.25">
      <c r="A186" s="1263"/>
      <c r="B186" s="1104"/>
      <c r="C186" s="1106"/>
      <c r="D186" s="1106"/>
      <c r="E186" s="1107"/>
      <c r="F186" s="1222" t="s">
        <v>19</v>
      </c>
      <c r="G186" s="1224"/>
      <c r="H186" s="1258" t="s">
        <v>20</v>
      </c>
      <c r="I186" s="1240"/>
      <c r="J186" s="1258" t="s">
        <v>21</v>
      </c>
      <c r="K186" s="1240"/>
      <c r="L186" s="1258" t="s">
        <v>22</v>
      </c>
      <c r="M186" s="1240"/>
      <c r="N186" s="1258" t="s">
        <v>23</v>
      </c>
      <c r="O186" s="1240"/>
      <c r="P186" s="1258" t="s">
        <v>24</v>
      </c>
      <c r="Q186" s="1240"/>
      <c r="R186" s="1258" t="s">
        <v>25</v>
      </c>
      <c r="S186" s="1240"/>
      <c r="T186" s="1258" t="s">
        <v>26</v>
      </c>
      <c r="U186" s="1240"/>
      <c r="V186" s="1258" t="s">
        <v>27</v>
      </c>
      <c r="W186" s="1240"/>
      <c r="X186" s="1258" t="s">
        <v>28</v>
      </c>
      <c r="Y186" s="1240"/>
      <c r="Z186" s="1258" t="s">
        <v>29</v>
      </c>
      <c r="AA186" s="1240"/>
      <c r="AB186" s="1258" t="s">
        <v>30</v>
      </c>
      <c r="AC186" s="1240"/>
      <c r="AD186" s="1258" t="s">
        <v>31</v>
      </c>
      <c r="AE186" s="1240"/>
      <c r="AF186" s="1258" t="s">
        <v>32</v>
      </c>
      <c r="AG186" s="1261"/>
      <c r="AH186" s="1096"/>
    </row>
    <row r="187" spans="1:89" x14ac:dyDescent="0.25">
      <c r="A187" s="1263"/>
      <c r="B187" s="1035"/>
      <c r="C187" s="589" t="s">
        <v>192</v>
      </c>
      <c r="D187" s="349" t="s">
        <v>51</v>
      </c>
      <c r="E187" s="588" t="s">
        <v>50</v>
      </c>
      <c r="F187" s="347" t="s">
        <v>51</v>
      </c>
      <c r="G187" s="588" t="s">
        <v>50</v>
      </c>
      <c r="H187" s="347" t="s">
        <v>51</v>
      </c>
      <c r="I187" s="588" t="s">
        <v>50</v>
      </c>
      <c r="J187" s="347" t="s">
        <v>51</v>
      </c>
      <c r="K187" s="588" t="s">
        <v>50</v>
      </c>
      <c r="L187" s="347" t="s">
        <v>51</v>
      </c>
      <c r="M187" s="588" t="s">
        <v>50</v>
      </c>
      <c r="N187" s="347" t="s">
        <v>51</v>
      </c>
      <c r="O187" s="588" t="s">
        <v>50</v>
      </c>
      <c r="P187" s="347" t="s">
        <v>51</v>
      </c>
      <c r="Q187" s="588" t="s">
        <v>50</v>
      </c>
      <c r="R187" s="347" t="s">
        <v>51</v>
      </c>
      <c r="S187" s="588" t="s">
        <v>50</v>
      </c>
      <c r="T187" s="347" t="s">
        <v>51</v>
      </c>
      <c r="U187" s="588" t="s">
        <v>50</v>
      </c>
      <c r="V187" s="347" t="s">
        <v>51</v>
      </c>
      <c r="W187" s="588" t="s">
        <v>50</v>
      </c>
      <c r="X187" s="347" t="s">
        <v>51</v>
      </c>
      <c r="Y187" s="588" t="s">
        <v>50</v>
      </c>
      <c r="Z187" s="347" t="s">
        <v>51</v>
      </c>
      <c r="AA187" s="588" t="s">
        <v>50</v>
      </c>
      <c r="AB187" s="347" t="s">
        <v>51</v>
      </c>
      <c r="AC187" s="588" t="s">
        <v>50</v>
      </c>
      <c r="AD187" s="347" t="s">
        <v>51</v>
      </c>
      <c r="AE187" s="588" t="s">
        <v>50</v>
      </c>
      <c r="AF187" s="347" t="s">
        <v>51</v>
      </c>
      <c r="AG187" s="591" t="s">
        <v>50</v>
      </c>
      <c r="AH187" s="1097"/>
    </row>
    <row r="188" spans="1:89" x14ac:dyDescent="0.25">
      <c r="A188" s="1262" t="s">
        <v>193</v>
      </c>
      <c r="B188" s="413" t="s">
        <v>194</v>
      </c>
      <c r="C188" s="624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414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414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414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585" t="s">
        <v>200</v>
      </c>
      <c r="B194" s="327" t="s">
        <v>201</v>
      </c>
      <c r="C194" s="625">
        <f t="shared" si="27"/>
        <v>0</v>
      </c>
      <c r="D194" s="626">
        <f t="shared" si="28"/>
        <v>0</v>
      </c>
      <c r="E194" s="627">
        <f t="shared" si="28"/>
        <v>0</v>
      </c>
      <c r="F194" s="628"/>
      <c r="G194" s="629"/>
      <c r="H194" s="628"/>
      <c r="I194" s="629"/>
      <c r="J194" s="628"/>
      <c r="K194" s="629"/>
      <c r="L194" s="628"/>
      <c r="M194" s="629"/>
      <c r="N194" s="628"/>
      <c r="O194" s="629"/>
      <c r="P194" s="628"/>
      <c r="Q194" s="629"/>
      <c r="R194" s="628"/>
      <c r="S194" s="629"/>
      <c r="T194" s="628"/>
      <c r="U194" s="629"/>
      <c r="V194" s="628"/>
      <c r="W194" s="629"/>
      <c r="X194" s="628"/>
      <c r="Y194" s="629"/>
      <c r="Z194" s="628"/>
      <c r="AA194" s="629"/>
      <c r="AB194" s="628"/>
      <c r="AC194" s="629"/>
      <c r="AD194" s="628"/>
      <c r="AE194" s="629"/>
      <c r="AF194" s="628"/>
      <c r="AG194" s="630"/>
      <c r="AH194" s="631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3362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6" sqref="A6:X6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6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6" x14ac:dyDescent="0.25">
      <c r="A4" s="1" t="str">
        <f>CONCATENATE("MES: ",[7]NOMBRE!B6," - ","( ",[7]NOMBRE!C6,[7]NOMBRE!D6," )")</f>
        <v>MES: JUNIO - ( 06 )</v>
      </c>
    </row>
    <row r="5" spans="1:96" x14ac:dyDescent="0.25">
      <c r="A5" s="1" t="str">
        <f>CONCATENATE("AÑO: ",[7]NOMBRE!B7)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287"/>
      <c r="D9" s="1285" t="s">
        <v>4</v>
      </c>
      <c r="E9" s="1222" t="s">
        <v>5</v>
      </c>
      <c r="F9" s="1223"/>
      <c r="G9" s="1223"/>
      <c r="H9" s="1223"/>
      <c r="I9" s="1224"/>
      <c r="J9" s="1258" t="s">
        <v>6</v>
      </c>
      <c r="K9" s="1239"/>
      <c r="L9" s="1239"/>
      <c r="M9" s="1239"/>
      <c r="N9" s="1239"/>
      <c r="O9" s="1239"/>
      <c r="P9" s="1239"/>
      <c r="Q9" s="1239"/>
      <c r="R9" s="1239"/>
      <c r="S9" s="1239"/>
      <c r="T9" s="1239"/>
      <c r="U9" s="1239"/>
      <c r="V9" s="1239"/>
      <c r="W9" s="1239"/>
      <c r="X9" s="1261"/>
      <c r="Y9" s="1239" t="s">
        <v>7</v>
      </c>
      <c r="Z9" s="1239"/>
      <c r="AA9" s="1261"/>
      <c r="AB9" s="1289" t="s">
        <v>8</v>
      </c>
      <c r="AC9" s="1285" t="s">
        <v>9</v>
      </c>
      <c r="AD9" s="1285" t="s">
        <v>10</v>
      </c>
      <c r="AE9" s="1285" t="s">
        <v>11</v>
      </c>
      <c r="AF9" s="1222" t="s">
        <v>12</v>
      </c>
      <c r="AG9" s="1224"/>
    </row>
    <row r="10" spans="1:96" s="8" customFormat="1" ht="24" customHeight="1" x14ac:dyDescent="0.15">
      <c r="A10" s="994"/>
      <c r="B10" s="995"/>
      <c r="C10" s="996"/>
      <c r="D10" s="978"/>
      <c r="E10" s="343" t="s">
        <v>13</v>
      </c>
      <c r="F10" s="344" t="s">
        <v>14</v>
      </c>
      <c r="G10" s="344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349" t="s">
        <v>33</v>
      </c>
      <c r="Z10" s="622" t="s">
        <v>34</v>
      </c>
      <c r="AA10" s="348" t="s">
        <v>35</v>
      </c>
      <c r="AB10" s="978"/>
      <c r="AC10" s="978"/>
      <c r="AD10" s="978"/>
      <c r="AE10" s="978"/>
      <c r="AF10" s="621" t="s">
        <v>36</v>
      </c>
      <c r="AG10" s="621" t="s">
        <v>37</v>
      </c>
    </row>
    <row r="11" spans="1:96" s="8" customFormat="1" ht="15" customHeight="1" x14ac:dyDescent="0.25">
      <c r="A11" s="1208" t="s">
        <v>38</v>
      </c>
      <c r="B11" s="1209" t="s">
        <v>39</v>
      </c>
      <c r="C11" s="1286"/>
      <c r="D11" s="350">
        <f>SUM(E11:G11)</f>
        <v>8</v>
      </c>
      <c r="E11" s="351">
        <v>5</v>
      </c>
      <c r="F11" s="352">
        <v>3</v>
      </c>
      <c r="G11" s="352"/>
      <c r="H11" s="353"/>
      <c r="I11" s="354"/>
      <c r="J11" s="353"/>
      <c r="K11" s="355"/>
      <c r="L11" s="355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7"/>
      <c r="Z11" s="355"/>
      <c r="AA11" s="358"/>
      <c r="AB11" s="359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208" t="s">
        <v>40</v>
      </c>
      <c r="C12" s="361" t="s">
        <v>41</v>
      </c>
      <c r="D12" s="362">
        <f t="shared" ref="D12:D21" si="0">SUM(E12:X12)</f>
        <v>32</v>
      </c>
      <c r="E12" s="363"/>
      <c r="F12" s="31">
        <v>3</v>
      </c>
      <c r="G12" s="31">
        <v>4</v>
      </c>
      <c r="H12" s="31"/>
      <c r="I12" s="646"/>
      <c r="J12" s="31"/>
      <c r="K12" s="31"/>
      <c r="L12" s="31">
        <v>2</v>
      </c>
      <c r="M12" s="31">
        <v>5</v>
      </c>
      <c r="N12" s="31">
        <v>6</v>
      </c>
      <c r="O12" s="31">
        <v>4</v>
      </c>
      <c r="P12" s="31">
        <v>2</v>
      </c>
      <c r="Q12" s="31"/>
      <c r="R12" s="31"/>
      <c r="S12" s="31"/>
      <c r="T12" s="31">
        <v>2</v>
      </c>
      <c r="U12" s="31">
        <v>2</v>
      </c>
      <c r="V12" s="31">
        <v>1</v>
      </c>
      <c r="W12" s="31"/>
      <c r="X12" s="33">
        <v>1</v>
      </c>
      <c r="Y12" s="364"/>
      <c r="Z12" s="34"/>
      <c r="AA12" s="35"/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619" t="s">
        <v>42</v>
      </c>
      <c r="D13" s="37">
        <f t="shared" si="0"/>
        <v>15</v>
      </c>
      <c r="E13" s="38">
        <v>3</v>
      </c>
      <c r="F13" s="39"/>
      <c r="G13" s="39">
        <v>2</v>
      </c>
      <c r="H13" s="39">
        <v>2</v>
      </c>
      <c r="I13" s="40">
        <v>2</v>
      </c>
      <c r="J13" s="39"/>
      <c r="K13" s="39"/>
      <c r="L13" s="39"/>
      <c r="M13" s="39"/>
      <c r="N13" s="39">
        <v>2</v>
      </c>
      <c r="O13" s="39"/>
      <c r="P13" s="39"/>
      <c r="Q13" s="39">
        <v>1</v>
      </c>
      <c r="R13" s="39">
        <v>1</v>
      </c>
      <c r="S13" s="39"/>
      <c r="T13" s="39"/>
      <c r="U13" s="39">
        <v>1</v>
      </c>
      <c r="V13" s="39"/>
      <c r="W13" s="39">
        <v>1</v>
      </c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5</v>
      </c>
      <c r="E14" s="47">
        <v>1</v>
      </c>
      <c r="F14" s="48"/>
      <c r="G14" s="48"/>
      <c r="H14" s="48"/>
      <c r="I14" s="49"/>
      <c r="J14" s="48"/>
      <c r="K14" s="48"/>
      <c r="L14" s="48"/>
      <c r="M14" s="48"/>
      <c r="N14" s="48">
        <v>1</v>
      </c>
      <c r="O14" s="48"/>
      <c r="P14" s="48"/>
      <c r="Q14" s="48"/>
      <c r="R14" s="48"/>
      <c r="S14" s="48">
        <v>1</v>
      </c>
      <c r="T14" s="48"/>
      <c r="U14" s="48">
        <v>1</v>
      </c>
      <c r="V14" s="48">
        <v>1</v>
      </c>
      <c r="W14" s="48"/>
      <c r="X14" s="41"/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618" t="s">
        <v>44</v>
      </c>
      <c r="D15" s="53">
        <f t="shared" si="0"/>
        <v>41</v>
      </c>
      <c r="E15" s="54">
        <v>16</v>
      </c>
      <c r="F15" s="55"/>
      <c r="G15" s="55"/>
      <c r="H15" s="55"/>
      <c r="I15" s="56"/>
      <c r="J15" s="55"/>
      <c r="K15" s="55">
        <v>1</v>
      </c>
      <c r="L15" s="55">
        <v>7</v>
      </c>
      <c r="M15" s="55">
        <v>7</v>
      </c>
      <c r="N15" s="55">
        <v>4</v>
      </c>
      <c r="O15" s="55">
        <v>2</v>
      </c>
      <c r="P15" s="55"/>
      <c r="Q15" s="55">
        <v>1</v>
      </c>
      <c r="R15" s="55"/>
      <c r="S15" s="55">
        <v>1</v>
      </c>
      <c r="T15" s="55"/>
      <c r="U15" s="55"/>
      <c r="V15" s="55"/>
      <c r="W15" s="55">
        <v>1</v>
      </c>
      <c r="X15" s="57">
        <v>1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21</v>
      </c>
      <c r="E16" s="38">
        <v>3</v>
      </c>
      <c r="F16" s="39">
        <v>5</v>
      </c>
      <c r="G16" s="39">
        <v>3</v>
      </c>
      <c r="H16" s="39">
        <v>8</v>
      </c>
      <c r="I16" s="45">
        <v>2</v>
      </c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79</v>
      </c>
      <c r="E17" s="47"/>
      <c r="F17" s="48">
        <v>5</v>
      </c>
      <c r="G17" s="48">
        <v>4</v>
      </c>
      <c r="H17" s="48">
        <v>4</v>
      </c>
      <c r="I17" s="51"/>
      <c r="J17" s="69">
        <v>0</v>
      </c>
      <c r="K17" s="48">
        <v>0</v>
      </c>
      <c r="L17" s="48">
        <v>1</v>
      </c>
      <c r="M17" s="70">
        <v>2</v>
      </c>
      <c r="N17" s="70">
        <v>0</v>
      </c>
      <c r="O17" s="70">
        <v>5</v>
      </c>
      <c r="P17" s="70">
        <v>4</v>
      </c>
      <c r="Q17" s="70">
        <v>4</v>
      </c>
      <c r="R17" s="70">
        <v>2</v>
      </c>
      <c r="S17" s="70">
        <v>6</v>
      </c>
      <c r="T17" s="70">
        <v>3</v>
      </c>
      <c r="U17" s="70">
        <v>7</v>
      </c>
      <c r="V17" s="70">
        <v>6</v>
      </c>
      <c r="W17" s="70">
        <v>8</v>
      </c>
      <c r="X17" s="70">
        <v>18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18</v>
      </c>
      <c r="E18" s="47"/>
      <c r="F18" s="48">
        <v>9</v>
      </c>
      <c r="G18" s="48">
        <v>6</v>
      </c>
      <c r="H18" s="48">
        <v>3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288" t="s">
        <v>49</v>
      </c>
      <c r="C20" s="647" t="s">
        <v>50</v>
      </c>
      <c r="D20" s="648">
        <f t="shared" si="0"/>
        <v>112</v>
      </c>
      <c r="E20" s="649">
        <v>112</v>
      </c>
      <c r="F20" s="31"/>
      <c r="G20" s="31"/>
      <c r="H20" s="31"/>
      <c r="I20" s="650"/>
      <c r="J20" s="651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650">
        <v>0</v>
      </c>
      <c r="AC20" s="650">
        <v>0</v>
      </c>
      <c r="AD20" s="650">
        <v>0</v>
      </c>
      <c r="AE20" s="652">
        <v>0</v>
      </c>
      <c r="AF20" s="650">
        <v>0</v>
      </c>
      <c r="AG20" s="650">
        <v>0</v>
      </c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15</v>
      </c>
      <c r="E23" s="91"/>
      <c r="F23" s="92"/>
      <c r="G23" s="92"/>
      <c r="H23" s="92"/>
      <c r="I23" s="93"/>
      <c r="J23" s="69"/>
      <c r="K23" s="48">
        <v>1</v>
      </c>
      <c r="L23" s="48">
        <v>4</v>
      </c>
      <c r="M23" s="48">
        <v>4</v>
      </c>
      <c r="N23" s="48">
        <v>3</v>
      </c>
      <c r="O23" s="48">
        <v>1</v>
      </c>
      <c r="P23" s="48"/>
      <c r="Q23" s="48">
        <v>1</v>
      </c>
      <c r="R23" s="48">
        <v>1</v>
      </c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15</v>
      </c>
      <c r="E24" s="91"/>
      <c r="F24" s="92"/>
      <c r="G24" s="92"/>
      <c r="H24" s="92"/>
      <c r="I24" s="93"/>
      <c r="J24" s="69"/>
      <c r="K24" s="99">
        <v>1</v>
      </c>
      <c r="L24" s="99">
        <v>4</v>
      </c>
      <c r="M24" s="99">
        <v>4</v>
      </c>
      <c r="N24" s="99">
        <v>3</v>
      </c>
      <c r="O24" s="99">
        <v>1</v>
      </c>
      <c r="P24" s="99"/>
      <c r="Q24" s="99">
        <v>1</v>
      </c>
      <c r="R24" s="99">
        <v>1</v>
      </c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288" t="s">
        <v>56</v>
      </c>
      <c r="C26" s="623" t="s">
        <v>57</v>
      </c>
      <c r="D26" s="350">
        <f>SUM(E26:F26)</f>
        <v>5</v>
      </c>
      <c r="E26" s="38">
        <v>5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653">
        <v>0</v>
      </c>
      <c r="AC26" s="650">
        <v>0</v>
      </c>
      <c r="AD26" s="650">
        <v>0</v>
      </c>
      <c r="AE26" s="96"/>
      <c r="AF26" s="650">
        <v>0</v>
      </c>
      <c r="AG26" s="650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617" t="s">
        <v>58</v>
      </c>
      <c r="D27" s="98">
        <f>SUM(E27:G27)</f>
        <v>5</v>
      </c>
      <c r="E27" s="47">
        <v>5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/>
      <c r="AC28" s="61"/>
      <c r="AD28" s="61"/>
      <c r="AE28" s="126"/>
      <c r="AF28" s="61"/>
      <c r="AG28" s="61"/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288" t="s">
        <v>60</v>
      </c>
      <c r="C29" s="654" t="s">
        <v>61</v>
      </c>
      <c r="D29" s="648">
        <f>SUM(E29:H29)</f>
        <v>0</v>
      </c>
      <c r="E29" s="649"/>
      <c r="F29" s="31"/>
      <c r="G29" s="31"/>
      <c r="H29" s="31"/>
      <c r="I29" s="655"/>
      <c r="J29" s="656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371"/>
      <c r="Z29" s="657"/>
      <c r="AA29" s="358"/>
      <c r="AB29" s="650"/>
      <c r="AC29" s="650"/>
      <c r="AD29" s="650"/>
      <c r="AE29" s="650"/>
      <c r="AF29" s="650"/>
      <c r="AG29" s="650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300" t="s">
        <v>63</v>
      </c>
      <c r="C32" s="1301"/>
      <c r="D32" s="658">
        <f>SUM(E32:X32)</f>
        <v>105</v>
      </c>
      <c r="E32" s="659">
        <v>105</v>
      </c>
      <c r="F32" s="660"/>
      <c r="G32" s="660"/>
      <c r="H32" s="660"/>
      <c r="I32" s="661"/>
      <c r="J32" s="662"/>
      <c r="K32" s="660"/>
      <c r="L32" s="660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4"/>
      <c r="Z32" s="660"/>
      <c r="AA32" s="665"/>
      <c r="AB32" s="661">
        <v>0</v>
      </c>
      <c r="AC32" s="661">
        <v>0</v>
      </c>
      <c r="AD32" s="661">
        <v>0</v>
      </c>
      <c r="AE32" s="661">
        <v>0</v>
      </c>
      <c r="AF32" s="661">
        <v>0</v>
      </c>
      <c r="AG32" s="661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302"/>
      <c r="C34" s="618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303" t="s">
        <v>67</v>
      </c>
      <c r="C35" s="1303"/>
      <c r="D35" s="37">
        <f>SUM(E35:X35)</f>
        <v>11</v>
      </c>
      <c r="E35" s="47"/>
      <c r="F35" s="48"/>
      <c r="G35" s="48"/>
      <c r="H35" s="48"/>
      <c r="I35" s="51">
        <v>11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295</v>
      </c>
      <c r="E38" s="140">
        <v>114</v>
      </c>
      <c r="F38" s="99">
        <v>0</v>
      </c>
      <c r="G38" s="99">
        <v>1</v>
      </c>
      <c r="H38" s="99">
        <v>1</v>
      </c>
      <c r="I38" s="141">
        <v>0</v>
      </c>
      <c r="J38" s="142">
        <v>0</v>
      </c>
      <c r="K38" s="99">
        <v>1</v>
      </c>
      <c r="L38" s="99">
        <v>3</v>
      </c>
      <c r="M38" s="143">
        <v>5</v>
      </c>
      <c r="N38" s="143">
        <v>5</v>
      </c>
      <c r="O38" s="143">
        <v>6</v>
      </c>
      <c r="P38" s="143">
        <v>12</v>
      </c>
      <c r="Q38" s="143">
        <v>9</v>
      </c>
      <c r="R38" s="143">
        <v>5</v>
      </c>
      <c r="S38" s="143">
        <v>14</v>
      </c>
      <c r="T38" s="143">
        <v>15</v>
      </c>
      <c r="U38" s="143">
        <v>21</v>
      </c>
      <c r="V38" s="143">
        <v>17</v>
      </c>
      <c r="W38" s="143">
        <v>19</v>
      </c>
      <c r="X38" s="143">
        <v>47</v>
      </c>
      <c r="Y38" s="144">
        <v>0</v>
      </c>
      <c r="Z38" s="99">
        <v>0</v>
      </c>
      <c r="AA38" s="100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288" t="s">
        <v>71</v>
      </c>
      <c r="C39" s="666" t="s">
        <v>72</v>
      </c>
      <c r="D39" s="648">
        <f>SUM(U39:X39)</f>
        <v>0</v>
      </c>
      <c r="E39" s="667"/>
      <c r="F39" s="127"/>
      <c r="G39" s="127"/>
      <c r="H39" s="127"/>
      <c r="I39" s="655"/>
      <c r="J39" s="656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48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16</v>
      </c>
      <c r="V40" s="70">
        <v>6</v>
      </c>
      <c r="W40" s="70">
        <v>8</v>
      </c>
      <c r="X40" s="70">
        <v>18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48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16</v>
      </c>
      <c r="V42" s="70">
        <v>6</v>
      </c>
      <c r="W42" s="70">
        <v>8</v>
      </c>
      <c r="X42" s="70">
        <v>18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48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16</v>
      </c>
      <c r="V43" s="157">
        <v>6</v>
      </c>
      <c r="W43" s="157">
        <v>8</v>
      </c>
      <c r="X43" s="157">
        <v>18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298" t="s">
        <v>77</v>
      </c>
      <c r="C44" s="1299"/>
      <c r="D44" s="648">
        <f>SUM(E44:X44)</f>
        <v>37</v>
      </c>
      <c r="E44" s="649">
        <v>3</v>
      </c>
      <c r="F44" s="31">
        <v>3</v>
      </c>
      <c r="G44" s="31">
        <v>4</v>
      </c>
      <c r="H44" s="31">
        <v>7</v>
      </c>
      <c r="I44" s="650">
        <v>20</v>
      </c>
      <c r="J44" s="651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650">
        <v>0</v>
      </c>
      <c r="AC44" s="650">
        <v>0</v>
      </c>
      <c r="AD44" s="650">
        <v>0</v>
      </c>
      <c r="AE44" s="650">
        <v>0</v>
      </c>
      <c r="AF44" s="650">
        <v>0</v>
      </c>
      <c r="AG44" s="65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304" t="s">
        <v>4</v>
      </c>
      <c r="C46" s="1305"/>
      <c r="D46" s="658">
        <f>SUM(E46:X46)</f>
        <v>963</v>
      </c>
      <c r="E46" s="668">
        <f t="shared" ref="E46:AG46" si="10">SUM(E11:E45)</f>
        <v>372</v>
      </c>
      <c r="F46" s="669">
        <f t="shared" si="10"/>
        <v>28</v>
      </c>
      <c r="G46" s="669">
        <f t="shared" si="10"/>
        <v>24</v>
      </c>
      <c r="H46" s="669">
        <f t="shared" si="10"/>
        <v>25</v>
      </c>
      <c r="I46" s="670">
        <f t="shared" si="10"/>
        <v>35</v>
      </c>
      <c r="J46" s="671">
        <f t="shared" si="10"/>
        <v>0</v>
      </c>
      <c r="K46" s="669">
        <f t="shared" si="10"/>
        <v>4</v>
      </c>
      <c r="L46" s="669">
        <f t="shared" si="10"/>
        <v>21</v>
      </c>
      <c r="M46" s="672">
        <f t="shared" si="10"/>
        <v>27</v>
      </c>
      <c r="N46" s="672">
        <f t="shared" si="10"/>
        <v>24</v>
      </c>
      <c r="O46" s="672">
        <f t="shared" si="10"/>
        <v>19</v>
      </c>
      <c r="P46" s="672">
        <f t="shared" si="10"/>
        <v>18</v>
      </c>
      <c r="Q46" s="672">
        <f t="shared" si="10"/>
        <v>17</v>
      </c>
      <c r="R46" s="672">
        <f t="shared" si="10"/>
        <v>10</v>
      </c>
      <c r="S46" s="672">
        <f t="shared" si="10"/>
        <v>22</v>
      </c>
      <c r="T46" s="672">
        <f t="shared" si="10"/>
        <v>20</v>
      </c>
      <c r="U46" s="672">
        <f t="shared" si="10"/>
        <v>80</v>
      </c>
      <c r="V46" s="672">
        <f t="shared" si="10"/>
        <v>43</v>
      </c>
      <c r="W46" s="672">
        <f t="shared" si="10"/>
        <v>53</v>
      </c>
      <c r="X46" s="672">
        <f t="shared" si="10"/>
        <v>121</v>
      </c>
      <c r="Y46" s="673">
        <f t="shared" si="10"/>
        <v>0</v>
      </c>
      <c r="Z46" s="669">
        <f t="shared" si="10"/>
        <v>0</v>
      </c>
      <c r="AA46" s="669">
        <f t="shared" si="10"/>
        <v>0</v>
      </c>
      <c r="AB46" s="670">
        <f t="shared" si="10"/>
        <v>0</v>
      </c>
      <c r="AC46" s="670">
        <f t="shared" si="10"/>
        <v>0</v>
      </c>
      <c r="AD46" s="670">
        <f t="shared" si="10"/>
        <v>0</v>
      </c>
      <c r="AE46" s="670">
        <f t="shared" si="10"/>
        <v>0</v>
      </c>
      <c r="AF46" s="670">
        <f t="shared" si="10"/>
        <v>0</v>
      </c>
      <c r="AG46" s="670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306" t="s">
        <v>3</v>
      </c>
      <c r="B48" s="1307"/>
      <c r="C48" s="1308"/>
      <c r="D48" s="674" t="s">
        <v>4</v>
      </c>
      <c r="E48" s="343" t="s">
        <v>80</v>
      </c>
      <c r="F48" s="675" t="s">
        <v>81</v>
      </c>
      <c r="G48" s="675" t="s">
        <v>82</v>
      </c>
      <c r="H48" s="676" t="s">
        <v>83</v>
      </c>
      <c r="I48" s="677" t="s">
        <v>84</v>
      </c>
    </row>
    <row r="49" spans="1:9" ht="15" customHeight="1" x14ac:dyDescent="0.25">
      <c r="A49" s="1208" t="s">
        <v>38</v>
      </c>
      <c r="B49" s="1209" t="s">
        <v>39</v>
      </c>
      <c r="C49" s="1286"/>
      <c r="D49" s="350">
        <f t="shared" ref="D49:D83" si="11">SUM(E49:H49)</f>
        <v>14</v>
      </c>
      <c r="E49" s="351">
        <v>8</v>
      </c>
      <c r="F49" s="678"/>
      <c r="G49" s="678">
        <v>1</v>
      </c>
      <c r="H49" s="386">
        <v>5</v>
      </c>
      <c r="I49" s="387"/>
    </row>
    <row r="50" spans="1:9" ht="21" x14ac:dyDescent="0.25">
      <c r="A50" s="982"/>
      <c r="B50" s="1208" t="s">
        <v>40</v>
      </c>
      <c r="C50" s="654" t="s">
        <v>41</v>
      </c>
      <c r="D50" s="350">
        <f t="shared" si="11"/>
        <v>30</v>
      </c>
      <c r="E50" s="649">
        <v>5</v>
      </c>
      <c r="F50" s="31">
        <v>23</v>
      </c>
      <c r="G50" s="31">
        <v>1</v>
      </c>
      <c r="H50" s="82">
        <v>1</v>
      </c>
      <c r="I50" s="653"/>
    </row>
    <row r="51" spans="1:9" x14ac:dyDescent="0.25">
      <c r="A51" s="982"/>
      <c r="B51" s="982"/>
      <c r="C51" s="619" t="s">
        <v>42</v>
      </c>
      <c r="D51" s="98">
        <f t="shared" si="11"/>
        <v>15</v>
      </c>
      <c r="E51" s="47">
        <v>2</v>
      </c>
      <c r="F51" s="48">
        <v>13</v>
      </c>
      <c r="G51" s="48"/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5</v>
      </c>
      <c r="E52" s="47">
        <v>1</v>
      </c>
      <c r="F52" s="48">
        <v>4</v>
      </c>
      <c r="G52" s="48"/>
      <c r="H52" s="70"/>
      <c r="I52" s="117"/>
    </row>
    <row r="53" spans="1:9" x14ac:dyDescent="0.25">
      <c r="A53" s="982"/>
      <c r="B53" s="983"/>
      <c r="C53" s="618" t="s">
        <v>44</v>
      </c>
      <c r="D53" s="53">
        <f t="shared" si="11"/>
        <v>40</v>
      </c>
      <c r="E53" s="54"/>
      <c r="F53" s="55">
        <v>40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21</v>
      </c>
      <c r="E54" s="38">
        <v>14</v>
      </c>
      <c r="F54" s="39">
        <v>2</v>
      </c>
      <c r="G54" s="39">
        <v>2</v>
      </c>
      <c r="H54" s="64">
        <v>3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79</v>
      </c>
      <c r="E55" s="47">
        <v>73</v>
      </c>
      <c r="F55" s="48">
        <v>1</v>
      </c>
      <c r="G55" s="48"/>
      <c r="H55" s="70">
        <v>5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18</v>
      </c>
      <c r="E56" s="47">
        <v>10</v>
      </c>
      <c r="F56" s="48">
        <v>1</v>
      </c>
      <c r="G56" s="48"/>
      <c r="H56" s="70">
        <v>7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112</v>
      </c>
      <c r="E58" s="47">
        <v>112</v>
      </c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15</v>
      </c>
      <c r="E60" s="140">
        <v>2</v>
      </c>
      <c r="F60" s="99">
        <v>13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15</v>
      </c>
      <c r="E61" s="140">
        <v>2</v>
      </c>
      <c r="F61" s="99">
        <v>13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288" t="s">
        <v>56</v>
      </c>
      <c r="C63" s="623" t="s">
        <v>57</v>
      </c>
      <c r="D63" s="648">
        <f t="shared" si="11"/>
        <v>6</v>
      </c>
      <c r="E63" s="651">
        <v>5</v>
      </c>
      <c r="F63" s="31"/>
      <c r="G63" s="31"/>
      <c r="H63" s="82">
        <v>1</v>
      </c>
      <c r="I63" s="653"/>
    </row>
    <row r="64" spans="1:9" x14ac:dyDescent="0.25">
      <c r="A64" s="982"/>
      <c r="B64" s="1010"/>
      <c r="C64" s="617" t="s">
        <v>58</v>
      </c>
      <c r="D64" s="37">
        <f t="shared" si="11"/>
        <v>5</v>
      </c>
      <c r="E64" s="69">
        <v>5</v>
      </c>
      <c r="F64" s="48"/>
      <c r="G64" s="48"/>
      <c r="H64" s="70"/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288" t="s">
        <v>60</v>
      </c>
      <c r="C66" s="654" t="s">
        <v>61</v>
      </c>
      <c r="D66" s="350">
        <f t="shared" si="11"/>
        <v>0</v>
      </c>
      <c r="E66" s="649"/>
      <c r="F66" s="31"/>
      <c r="G66" s="31"/>
      <c r="H66" s="82"/>
      <c r="I66" s="653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300" t="s">
        <v>63</v>
      </c>
      <c r="C69" s="1301"/>
      <c r="D69" s="658">
        <f t="shared" si="11"/>
        <v>112</v>
      </c>
      <c r="E69" s="659">
        <v>112</v>
      </c>
      <c r="F69" s="660"/>
      <c r="G69" s="660"/>
      <c r="H69" s="663"/>
      <c r="I69" s="679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302"/>
      <c r="C71" s="618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303" t="s">
        <v>67</v>
      </c>
      <c r="C72" s="1303"/>
      <c r="D72" s="98">
        <f t="shared" si="11"/>
        <v>12</v>
      </c>
      <c r="E72" s="47">
        <v>8</v>
      </c>
      <c r="F72" s="48">
        <v>1</v>
      </c>
      <c r="G72" s="48"/>
      <c r="H72" s="70">
        <v>3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514</v>
      </c>
      <c r="E75" s="140">
        <v>288</v>
      </c>
      <c r="F75" s="99">
        <v>113</v>
      </c>
      <c r="G75" s="99">
        <v>0</v>
      </c>
      <c r="H75" s="143">
        <v>113</v>
      </c>
      <c r="I75" s="176"/>
    </row>
    <row r="76" spans="1:9" ht="15" customHeight="1" x14ac:dyDescent="0.25">
      <c r="A76" s="982"/>
      <c r="B76" s="1288" t="s">
        <v>71</v>
      </c>
      <c r="C76" s="666" t="s">
        <v>72</v>
      </c>
      <c r="D76" s="350">
        <f t="shared" si="11"/>
        <v>0</v>
      </c>
      <c r="E76" s="649"/>
      <c r="F76" s="31"/>
      <c r="G76" s="31"/>
      <c r="H76" s="82"/>
      <c r="I76" s="653"/>
    </row>
    <row r="77" spans="1:9" x14ac:dyDescent="0.25">
      <c r="A77" s="982"/>
      <c r="B77" s="1010"/>
      <c r="C77" s="148" t="s">
        <v>73</v>
      </c>
      <c r="D77" s="98">
        <f t="shared" si="11"/>
        <v>48</v>
      </c>
      <c r="E77" s="47">
        <v>48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48</v>
      </c>
      <c r="E79" s="140">
        <v>48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48</v>
      </c>
      <c r="E80" s="140">
        <v>48</v>
      </c>
      <c r="F80" s="99"/>
      <c r="G80" s="99"/>
      <c r="H80" s="143"/>
      <c r="I80" s="176"/>
    </row>
    <row r="81" spans="1:23" x14ac:dyDescent="0.25">
      <c r="A81" s="982"/>
      <c r="B81" s="1298" t="s">
        <v>77</v>
      </c>
      <c r="C81" s="1299"/>
      <c r="D81" s="648">
        <f t="shared" si="11"/>
        <v>33</v>
      </c>
      <c r="E81" s="649">
        <v>25</v>
      </c>
      <c r="F81" s="31"/>
      <c r="G81" s="31">
        <v>1</v>
      </c>
      <c r="H81" s="680">
        <v>7</v>
      </c>
      <c r="I81" s="653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313" t="s">
        <v>4</v>
      </c>
      <c r="C83" s="1314"/>
      <c r="D83" s="658">
        <f t="shared" si="11"/>
        <v>1190</v>
      </c>
      <c r="E83" s="668">
        <f>SUM(E49:E82)</f>
        <v>816</v>
      </c>
      <c r="F83" s="671">
        <f>SUM(F49:F82)</f>
        <v>224</v>
      </c>
      <c r="G83" s="671">
        <f>SUM(G49:G82)</f>
        <v>5</v>
      </c>
      <c r="H83" s="681">
        <f>SUM(H49:H82)</f>
        <v>145</v>
      </c>
      <c r="I83" s="682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306" t="s">
        <v>87</v>
      </c>
      <c r="B85" s="1307"/>
      <c r="C85" s="1308"/>
      <c r="D85" s="674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309" t="s">
        <v>89</v>
      </c>
      <c r="B86" s="1310"/>
      <c r="C86" s="1311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683" t="s">
        <v>92</v>
      </c>
      <c r="B89" s="684"/>
      <c r="C89" s="685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312" t="s">
        <v>93</v>
      </c>
      <c r="B90" s="1312"/>
      <c r="C90" s="1312"/>
      <c r="D90" s="674" t="s">
        <v>94</v>
      </c>
      <c r="E90" s="686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318" t="s">
        <v>96</v>
      </c>
      <c r="B91" s="1319"/>
      <c r="C91" s="1320"/>
      <c r="D91" s="687"/>
      <c r="E91" s="688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683" t="s">
        <v>99</v>
      </c>
      <c r="B94" s="684"/>
      <c r="C94" s="685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312" t="s">
        <v>93</v>
      </c>
      <c r="B95" s="1312"/>
      <c r="C95" s="1312"/>
      <c r="D95" s="1321" t="s">
        <v>94</v>
      </c>
      <c r="E95" s="1308" t="s">
        <v>95</v>
      </c>
      <c r="F95" s="1306" t="s">
        <v>100</v>
      </c>
      <c r="G95" s="1308"/>
      <c r="H95" s="1324" t="s">
        <v>6</v>
      </c>
      <c r="I95" s="1324"/>
      <c r="J95" s="1324"/>
      <c r="K95" s="1324"/>
      <c r="L95" s="1324"/>
      <c r="M95" s="1324"/>
      <c r="N95" s="1324"/>
      <c r="O95" s="1324"/>
      <c r="P95" s="1324"/>
      <c r="Q95" s="1324"/>
      <c r="R95" s="1324"/>
      <c r="S95" s="1324"/>
      <c r="T95" s="1324"/>
      <c r="U95" s="1325"/>
      <c r="V95" s="992" t="s">
        <v>7</v>
      </c>
      <c r="W95" s="1290" t="s">
        <v>101</v>
      </c>
    </row>
    <row r="96" spans="1:23" s="8" customFormat="1" ht="21" x14ac:dyDescent="0.15">
      <c r="A96" s="1312"/>
      <c r="B96" s="1312"/>
      <c r="C96" s="1312"/>
      <c r="D96" s="1321"/>
      <c r="E96" s="1308"/>
      <c r="F96" s="689" t="s">
        <v>102</v>
      </c>
      <c r="G96" s="690" t="s">
        <v>14</v>
      </c>
      <c r="H96" s="691" t="s">
        <v>103</v>
      </c>
      <c r="I96" s="675" t="s">
        <v>104</v>
      </c>
      <c r="J96" s="692" t="s">
        <v>105</v>
      </c>
      <c r="K96" s="692" t="s">
        <v>18</v>
      </c>
      <c r="L96" s="692" t="s">
        <v>19</v>
      </c>
      <c r="M96" s="692" t="s">
        <v>20</v>
      </c>
      <c r="N96" s="692" t="s">
        <v>21</v>
      </c>
      <c r="O96" s="692" t="s">
        <v>22</v>
      </c>
      <c r="P96" s="692" t="s">
        <v>23</v>
      </c>
      <c r="Q96" s="692" t="s">
        <v>24</v>
      </c>
      <c r="R96" s="692" t="s">
        <v>25</v>
      </c>
      <c r="S96" s="692" t="s">
        <v>26</v>
      </c>
      <c r="T96" s="692" t="s">
        <v>27</v>
      </c>
      <c r="U96" s="693" t="s">
        <v>28</v>
      </c>
      <c r="V96" s="995"/>
      <c r="W96" s="1035"/>
    </row>
    <row r="97" spans="1:91" s="8" customFormat="1" ht="10.5" x14ac:dyDescent="0.15">
      <c r="A97" s="1315" t="s">
        <v>106</v>
      </c>
      <c r="B97" s="1316"/>
      <c r="C97" s="1317"/>
      <c r="D97" s="687"/>
      <c r="E97" s="694">
        <f>+F97+G97+H97+I97+J97+K97+L97+M97+N97+O97+P97+Q97+R97+S97+T97+U97</f>
        <v>0</v>
      </c>
      <c r="F97" s="695"/>
      <c r="G97" s="688"/>
      <c r="H97" s="696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688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683" t="s">
        <v>109</v>
      </c>
      <c r="B100" s="685"/>
      <c r="C100" s="685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287"/>
      <c r="D101" s="1321" t="s">
        <v>111</v>
      </c>
      <c r="E101" s="1212" t="s">
        <v>6</v>
      </c>
      <c r="F101" s="992"/>
      <c r="G101" s="992"/>
      <c r="H101" s="992"/>
      <c r="I101" s="992"/>
      <c r="J101" s="1291"/>
      <c r="K101" s="1322" t="s">
        <v>112</v>
      </c>
      <c r="L101" s="1323"/>
    </row>
    <row r="102" spans="1:91" s="8" customFormat="1" ht="10.5" x14ac:dyDescent="0.15">
      <c r="A102" s="995"/>
      <c r="B102" s="995"/>
      <c r="C102" s="996"/>
      <c r="D102" s="1321"/>
      <c r="E102" s="689" t="s">
        <v>113</v>
      </c>
      <c r="F102" s="691" t="s">
        <v>114</v>
      </c>
      <c r="G102" s="675" t="s">
        <v>115</v>
      </c>
      <c r="H102" s="675" t="s">
        <v>116</v>
      </c>
      <c r="I102" s="697" t="s">
        <v>117</v>
      </c>
      <c r="J102" s="676" t="s">
        <v>118</v>
      </c>
      <c r="K102" s="691" t="s">
        <v>51</v>
      </c>
      <c r="L102" s="686" t="s">
        <v>50</v>
      </c>
    </row>
    <row r="103" spans="1:91" s="8" customFormat="1" ht="15" customHeight="1" x14ac:dyDescent="0.25">
      <c r="A103" s="1292" t="s">
        <v>119</v>
      </c>
      <c r="B103" s="1293"/>
      <c r="C103" s="647" t="s">
        <v>120</v>
      </c>
      <c r="D103" s="223">
        <f>SUM(E103:J103)</f>
        <v>0</v>
      </c>
      <c r="E103" s="649"/>
      <c r="F103" s="651"/>
      <c r="G103" s="31"/>
      <c r="H103" s="31"/>
      <c r="I103" s="31"/>
      <c r="J103" s="698"/>
      <c r="K103" s="651"/>
      <c r="L103" s="65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292" t="s">
        <v>123</v>
      </c>
      <c r="B106" s="1293"/>
      <c r="C106" s="647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292" t="s">
        <v>124</v>
      </c>
      <c r="B109" s="1295"/>
      <c r="C109" s="647" t="s">
        <v>120</v>
      </c>
      <c r="D109" s="229">
        <f t="shared" si="19"/>
        <v>0</v>
      </c>
      <c r="E109" s="649"/>
      <c r="F109" s="651"/>
      <c r="G109" s="31"/>
      <c r="H109" s="31"/>
      <c r="I109" s="31"/>
      <c r="J109" s="698"/>
      <c r="K109" s="651"/>
      <c r="L109" s="65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683" t="s">
        <v>125</v>
      </c>
      <c r="B112" s="684"/>
      <c r="C112" s="684"/>
      <c r="D112" s="684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616" t="s">
        <v>126</v>
      </c>
      <c r="B113" s="699" t="s">
        <v>127</v>
      </c>
      <c r="C113" s="620" t="s">
        <v>128</v>
      </c>
      <c r="D113" s="621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700" t="s">
        <v>129</v>
      </c>
      <c r="B114" s="701"/>
      <c r="C114" s="662"/>
      <c r="D114" s="702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683" t="s">
        <v>130</v>
      </c>
      <c r="B115" s="684"/>
      <c r="C115" s="684"/>
      <c r="D115" s="684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94" t="s">
        <v>131</v>
      </c>
      <c r="B116" s="1306" t="s">
        <v>132</v>
      </c>
      <c r="C116" s="1307"/>
      <c r="D116" s="1307"/>
      <c r="E116" s="1307"/>
      <c r="F116" s="1307"/>
      <c r="G116" s="1307"/>
      <c r="H116" s="1307"/>
      <c r="I116" s="1308"/>
      <c r="J116" s="184"/>
      <c r="K116" s="184"/>
      <c r="L116" s="184"/>
    </row>
    <row r="117" spans="1:94" s="8" customFormat="1" ht="42" x14ac:dyDescent="0.15">
      <c r="A117" s="1058"/>
      <c r="B117" s="703" t="s">
        <v>133</v>
      </c>
      <c r="C117" s="674" t="s">
        <v>134</v>
      </c>
      <c r="D117" s="674" t="s">
        <v>135</v>
      </c>
      <c r="E117" s="674" t="s">
        <v>136</v>
      </c>
      <c r="F117" s="674" t="s">
        <v>137</v>
      </c>
      <c r="G117" s="674" t="s">
        <v>138</v>
      </c>
      <c r="H117" s="674" t="s">
        <v>139</v>
      </c>
      <c r="I117" s="674" t="s">
        <v>140</v>
      </c>
      <c r="J117" s="184"/>
      <c r="K117" s="184"/>
      <c r="L117" s="184"/>
    </row>
    <row r="118" spans="1:94" s="8" customFormat="1" ht="21" x14ac:dyDescent="0.15">
      <c r="A118" s="704" t="s">
        <v>141</v>
      </c>
      <c r="B118" s="705">
        <f>SUM(C118:I118)</f>
        <v>0</v>
      </c>
      <c r="C118" s="706"/>
      <c r="D118" s="706"/>
      <c r="E118" s="706"/>
      <c r="F118" s="706"/>
      <c r="G118" s="706"/>
      <c r="H118" s="706"/>
      <c r="I118" s="652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683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94" t="s">
        <v>131</v>
      </c>
      <c r="B121" s="1285" t="s">
        <v>144</v>
      </c>
      <c r="C121" s="1329" t="s">
        <v>145</v>
      </c>
      <c r="D121" s="1330"/>
      <c r="E121" s="1330"/>
      <c r="F121" s="1330"/>
      <c r="G121" s="1330"/>
      <c r="H121" s="1330"/>
      <c r="I121" s="1330"/>
      <c r="J121" s="1330"/>
      <c r="K121" s="1330"/>
      <c r="L121" s="1330"/>
      <c r="M121" s="1331"/>
    </row>
    <row r="122" spans="1:94" s="8" customFormat="1" ht="31.5" x14ac:dyDescent="0.15">
      <c r="A122" s="1058"/>
      <c r="B122" s="978"/>
      <c r="C122" s="689" t="s">
        <v>146</v>
      </c>
      <c r="D122" s="675" t="s">
        <v>147</v>
      </c>
      <c r="E122" s="675" t="s">
        <v>148</v>
      </c>
      <c r="F122" s="675" t="s">
        <v>149</v>
      </c>
      <c r="G122" s="675" t="s">
        <v>150</v>
      </c>
      <c r="H122" s="675" t="s">
        <v>151</v>
      </c>
      <c r="I122" s="675" t="s">
        <v>152</v>
      </c>
      <c r="J122" s="675" t="s">
        <v>153</v>
      </c>
      <c r="K122" s="675" t="s">
        <v>154</v>
      </c>
      <c r="L122" s="675" t="s">
        <v>155</v>
      </c>
      <c r="M122" s="686" t="s">
        <v>156</v>
      </c>
    </row>
    <row r="123" spans="1:94" s="8" customFormat="1" ht="21" x14ac:dyDescent="0.15">
      <c r="A123" s="704" t="s">
        <v>157</v>
      </c>
      <c r="B123" s="705">
        <f>SUM(C123:M123)</f>
        <v>0</v>
      </c>
      <c r="C123" s="649"/>
      <c r="D123" s="31"/>
      <c r="E123" s="31"/>
      <c r="F123" s="31"/>
      <c r="G123" s="31"/>
      <c r="H123" s="31"/>
      <c r="I123" s="31"/>
      <c r="J123" s="31"/>
      <c r="K123" s="31"/>
      <c r="L123" s="31"/>
      <c r="M123" s="65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683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94" t="s">
        <v>131</v>
      </c>
      <c r="B126" s="1246" t="s">
        <v>160</v>
      </c>
      <c r="C126" s="1326" t="s">
        <v>6</v>
      </c>
      <c r="D126" s="1327"/>
      <c r="E126" s="1327"/>
      <c r="F126" s="1328"/>
      <c r="G126" s="1250" t="s">
        <v>9</v>
      </c>
      <c r="H126" s="1289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707" t="s">
        <v>161</v>
      </c>
      <c r="D127" s="675" t="s">
        <v>162</v>
      </c>
      <c r="E127" s="675" t="s">
        <v>163</v>
      </c>
      <c r="F127" s="676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704" t="s">
        <v>165</v>
      </c>
      <c r="B128" s="708"/>
      <c r="C128" s="83"/>
      <c r="D128" s="31"/>
      <c r="E128" s="31"/>
      <c r="F128" s="33"/>
      <c r="G128" s="651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96" t="s">
        <v>183</v>
      </c>
      <c r="B141" s="1297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306" t="s">
        <v>3</v>
      </c>
      <c r="B150" s="1307"/>
      <c r="C150" s="1308"/>
      <c r="D150" s="674" t="s">
        <v>4</v>
      </c>
      <c r="E150" s="343" t="s">
        <v>185</v>
      </c>
      <c r="F150" s="675" t="s">
        <v>81</v>
      </c>
      <c r="G150" s="675" t="s">
        <v>82</v>
      </c>
      <c r="H150" s="676" t="s">
        <v>83</v>
      </c>
      <c r="I150" s="677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208" t="s">
        <v>38</v>
      </c>
      <c r="B151" s="1209" t="s">
        <v>39</v>
      </c>
      <c r="C151" s="1286"/>
      <c r="D151" s="350">
        <f t="shared" ref="D151:D183" si="26">SUM(E151:H151)</f>
        <v>0</v>
      </c>
      <c r="E151" s="351"/>
      <c r="F151" s="678"/>
      <c r="G151" s="678"/>
      <c r="H151" s="386"/>
      <c r="I151" s="387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208" t="s">
        <v>40</v>
      </c>
      <c r="C152" s="654" t="s">
        <v>41</v>
      </c>
      <c r="D152" s="350">
        <f t="shared" si="26"/>
        <v>0</v>
      </c>
      <c r="E152" s="649"/>
      <c r="F152" s="31"/>
      <c r="G152" s="31"/>
      <c r="H152" s="82"/>
      <c r="I152" s="653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619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618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288" t="s">
        <v>56</v>
      </c>
      <c r="C165" s="623" t="s">
        <v>57</v>
      </c>
      <c r="D165" s="648">
        <f t="shared" si="26"/>
        <v>0</v>
      </c>
      <c r="E165" s="651"/>
      <c r="F165" s="31"/>
      <c r="G165" s="31"/>
      <c r="H165" s="82"/>
      <c r="I165" s="653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617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288" t="s">
        <v>60</v>
      </c>
      <c r="C168" s="654" t="s">
        <v>61</v>
      </c>
      <c r="D168" s="350">
        <f t="shared" si="26"/>
        <v>0</v>
      </c>
      <c r="E168" s="649"/>
      <c r="F168" s="31"/>
      <c r="G168" s="31"/>
      <c r="H168" s="82"/>
      <c r="I168" s="653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300" t="s">
        <v>63</v>
      </c>
      <c r="C171" s="1301"/>
      <c r="D171" s="658">
        <f t="shared" si="26"/>
        <v>0</v>
      </c>
      <c r="E171" s="659"/>
      <c r="F171" s="660"/>
      <c r="G171" s="660"/>
      <c r="H171" s="663"/>
      <c r="I171" s="679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302"/>
      <c r="C173" s="618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303" t="s">
        <v>67</v>
      </c>
      <c r="C174" s="1303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288" t="s">
        <v>71</v>
      </c>
      <c r="C178" s="666" t="s">
        <v>72</v>
      </c>
      <c r="D178" s="350">
        <f t="shared" si="26"/>
        <v>0</v>
      </c>
      <c r="E178" s="649"/>
      <c r="F178" s="31"/>
      <c r="G178" s="31"/>
      <c r="H178" s="82"/>
      <c r="I178" s="653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298" t="s">
        <v>77</v>
      </c>
      <c r="C181" s="1299"/>
      <c r="D181" s="648">
        <f t="shared" si="26"/>
        <v>0</v>
      </c>
      <c r="E181" s="649"/>
      <c r="F181" s="31"/>
      <c r="G181" s="31"/>
      <c r="H181" s="680"/>
      <c r="I181" s="653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333" t="s">
        <v>4</v>
      </c>
      <c r="C183" s="1334"/>
      <c r="D183" s="658">
        <f t="shared" si="26"/>
        <v>0</v>
      </c>
      <c r="E183" s="668">
        <f>SUM(E151:E182)</f>
        <v>0</v>
      </c>
      <c r="F183" s="671">
        <f>SUM(F151:F182)</f>
        <v>0</v>
      </c>
      <c r="G183" s="671">
        <f>SUM(G151:G182)</f>
        <v>0</v>
      </c>
      <c r="H183" s="681">
        <f>SUM(H151:H182)</f>
        <v>0</v>
      </c>
      <c r="I183" s="682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684"/>
      <c r="G184" s="684" t="s">
        <v>187</v>
      </c>
      <c r="H184" s="709"/>
      <c r="I184" s="709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336" t="s">
        <v>188</v>
      </c>
      <c r="B185" s="1290" t="s">
        <v>189</v>
      </c>
      <c r="C185" s="1105" t="s">
        <v>4</v>
      </c>
      <c r="D185" s="1105"/>
      <c r="E185" s="1289"/>
      <c r="F185" s="1306" t="s">
        <v>190</v>
      </c>
      <c r="G185" s="1307"/>
      <c r="H185" s="1307"/>
      <c r="I185" s="1307"/>
      <c r="J185" s="1307"/>
      <c r="K185" s="1307"/>
      <c r="L185" s="1307"/>
      <c r="M185" s="1307"/>
      <c r="N185" s="1307"/>
      <c r="O185" s="1307"/>
      <c r="P185" s="1307"/>
      <c r="Q185" s="1307"/>
      <c r="R185" s="1307"/>
      <c r="S185" s="1307"/>
      <c r="T185" s="1307"/>
      <c r="U185" s="1307"/>
      <c r="V185" s="1307"/>
      <c r="W185" s="1307"/>
      <c r="X185" s="1307"/>
      <c r="Y185" s="1307"/>
      <c r="Z185" s="1307"/>
      <c r="AA185" s="1307"/>
      <c r="AB185" s="1307"/>
      <c r="AC185" s="1307"/>
      <c r="AD185" s="1307"/>
      <c r="AE185" s="1307"/>
      <c r="AF185" s="1307"/>
      <c r="AG185" s="1337"/>
      <c r="AH185" s="1257" t="s">
        <v>191</v>
      </c>
      <c r="AI185" s="310"/>
    </row>
    <row r="186" spans="1:89" x14ac:dyDescent="0.25">
      <c r="A186" s="1336"/>
      <c r="B186" s="1104"/>
      <c r="C186" s="1106"/>
      <c r="D186" s="1106"/>
      <c r="E186" s="1107"/>
      <c r="F186" s="1306" t="s">
        <v>19</v>
      </c>
      <c r="G186" s="1308"/>
      <c r="H186" s="1332" t="s">
        <v>20</v>
      </c>
      <c r="I186" s="1323"/>
      <c r="J186" s="1332" t="s">
        <v>21</v>
      </c>
      <c r="K186" s="1323"/>
      <c r="L186" s="1332" t="s">
        <v>22</v>
      </c>
      <c r="M186" s="1323"/>
      <c r="N186" s="1332" t="s">
        <v>23</v>
      </c>
      <c r="O186" s="1323"/>
      <c r="P186" s="1332" t="s">
        <v>24</v>
      </c>
      <c r="Q186" s="1323"/>
      <c r="R186" s="1332" t="s">
        <v>25</v>
      </c>
      <c r="S186" s="1323"/>
      <c r="T186" s="1332" t="s">
        <v>26</v>
      </c>
      <c r="U186" s="1323"/>
      <c r="V186" s="1332" t="s">
        <v>27</v>
      </c>
      <c r="W186" s="1323"/>
      <c r="X186" s="1332" t="s">
        <v>28</v>
      </c>
      <c r="Y186" s="1323"/>
      <c r="Z186" s="1332" t="s">
        <v>29</v>
      </c>
      <c r="AA186" s="1323"/>
      <c r="AB186" s="1332" t="s">
        <v>30</v>
      </c>
      <c r="AC186" s="1323"/>
      <c r="AD186" s="1332" t="s">
        <v>31</v>
      </c>
      <c r="AE186" s="1323"/>
      <c r="AF186" s="1332" t="s">
        <v>32</v>
      </c>
      <c r="AG186" s="1335"/>
      <c r="AH186" s="1096"/>
    </row>
    <row r="187" spans="1:89" x14ac:dyDescent="0.25">
      <c r="A187" s="1336"/>
      <c r="B187" s="1035"/>
      <c r="C187" s="710" t="s">
        <v>192</v>
      </c>
      <c r="D187" s="691" t="s">
        <v>51</v>
      </c>
      <c r="E187" s="686" t="s">
        <v>50</v>
      </c>
      <c r="F187" s="689" t="s">
        <v>51</v>
      </c>
      <c r="G187" s="686" t="s">
        <v>50</v>
      </c>
      <c r="H187" s="689" t="s">
        <v>51</v>
      </c>
      <c r="I187" s="686" t="s">
        <v>50</v>
      </c>
      <c r="J187" s="689" t="s">
        <v>51</v>
      </c>
      <c r="K187" s="686" t="s">
        <v>50</v>
      </c>
      <c r="L187" s="689" t="s">
        <v>51</v>
      </c>
      <c r="M187" s="686" t="s">
        <v>50</v>
      </c>
      <c r="N187" s="689" t="s">
        <v>51</v>
      </c>
      <c r="O187" s="686" t="s">
        <v>50</v>
      </c>
      <c r="P187" s="689" t="s">
        <v>51</v>
      </c>
      <c r="Q187" s="686" t="s">
        <v>50</v>
      </c>
      <c r="R187" s="689" t="s">
        <v>51</v>
      </c>
      <c r="S187" s="686" t="s">
        <v>50</v>
      </c>
      <c r="T187" s="689" t="s">
        <v>51</v>
      </c>
      <c r="U187" s="686" t="s">
        <v>50</v>
      </c>
      <c r="V187" s="689" t="s">
        <v>51</v>
      </c>
      <c r="W187" s="686" t="s">
        <v>50</v>
      </c>
      <c r="X187" s="689" t="s">
        <v>51</v>
      </c>
      <c r="Y187" s="686" t="s">
        <v>50</v>
      </c>
      <c r="Z187" s="689" t="s">
        <v>51</v>
      </c>
      <c r="AA187" s="686" t="s">
        <v>50</v>
      </c>
      <c r="AB187" s="689" t="s">
        <v>51</v>
      </c>
      <c r="AC187" s="686" t="s">
        <v>50</v>
      </c>
      <c r="AD187" s="689" t="s">
        <v>51</v>
      </c>
      <c r="AE187" s="686" t="s">
        <v>50</v>
      </c>
      <c r="AF187" s="689" t="s">
        <v>51</v>
      </c>
      <c r="AG187" s="711" t="s">
        <v>50</v>
      </c>
      <c r="AH187" s="1097"/>
    </row>
    <row r="188" spans="1:89" x14ac:dyDescent="0.25">
      <c r="A188" s="1262" t="s">
        <v>193</v>
      </c>
      <c r="B188" s="712" t="s">
        <v>194</v>
      </c>
      <c r="C188" s="713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414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414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414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615" t="s">
        <v>200</v>
      </c>
      <c r="B194" s="327" t="s">
        <v>201</v>
      </c>
      <c r="C194" s="714">
        <f t="shared" si="27"/>
        <v>0</v>
      </c>
      <c r="D194" s="715">
        <f t="shared" si="28"/>
        <v>0</v>
      </c>
      <c r="E194" s="716">
        <f t="shared" si="28"/>
        <v>0</v>
      </c>
      <c r="F194" s="659"/>
      <c r="G194" s="717"/>
      <c r="H194" s="659"/>
      <c r="I194" s="717"/>
      <c r="J194" s="659"/>
      <c r="K194" s="717"/>
      <c r="L194" s="659"/>
      <c r="M194" s="717"/>
      <c r="N194" s="659"/>
      <c r="O194" s="717"/>
      <c r="P194" s="659"/>
      <c r="Q194" s="717"/>
      <c r="R194" s="659"/>
      <c r="S194" s="717"/>
      <c r="T194" s="659"/>
      <c r="U194" s="717"/>
      <c r="V194" s="659"/>
      <c r="W194" s="717"/>
      <c r="X194" s="659"/>
      <c r="Y194" s="717"/>
      <c r="Z194" s="659"/>
      <c r="AA194" s="717"/>
      <c r="AB194" s="659"/>
      <c r="AC194" s="717"/>
      <c r="AD194" s="659"/>
      <c r="AE194" s="717"/>
      <c r="AF194" s="659"/>
      <c r="AG194" s="665"/>
      <c r="AH194" s="661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2153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6" sqref="A6:X6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6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6" x14ac:dyDescent="0.25">
      <c r="A4" s="1" t="str">
        <f>CONCATENATE("MES: ",[8]NOMBRE!B6," - ","( ",[8]NOMBRE!C6,[8]NOMBRE!D6," )")</f>
        <v>MES: JULIO - ( 07 )</v>
      </c>
    </row>
    <row r="5" spans="1:96" x14ac:dyDescent="0.25">
      <c r="A5" s="1" t="str">
        <f>CONCATENATE("AÑO: ",[8]NOMBRE!B7)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287"/>
      <c r="D9" s="1285" t="s">
        <v>4</v>
      </c>
      <c r="E9" s="1222" t="s">
        <v>5</v>
      </c>
      <c r="F9" s="1223"/>
      <c r="G9" s="1223"/>
      <c r="H9" s="1223"/>
      <c r="I9" s="1224"/>
      <c r="J9" s="1258" t="s">
        <v>6</v>
      </c>
      <c r="K9" s="1239"/>
      <c r="L9" s="1239"/>
      <c r="M9" s="1239"/>
      <c r="N9" s="1239"/>
      <c r="O9" s="1239"/>
      <c r="P9" s="1239"/>
      <c r="Q9" s="1239"/>
      <c r="R9" s="1239"/>
      <c r="S9" s="1239"/>
      <c r="T9" s="1239"/>
      <c r="U9" s="1239"/>
      <c r="V9" s="1239"/>
      <c r="W9" s="1239"/>
      <c r="X9" s="1261"/>
      <c r="Y9" s="1239" t="s">
        <v>7</v>
      </c>
      <c r="Z9" s="1239"/>
      <c r="AA9" s="1261"/>
      <c r="AB9" s="1289" t="s">
        <v>8</v>
      </c>
      <c r="AC9" s="1285" t="s">
        <v>9</v>
      </c>
      <c r="AD9" s="1285" t="s">
        <v>10</v>
      </c>
      <c r="AE9" s="1285" t="s">
        <v>11</v>
      </c>
      <c r="AF9" s="1222" t="s">
        <v>12</v>
      </c>
      <c r="AG9" s="1224"/>
    </row>
    <row r="10" spans="1:96" s="8" customFormat="1" ht="24" customHeight="1" x14ac:dyDescent="0.15">
      <c r="A10" s="994"/>
      <c r="B10" s="995"/>
      <c r="C10" s="996"/>
      <c r="D10" s="978"/>
      <c r="E10" s="343" t="s">
        <v>13</v>
      </c>
      <c r="F10" s="344" t="s">
        <v>14</v>
      </c>
      <c r="G10" s="344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349" t="s">
        <v>33</v>
      </c>
      <c r="Z10" s="640" t="s">
        <v>34</v>
      </c>
      <c r="AA10" s="348" t="s">
        <v>35</v>
      </c>
      <c r="AB10" s="978"/>
      <c r="AC10" s="978"/>
      <c r="AD10" s="978"/>
      <c r="AE10" s="978"/>
      <c r="AF10" s="632" t="s">
        <v>36</v>
      </c>
      <c r="AG10" s="632" t="s">
        <v>37</v>
      </c>
    </row>
    <row r="11" spans="1:96" s="8" customFormat="1" ht="15" customHeight="1" x14ac:dyDescent="0.25">
      <c r="A11" s="1208" t="s">
        <v>38</v>
      </c>
      <c r="B11" s="1209" t="s">
        <v>39</v>
      </c>
      <c r="C11" s="1286"/>
      <c r="D11" s="350">
        <f>SUM(E11:G11)</f>
        <v>49</v>
      </c>
      <c r="E11" s="351">
        <v>30</v>
      </c>
      <c r="F11" s="352">
        <v>8</v>
      </c>
      <c r="G11" s="352">
        <v>11</v>
      </c>
      <c r="H11" s="353"/>
      <c r="I11" s="354"/>
      <c r="J11" s="353"/>
      <c r="K11" s="355"/>
      <c r="L11" s="355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7"/>
      <c r="Z11" s="355"/>
      <c r="AA11" s="358"/>
      <c r="AB11" s="359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208" t="s">
        <v>40</v>
      </c>
      <c r="C12" s="361" t="s">
        <v>41</v>
      </c>
      <c r="D12" s="362">
        <f t="shared" ref="D12:D21" si="0">SUM(E12:X12)</f>
        <v>47</v>
      </c>
      <c r="E12" s="363">
        <v>5</v>
      </c>
      <c r="F12" s="31">
        <v>4</v>
      </c>
      <c r="G12" s="31">
        <v>8</v>
      </c>
      <c r="H12" s="31">
        <v>1</v>
      </c>
      <c r="I12" s="32">
        <v>3</v>
      </c>
      <c r="J12" s="31">
        <v>1</v>
      </c>
      <c r="K12" s="31"/>
      <c r="L12" s="31">
        <v>5</v>
      </c>
      <c r="M12" s="31">
        <v>7</v>
      </c>
      <c r="N12" s="31">
        <v>4</v>
      </c>
      <c r="O12" s="31">
        <v>4</v>
      </c>
      <c r="P12" s="31"/>
      <c r="Q12" s="31"/>
      <c r="R12" s="31"/>
      <c r="S12" s="31"/>
      <c r="T12" s="31">
        <v>3</v>
      </c>
      <c r="U12" s="31">
        <v>1</v>
      </c>
      <c r="V12" s="31">
        <v>1</v>
      </c>
      <c r="W12" s="31"/>
      <c r="X12" s="33"/>
      <c r="Y12" s="364"/>
      <c r="Z12" s="34"/>
      <c r="AA12" s="35"/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634" t="s">
        <v>42</v>
      </c>
      <c r="D13" s="37">
        <f t="shared" si="0"/>
        <v>21</v>
      </c>
      <c r="E13" s="38"/>
      <c r="F13" s="39"/>
      <c r="G13" s="39">
        <v>3</v>
      </c>
      <c r="H13" s="39">
        <v>3</v>
      </c>
      <c r="I13" s="40"/>
      <c r="J13" s="39"/>
      <c r="K13" s="39">
        <v>1</v>
      </c>
      <c r="L13" s="39">
        <v>3</v>
      </c>
      <c r="M13" s="39"/>
      <c r="N13" s="39">
        <v>3</v>
      </c>
      <c r="O13" s="39">
        <v>1</v>
      </c>
      <c r="P13" s="39">
        <v>1</v>
      </c>
      <c r="Q13" s="39">
        <v>2</v>
      </c>
      <c r="R13" s="39">
        <v>1</v>
      </c>
      <c r="S13" s="39"/>
      <c r="T13" s="39"/>
      <c r="U13" s="39"/>
      <c r="V13" s="39">
        <v>1</v>
      </c>
      <c r="W13" s="39">
        <v>2</v>
      </c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5</v>
      </c>
      <c r="E14" s="47">
        <v>2</v>
      </c>
      <c r="F14" s="48">
        <v>1</v>
      </c>
      <c r="G14" s="48"/>
      <c r="H14" s="48"/>
      <c r="I14" s="49"/>
      <c r="J14" s="48"/>
      <c r="K14" s="48"/>
      <c r="L14" s="48"/>
      <c r="M14" s="48"/>
      <c r="N14" s="48"/>
      <c r="O14" s="48">
        <v>2</v>
      </c>
      <c r="P14" s="48"/>
      <c r="Q14" s="48"/>
      <c r="R14" s="48"/>
      <c r="S14" s="48"/>
      <c r="T14" s="48"/>
      <c r="U14" s="48"/>
      <c r="V14" s="48"/>
      <c r="W14" s="48"/>
      <c r="X14" s="41"/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633" t="s">
        <v>44</v>
      </c>
      <c r="D15" s="53">
        <f t="shared" si="0"/>
        <v>27</v>
      </c>
      <c r="E15" s="54">
        <v>16</v>
      </c>
      <c r="F15" s="55"/>
      <c r="G15" s="55"/>
      <c r="H15" s="55"/>
      <c r="I15" s="56"/>
      <c r="J15" s="55"/>
      <c r="K15" s="55"/>
      <c r="L15" s="55">
        <v>1</v>
      </c>
      <c r="M15" s="55">
        <v>1</v>
      </c>
      <c r="N15" s="55">
        <v>3</v>
      </c>
      <c r="O15" s="55"/>
      <c r="P15" s="55">
        <v>1</v>
      </c>
      <c r="Q15" s="55"/>
      <c r="R15" s="55"/>
      <c r="S15" s="55">
        <v>2</v>
      </c>
      <c r="T15" s="55"/>
      <c r="U15" s="55"/>
      <c r="V15" s="55"/>
      <c r="W15" s="55">
        <v>1</v>
      </c>
      <c r="X15" s="57">
        <v>2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29</v>
      </c>
      <c r="E16" s="38">
        <v>1</v>
      </c>
      <c r="F16" s="39">
        <v>9</v>
      </c>
      <c r="G16" s="39">
        <v>11</v>
      </c>
      <c r="H16" s="39">
        <v>6</v>
      </c>
      <c r="I16" s="45">
        <v>2</v>
      </c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61</v>
      </c>
      <c r="E17" s="47"/>
      <c r="F17" s="48">
        <v>7</v>
      </c>
      <c r="G17" s="48">
        <v>7</v>
      </c>
      <c r="H17" s="48">
        <v>3</v>
      </c>
      <c r="I17" s="51">
        <v>0</v>
      </c>
      <c r="J17" s="69">
        <v>0</v>
      </c>
      <c r="K17" s="48">
        <v>1</v>
      </c>
      <c r="L17" s="48">
        <v>2</v>
      </c>
      <c r="M17" s="70">
        <v>1</v>
      </c>
      <c r="N17" s="70">
        <v>2</v>
      </c>
      <c r="O17" s="70">
        <v>0</v>
      </c>
      <c r="P17" s="70">
        <v>4</v>
      </c>
      <c r="Q17" s="70">
        <v>3</v>
      </c>
      <c r="R17" s="70">
        <v>1</v>
      </c>
      <c r="S17" s="70">
        <v>3</v>
      </c>
      <c r="T17" s="70">
        <v>7</v>
      </c>
      <c r="U17" s="70">
        <v>5</v>
      </c>
      <c r="V17" s="70">
        <v>2</v>
      </c>
      <c r="W17" s="70">
        <v>6</v>
      </c>
      <c r="X17" s="70">
        <v>7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21</v>
      </c>
      <c r="E18" s="47"/>
      <c r="F18" s="48">
        <v>7</v>
      </c>
      <c r="G18" s="48">
        <v>10</v>
      </c>
      <c r="H18" s="48">
        <v>4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288" t="s">
        <v>49</v>
      </c>
      <c r="C20" s="365" t="s">
        <v>50</v>
      </c>
      <c r="D20" s="362">
        <f t="shared" si="0"/>
        <v>0</v>
      </c>
      <c r="E20" s="363"/>
      <c r="F20" s="31"/>
      <c r="G20" s="31"/>
      <c r="H20" s="31"/>
      <c r="I20" s="360"/>
      <c r="J20" s="366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360"/>
      <c r="AC20" s="360"/>
      <c r="AD20" s="360"/>
      <c r="AE20" s="367"/>
      <c r="AF20" s="360"/>
      <c r="AG20" s="360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22</v>
      </c>
      <c r="E23" s="91"/>
      <c r="F23" s="92"/>
      <c r="G23" s="92"/>
      <c r="H23" s="92"/>
      <c r="I23" s="93"/>
      <c r="J23" s="69"/>
      <c r="K23" s="48">
        <v>2</v>
      </c>
      <c r="L23" s="48">
        <v>6</v>
      </c>
      <c r="M23" s="48">
        <v>4</v>
      </c>
      <c r="N23" s="48">
        <v>5</v>
      </c>
      <c r="O23" s="48">
        <v>4</v>
      </c>
      <c r="P23" s="48">
        <v>1</v>
      </c>
      <c r="Q23" s="48"/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22</v>
      </c>
      <c r="E24" s="91"/>
      <c r="F24" s="92"/>
      <c r="G24" s="92"/>
      <c r="H24" s="92"/>
      <c r="I24" s="93"/>
      <c r="J24" s="69"/>
      <c r="K24" s="99">
        <v>2</v>
      </c>
      <c r="L24" s="99">
        <v>6</v>
      </c>
      <c r="M24" s="99">
        <v>4</v>
      </c>
      <c r="N24" s="99">
        <v>5</v>
      </c>
      <c r="O24" s="99">
        <v>4</v>
      </c>
      <c r="P24" s="99">
        <v>1</v>
      </c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288" t="s">
        <v>56</v>
      </c>
      <c r="C26" s="645" t="s">
        <v>57</v>
      </c>
      <c r="D26" s="350">
        <f>SUM(E26:F26)</f>
        <v>3</v>
      </c>
      <c r="E26" s="38">
        <v>3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>
        <v>0</v>
      </c>
      <c r="AC26" s="360">
        <v>0</v>
      </c>
      <c r="AD26" s="360">
        <v>0</v>
      </c>
      <c r="AE26" s="96"/>
      <c r="AF26" s="360">
        <v>0</v>
      </c>
      <c r="AG26" s="360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635" t="s">
        <v>58</v>
      </c>
      <c r="D27" s="98">
        <f>SUM(E27:G27)</f>
        <v>5</v>
      </c>
      <c r="E27" s="47">
        <v>5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/>
      <c r="AC28" s="61"/>
      <c r="AD28" s="61"/>
      <c r="AE28" s="126"/>
      <c r="AF28" s="61"/>
      <c r="AG28" s="61"/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288" t="s">
        <v>60</v>
      </c>
      <c r="C29" s="361" t="s">
        <v>61</v>
      </c>
      <c r="D29" s="362">
        <f>SUM(E29:H29)</f>
        <v>0</v>
      </c>
      <c r="E29" s="363"/>
      <c r="F29" s="31"/>
      <c r="G29" s="31"/>
      <c r="H29" s="31"/>
      <c r="I29" s="369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371"/>
      <c r="Z29" s="355"/>
      <c r="AA29" s="358"/>
      <c r="AB29" s="360"/>
      <c r="AC29" s="360"/>
      <c r="AD29" s="360"/>
      <c r="AE29" s="360"/>
      <c r="AF29" s="360"/>
      <c r="AG29" s="360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217" t="s">
        <v>63</v>
      </c>
      <c r="C32" s="1218"/>
      <c r="D32" s="372">
        <f>SUM(E32:X32)</f>
        <v>130</v>
      </c>
      <c r="E32" s="339">
        <v>130</v>
      </c>
      <c r="F32" s="373"/>
      <c r="G32" s="373"/>
      <c r="H32" s="373"/>
      <c r="I32" s="342"/>
      <c r="J32" s="374"/>
      <c r="K32" s="373"/>
      <c r="L32" s="373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  <c r="Z32" s="373"/>
      <c r="AA32" s="341"/>
      <c r="AB32" s="342">
        <v>0</v>
      </c>
      <c r="AC32" s="342">
        <v>0</v>
      </c>
      <c r="AD32" s="342">
        <v>0</v>
      </c>
      <c r="AE32" s="342">
        <v>0</v>
      </c>
      <c r="AF32" s="342">
        <v>0</v>
      </c>
      <c r="AG32" s="342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219"/>
      <c r="C34" s="633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2</v>
      </c>
      <c r="E35" s="47"/>
      <c r="F35" s="48"/>
      <c r="G35" s="48"/>
      <c r="H35" s="48"/>
      <c r="I35" s="51">
        <v>2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1</v>
      </c>
      <c r="E36" s="47"/>
      <c r="F36" s="48"/>
      <c r="G36" s="48"/>
      <c r="H36" s="48"/>
      <c r="I36" s="51">
        <v>1</v>
      </c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356</v>
      </c>
      <c r="E38" s="140">
        <v>171</v>
      </c>
      <c r="F38" s="99">
        <v>9</v>
      </c>
      <c r="G38" s="99">
        <v>7</v>
      </c>
      <c r="H38" s="99">
        <v>4</v>
      </c>
      <c r="I38" s="141">
        <v>0</v>
      </c>
      <c r="J38" s="142">
        <v>0</v>
      </c>
      <c r="K38" s="99">
        <v>2</v>
      </c>
      <c r="L38" s="99">
        <v>4</v>
      </c>
      <c r="M38" s="143">
        <v>4</v>
      </c>
      <c r="N38" s="143">
        <v>8</v>
      </c>
      <c r="O38" s="143">
        <v>1</v>
      </c>
      <c r="P38" s="143">
        <v>8</v>
      </c>
      <c r="Q38" s="143">
        <v>7</v>
      </c>
      <c r="R38" s="143">
        <v>5</v>
      </c>
      <c r="S38" s="143">
        <v>14</v>
      </c>
      <c r="T38" s="143">
        <v>22</v>
      </c>
      <c r="U38" s="143">
        <v>16</v>
      </c>
      <c r="V38" s="143">
        <v>16</v>
      </c>
      <c r="W38" s="143">
        <v>15</v>
      </c>
      <c r="X38" s="143">
        <v>43</v>
      </c>
      <c r="Y38" s="144">
        <v>0</v>
      </c>
      <c r="Z38" s="99">
        <v>0</v>
      </c>
      <c r="AA38" s="100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288" t="s">
        <v>71</v>
      </c>
      <c r="C39" s="377" t="s">
        <v>72</v>
      </c>
      <c r="D39" s="362">
        <f>SUM(U39:X39)</f>
        <v>0</v>
      </c>
      <c r="E39" s="378"/>
      <c r="F39" s="127"/>
      <c r="G39" s="127"/>
      <c r="H39" s="127"/>
      <c r="I39" s="369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30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15</v>
      </c>
      <c r="V40" s="70">
        <v>2</v>
      </c>
      <c r="W40" s="70">
        <v>6</v>
      </c>
      <c r="X40" s="70">
        <v>7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/>
      <c r="AC41" s="51"/>
      <c r="AD41" s="51"/>
      <c r="AE41" s="51"/>
      <c r="AF41" s="51"/>
      <c r="AG41" s="51"/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30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15</v>
      </c>
      <c r="V42" s="70">
        <v>2</v>
      </c>
      <c r="W42" s="70">
        <v>6</v>
      </c>
      <c r="X42" s="70">
        <v>7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30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15</v>
      </c>
      <c r="V43" s="157">
        <v>2</v>
      </c>
      <c r="W43" s="157">
        <v>6</v>
      </c>
      <c r="X43" s="157">
        <v>7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216"/>
      <c r="D44" s="362">
        <f>SUM(E44:X44)</f>
        <v>37</v>
      </c>
      <c r="E44" s="363"/>
      <c r="F44" s="31">
        <v>6</v>
      </c>
      <c r="G44" s="31">
        <v>12</v>
      </c>
      <c r="H44" s="31">
        <v>11</v>
      </c>
      <c r="I44" s="360">
        <v>8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220" t="s">
        <v>4</v>
      </c>
      <c r="C46" s="1221"/>
      <c r="D46" s="372">
        <f>SUM(E46:X46)</f>
        <v>928</v>
      </c>
      <c r="E46" s="379">
        <f t="shared" ref="E46:AG46" si="10">SUM(E11:E45)</f>
        <v>363</v>
      </c>
      <c r="F46" s="380">
        <f t="shared" si="10"/>
        <v>51</v>
      </c>
      <c r="G46" s="380">
        <f t="shared" si="10"/>
        <v>69</v>
      </c>
      <c r="H46" s="380">
        <f t="shared" si="10"/>
        <v>32</v>
      </c>
      <c r="I46" s="381">
        <f t="shared" si="10"/>
        <v>16</v>
      </c>
      <c r="J46" s="382">
        <f t="shared" si="10"/>
        <v>1</v>
      </c>
      <c r="K46" s="380">
        <f t="shared" si="10"/>
        <v>8</v>
      </c>
      <c r="L46" s="380">
        <f t="shared" si="10"/>
        <v>27</v>
      </c>
      <c r="M46" s="383">
        <f t="shared" si="10"/>
        <v>21</v>
      </c>
      <c r="N46" s="383">
        <f t="shared" si="10"/>
        <v>30</v>
      </c>
      <c r="O46" s="383">
        <f t="shared" si="10"/>
        <v>16</v>
      </c>
      <c r="P46" s="383">
        <f t="shared" si="10"/>
        <v>16</v>
      </c>
      <c r="Q46" s="383">
        <f t="shared" si="10"/>
        <v>12</v>
      </c>
      <c r="R46" s="383">
        <f t="shared" si="10"/>
        <v>7</v>
      </c>
      <c r="S46" s="383">
        <f t="shared" si="10"/>
        <v>19</v>
      </c>
      <c r="T46" s="383">
        <f t="shared" si="10"/>
        <v>32</v>
      </c>
      <c r="U46" s="383">
        <f t="shared" si="10"/>
        <v>67</v>
      </c>
      <c r="V46" s="383">
        <f t="shared" si="10"/>
        <v>26</v>
      </c>
      <c r="W46" s="383">
        <f t="shared" si="10"/>
        <v>42</v>
      </c>
      <c r="X46" s="383">
        <f t="shared" si="10"/>
        <v>73</v>
      </c>
      <c r="Y46" s="384">
        <f t="shared" si="10"/>
        <v>0</v>
      </c>
      <c r="Z46" s="380">
        <f t="shared" si="10"/>
        <v>0</v>
      </c>
      <c r="AA46" s="380">
        <f t="shared" si="10"/>
        <v>0</v>
      </c>
      <c r="AB46" s="381">
        <f t="shared" si="10"/>
        <v>0</v>
      </c>
      <c r="AC46" s="381">
        <f t="shared" si="10"/>
        <v>0</v>
      </c>
      <c r="AD46" s="381">
        <f t="shared" si="10"/>
        <v>0</v>
      </c>
      <c r="AE46" s="381">
        <f t="shared" si="10"/>
        <v>0</v>
      </c>
      <c r="AF46" s="381">
        <f t="shared" si="10"/>
        <v>0</v>
      </c>
      <c r="AG46" s="381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222" t="s">
        <v>3</v>
      </c>
      <c r="B48" s="1223"/>
      <c r="C48" s="1224"/>
      <c r="D48" s="643" t="s">
        <v>4</v>
      </c>
      <c r="E48" s="343" t="s">
        <v>80</v>
      </c>
      <c r="F48" s="345" t="s">
        <v>81</v>
      </c>
      <c r="G48" s="345" t="s">
        <v>82</v>
      </c>
      <c r="H48" s="348" t="s">
        <v>83</v>
      </c>
      <c r="I48" s="385" t="s">
        <v>84</v>
      </c>
    </row>
    <row r="49" spans="1:9" ht="15" customHeight="1" x14ac:dyDescent="0.25">
      <c r="A49" s="1208" t="s">
        <v>38</v>
      </c>
      <c r="B49" s="1209" t="s">
        <v>39</v>
      </c>
      <c r="C49" s="1286"/>
      <c r="D49" s="350">
        <f t="shared" ref="D49:D83" si="11">SUM(E49:H49)</f>
        <v>48</v>
      </c>
      <c r="E49" s="351">
        <v>22</v>
      </c>
      <c r="F49" s="352">
        <v>8</v>
      </c>
      <c r="G49" s="352">
        <v>12</v>
      </c>
      <c r="H49" s="386">
        <v>6</v>
      </c>
      <c r="I49" s="387"/>
    </row>
    <row r="50" spans="1:9" ht="21" x14ac:dyDescent="0.25">
      <c r="A50" s="982"/>
      <c r="B50" s="1208" t="s">
        <v>40</v>
      </c>
      <c r="C50" s="361" t="s">
        <v>41</v>
      </c>
      <c r="D50" s="350">
        <f t="shared" si="11"/>
        <v>51</v>
      </c>
      <c r="E50" s="363">
        <v>9</v>
      </c>
      <c r="F50" s="31">
        <v>31</v>
      </c>
      <c r="G50" s="31">
        <v>10</v>
      </c>
      <c r="H50" s="82">
        <v>1</v>
      </c>
      <c r="I50" s="368"/>
    </row>
    <row r="51" spans="1:9" x14ac:dyDescent="0.25">
      <c r="A51" s="982"/>
      <c r="B51" s="982"/>
      <c r="C51" s="634" t="s">
        <v>42</v>
      </c>
      <c r="D51" s="98">
        <f t="shared" si="11"/>
        <v>21</v>
      </c>
      <c r="E51" s="47">
        <v>2</v>
      </c>
      <c r="F51" s="48">
        <v>16</v>
      </c>
      <c r="G51" s="48">
        <v>2</v>
      </c>
      <c r="H51" s="70">
        <v>1</v>
      </c>
      <c r="I51" s="117"/>
    </row>
    <row r="52" spans="1:9" x14ac:dyDescent="0.25">
      <c r="A52" s="982"/>
      <c r="B52" s="982"/>
      <c r="C52" s="46" t="s">
        <v>43</v>
      </c>
      <c r="D52" s="37">
        <f t="shared" si="11"/>
        <v>5</v>
      </c>
      <c r="E52" s="47">
        <v>1</v>
      </c>
      <c r="F52" s="48">
        <v>3</v>
      </c>
      <c r="G52" s="48">
        <v>1</v>
      </c>
      <c r="H52" s="70"/>
      <c r="I52" s="117"/>
    </row>
    <row r="53" spans="1:9" x14ac:dyDescent="0.25">
      <c r="A53" s="982"/>
      <c r="B53" s="983"/>
      <c r="C53" s="633" t="s">
        <v>44</v>
      </c>
      <c r="D53" s="53">
        <f t="shared" si="11"/>
        <v>27</v>
      </c>
      <c r="E53" s="54"/>
      <c r="F53" s="55">
        <v>27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22</v>
      </c>
      <c r="E54" s="38">
        <v>9</v>
      </c>
      <c r="F54" s="39">
        <v>5</v>
      </c>
      <c r="G54" s="39">
        <v>5</v>
      </c>
      <c r="H54" s="64">
        <v>3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61</v>
      </c>
      <c r="E55" s="47">
        <v>55</v>
      </c>
      <c r="F55" s="48">
        <v>2</v>
      </c>
      <c r="G55" s="48">
        <v>2</v>
      </c>
      <c r="H55" s="70">
        <v>2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21</v>
      </c>
      <c r="E56" s="47">
        <v>8</v>
      </c>
      <c r="F56" s="48"/>
      <c r="G56" s="48">
        <v>6</v>
      </c>
      <c r="H56" s="70">
        <v>7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22</v>
      </c>
      <c r="E60" s="140">
        <v>12</v>
      </c>
      <c r="F60" s="99">
        <v>10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22</v>
      </c>
      <c r="E61" s="140">
        <v>12</v>
      </c>
      <c r="F61" s="99">
        <v>10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288" t="s">
        <v>56</v>
      </c>
      <c r="C63" s="645" t="s">
        <v>57</v>
      </c>
      <c r="D63" s="362">
        <f t="shared" si="11"/>
        <v>3</v>
      </c>
      <c r="E63" s="366">
        <v>3</v>
      </c>
      <c r="F63" s="31"/>
      <c r="G63" s="31"/>
      <c r="H63" s="82"/>
      <c r="I63" s="368"/>
    </row>
    <row r="64" spans="1:9" x14ac:dyDescent="0.25">
      <c r="A64" s="982"/>
      <c r="B64" s="1010"/>
      <c r="C64" s="635" t="s">
        <v>58</v>
      </c>
      <c r="D64" s="37">
        <f t="shared" si="11"/>
        <v>5</v>
      </c>
      <c r="E64" s="69">
        <v>5</v>
      </c>
      <c r="F64" s="48"/>
      <c r="G64" s="48"/>
      <c r="H64" s="70"/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288" t="s">
        <v>60</v>
      </c>
      <c r="C66" s="361" t="s">
        <v>61</v>
      </c>
      <c r="D66" s="350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217" t="s">
        <v>63</v>
      </c>
      <c r="C69" s="1218"/>
      <c r="D69" s="372">
        <f t="shared" si="11"/>
        <v>130</v>
      </c>
      <c r="E69" s="339">
        <v>130</v>
      </c>
      <c r="F69" s="373"/>
      <c r="G69" s="373"/>
      <c r="H69" s="375"/>
      <c r="I69" s="388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219"/>
      <c r="C71" s="633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2</v>
      </c>
      <c r="E72" s="47">
        <v>2</v>
      </c>
      <c r="F72" s="48"/>
      <c r="G72" s="48"/>
      <c r="H72" s="70"/>
      <c r="I72" s="117"/>
    </row>
    <row r="73" spans="1:9" x14ac:dyDescent="0.25">
      <c r="A73" s="982"/>
      <c r="B73" s="986" t="s">
        <v>68</v>
      </c>
      <c r="C73" s="987"/>
      <c r="D73" s="98">
        <f t="shared" si="11"/>
        <v>1</v>
      </c>
      <c r="E73" s="47">
        <v>1</v>
      </c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480</v>
      </c>
      <c r="E75" s="140">
        <v>231</v>
      </c>
      <c r="F75" s="99">
        <v>123</v>
      </c>
      <c r="G75" s="99">
        <v>121</v>
      </c>
      <c r="H75" s="143">
        <v>5</v>
      </c>
      <c r="I75" s="176"/>
    </row>
    <row r="76" spans="1:9" ht="15" customHeight="1" x14ac:dyDescent="0.25">
      <c r="A76" s="982"/>
      <c r="B76" s="1288" t="s">
        <v>71</v>
      </c>
      <c r="C76" s="377" t="s">
        <v>72</v>
      </c>
      <c r="D76" s="350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30</v>
      </c>
      <c r="E77" s="47">
        <v>30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30</v>
      </c>
      <c r="E79" s="140">
        <v>30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30</v>
      </c>
      <c r="E80" s="140">
        <v>30</v>
      </c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216"/>
      <c r="D81" s="362">
        <f t="shared" si="11"/>
        <v>42</v>
      </c>
      <c r="E81" s="363">
        <v>23</v>
      </c>
      <c r="F81" s="31"/>
      <c r="G81" s="31">
        <v>4</v>
      </c>
      <c r="H81" s="389">
        <v>15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229" t="s">
        <v>4</v>
      </c>
      <c r="C83" s="1230"/>
      <c r="D83" s="372">
        <f t="shared" si="11"/>
        <v>1053</v>
      </c>
      <c r="E83" s="379">
        <f>SUM(E49:E82)</f>
        <v>615</v>
      </c>
      <c r="F83" s="382">
        <f>SUM(F49:F82)</f>
        <v>235</v>
      </c>
      <c r="G83" s="382">
        <f>SUM(G49:G82)</f>
        <v>163</v>
      </c>
      <c r="H83" s="390">
        <f>SUM(H49:H82)</f>
        <v>40</v>
      </c>
      <c r="I83" s="391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222" t="s">
        <v>87</v>
      </c>
      <c r="B85" s="1223"/>
      <c r="C85" s="1224"/>
      <c r="D85" s="643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226"/>
      <c r="C86" s="1227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392" t="s">
        <v>92</v>
      </c>
      <c r="B89" s="393"/>
      <c r="C89" s="394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228" t="s">
        <v>93</v>
      </c>
      <c r="B90" s="1228"/>
      <c r="C90" s="1228"/>
      <c r="D90" s="643" t="s">
        <v>94</v>
      </c>
      <c r="E90" s="641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234"/>
      <c r="C91" s="1235"/>
      <c r="D91" s="395"/>
      <c r="E91" s="396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392" t="s">
        <v>99</v>
      </c>
      <c r="B94" s="393"/>
      <c r="C94" s="394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228" t="s">
        <v>93</v>
      </c>
      <c r="B95" s="1228"/>
      <c r="C95" s="1228"/>
      <c r="D95" s="1236" t="s">
        <v>94</v>
      </c>
      <c r="E95" s="1224" t="s">
        <v>95</v>
      </c>
      <c r="F95" s="1222" t="s">
        <v>100</v>
      </c>
      <c r="G95" s="1224"/>
      <c r="H95" s="1243" t="s">
        <v>6</v>
      </c>
      <c r="I95" s="1243"/>
      <c r="J95" s="1243"/>
      <c r="K95" s="1243"/>
      <c r="L95" s="1243"/>
      <c r="M95" s="1243"/>
      <c r="N95" s="1243"/>
      <c r="O95" s="1243"/>
      <c r="P95" s="1243"/>
      <c r="Q95" s="1243"/>
      <c r="R95" s="1243"/>
      <c r="S95" s="1243"/>
      <c r="T95" s="1243"/>
      <c r="U95" s="1244"/>
      <c r="V95" s="992" t="s">
        <v>7</v>
      </c>
      <c r="W95" s="1290" t="s">
        <v>101</v>
      </c>
    </row>
    <row r="96" spans="1:23" s="8" customFormat="1" ht="21" x14ac:dyDescent="0.15">
      <c r="A96" s="1228"/>
      <c r="B96" s="1228"/>
      <c r="C96" s="1228"/>
      <c r="D96" s="1236"/>
      <c r="E96" s="1224"/>
      <c r="F96" s="347" t="s">
        <v>102</v>
      </c>
      <c r="G96" s="346" t="s">
        <v>14</v>
      </c>
      <c r="H96" s="349" t="s">
        <v>103</v>
      </c>
      <c r="I96" s="345" t="s">
        <v>104</v>
      </c>
      <c r="J96" s="397" t="s">
        <v>105</v>
      </c>
      <c r="K96" s="397" t="s">
        <v>18</v>
      </c>
      <c r="L96" s="397" t="s">
        <v>19</v>
      </c>
      <c r="M96" s="397" t="s">
        <v>20</v>
      </c>
      <c r="N96" s="397" t="s">
        <v>21</v>
      </c>
      <c r="O96" s="397" t="s">
        <v>22</v>
      </c>
      <c r="P96" s="397" t="s">
        <v>23</v>
      </c>
      <c r="Q96" s="397" t="s">
        <v>24</v>
      </c>
      <c r="R96" s="397" t="s">
        <v>25</v>
      </c>
      <c r="S96" s="397" t="s">
        <v>26</v>
      </c>
      <c r="T96" s="397" t="s">
        <v>27</v>
      </c>
      <c r="U96" s="398" t="s">
        <v>28</v>
      </c>
      <c r="V96" s="995"/>
      <c r="W96" s="1035"/>
    </row>
    <row r="97" spans="1:91" s="8" customFormat="1" ht="10.5" x14ac:dyDescent="0.15">
      <c r="A97" s="1138" t="s">
        <v>106</v>
      </c>
      <c r="B97" s="1232"/>
      <c r="C97" s="1233"/>
      <c r="D97" s="395"/>
      <c r="E97" s="399">
        <f>+F97+G97+H97+I97+J97+K97+L97+M97+N97+O97+P97+Q97+R97+S97+T97+U97</f>
        <v>0</v>
      </c>
      <c r="F97" s="400"/>
      <c r="G97" s="396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396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392" t="s">
        <v>109</v>
      </c>
      <c r="B100" s="394"/>
      <c r="C100" s="394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287"/>
      <c r="D101" s="1236" t="s">
        <v>111</v>
      </c>
      <c r="E101" s="1212" t="s">
        <v>6</v>
      </c>
      <c r="F101" s="992"/>
      <c r="G101" s="992"/>
      <c r="H101" s="992"/>
      <c r="I101" s="992"/>
      <c r="J101" s="1291"/>
      <c r="K101" s="1239" t="s">
        <v>112</v>
      </c>
      <c r="L101" s="1240"/>
    </row>
    <row r="102" spans="1:91" s="8" customFormat="1" ht="10.5" x14ac:dyDescent="0.15">
      <c r="A102" s="995"/>
      <c r="B102" s="995"/>
      <c r="C102" s="996"/>
      <c r="D102" s="1236"/>
      <c r="E102" s="347" t="s">
        <v>113</v>
      </c>
      <c r="F102" s="349" t="s">
        <v>114</v>
      </c>
      <c r="G102" s="345" t="s">
        <v>115</v>
      </c>
      <c r="H102" s="345" t="s">
        <v>116</v>
      </c>
      <c r="I102" s="640" t="s">
        <v>117</v>
      </c>
      <c r="J102" s="348" t="s">
        <v>118</v>
      </c>
      <c r="K102" s="349" t="s">
        <v>51</v>
      </c>
      <c r="L102" s="641" t="s">
        <v>50</v>
      </c>
    </row>
    <row r="103" spans="1:91" s="8" customFormat="1" ht="15" customHeight="1" x14ac:dyDescent="0.25">
      <c r="A103" s="1292" t="s">
        <v>119</v>
      </c>
      <c r="B103" s="1293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02"/>
      <c r="K103" s="366"/>
      <c r="L103" s="36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292" t="s">
        <v>123</v>
      </c>
      <c r="B106" s="1293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292" t="s">
        <v>124</v>
      </c>
      <c r="B109" s="1295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02"/>
      <c r="K109" s="366"/>
      <c r="L109" s="36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392" t="s">
        <v>125</v>
      </c>
      <c r="B112" s="393"/>
      <c r="C112" s="393"/>
      <c r="D112" s="393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636" t="s">
        <v>126</v>
      </c>
      <c r="B113" s="403" t="s">
        <v>127</v>
      </c>
      <c r="C113" s="637" t="s">
        <v>128</v>
      </c>
      <c r="D113" s="632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04" t="s">
        <v>129</v>
      </c>
      <c r="B114" s="405"/>
      <c r="C114" s="374"/>
      <c r="D114" s="406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392" t="s">
        <v>130</v>
      </c>
      <c r="B115" s="393"/>
      <c r="C115" s="393"/>
      <c r="D115" s="393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94" t="s">
        <v>131</v>
      </c>
      <c r="B116" s="1222" t="s">
        <v>132</v>
      </c>
      <c r="C116" s="1223"/>
      <c r="D116" s="1223"/>
      <c r="E116" s="1223"/>
      <c r="F116" s="1223"/>
      <c r="G116" s="1223"/>
      <c r="H116" s="1223"/>
      <c r="I116" s="1224"/>
      <c r="J116" s="184"/>
      <c r="K116" s="184"/>
      <c r="L116" s="184"/>
    </row>
    <row r="117" spans="1:94" s="8" customFormat="1" ht="42" x14ac:dyDescent="0.15">
      <c r="A117" s="1058"/>
      <c r="B117" s="639" t="s">
        <v>133</v>
      </c>
      <c r="C117" s="643" t="s">
        <v>134</v>
      </c>
      <c r="D117" s="643" t="s">
        <v>135</v>
      </c>
      <c r="E117" s="643" t="s">
        <v>136</v>
      </c>
      <c r="F117" s="643" t="s">
        <v>137</v>
      </c>
      <c r="G117" s="643" t="s">
        <v>138</v>
      </c>
      <c r="H117" s="643" t="s">
        <v>139</v>
      </c>
      <c r="I117" s="643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392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94" t="s">
        <v>131</v>
      </c>
      <c r="B121" s="1285" t="s">
        <v>144</v>
      </c>
      <c r="C121" s="1252" t="s">
        <v>145</v>
      </c>
      <c r="D121" s="1253"/>
      <c r="E121" s="1253"/>
      <c r="F121" s="1253"/>
      <c r="G121" s="1253"/>
      <c r="H121" s="1253"/>
      <c r="I121" s="1253"/>
      <c r="J121" s="1253"/>
      <c r="K121" s="1253"/>
      <c r="L121" s="1253"/>
      <c r="M121" s="1254"/>
    </row>
    <row r="122" spans="1:94" s="8" customFormat="1" ht="31.5" x14ac:dyDescent="0.15">
      <c r="A122" s="1058"/>
      <c r="B122" s="978"/>
      <c r="C122" s="347" t="s">
        <v>146</v>
      </c>
      <c r="D122" s="345" t="s">
        <v>147</v>
      </c>
      <c r="E122" s="345" t="s">
        <v>148</v>
      </c>
      <c r="F122" s="345" t="s">
        <v>149</v>
      </c>
      <c r="G122" s="345" t="s">
        <v>150</v>
      </c>
      <c r="H122" s="345" t="s">
        <v>151</v>
      </c>
      <c r="I122" s="345" t="s">
        <v>152</v>
      </c>
      <c r="J122" s="345" t="s">
        <v>153</v>
      </c>
      <c r="K122" s="345" t="s">
        <v>154</v>
      </c>
      <c r="L122" s="345" t="s">
        <v>155</v>
      </c>
      <c r="M122" s="641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36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392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94" t="s">
        <v>131</v>
      </c>
      <c r="B126" s="1246" t="s">
        <v>160</v>
      </c>
      <c r="C126" s="1247" t="s">
        <v>6</v>
      </c>
      <c r="D126" s="1248"/>
      <c r="E126" s="1248"/>
      <c r="F126" s="1249"/>
      <c r="G126" s="1250" t="s">
        <v>9</v>
      </c>
      <c r="H126" s="1289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10" t="s">
        <v>161</v>
      </c>
      <c r="D127" s="345" t="s">
        <v>162</v>
      </c>
      <c r="E127" s="345" t="s">
        <v>163</v>
      </c>
      <c r="F127" s="3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96" t="s">
        <v>183</v>
      </c>
      <c r="B141" s="1297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222" t="s">
        <v>3</v>
      </c>
      <c r="B150" s="1223"/>
      <c r="C150" s="1224"/>
      <c r="D150" s="643" t="s">
        <v>4</v>
      </c>
      <c r="E150" s="343" t="s">
        <v>185</v>
      </c>
      <c r="F150" s="345" t="s">
        <v>81</v>
      </c>
      <c r="G150" s="345" t="s">
        <v>82</v>
      </c>
      <c r="H150" s="348" t="s">
        <v>83</v>
      </c>
      <c r="I150" s="385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208" t="s">
        <v>38</v>
      </c>
      <c r="B151" s="1209" t="s">
        <v>39</v>
      </c>
      <c r="C151" s="1286"/>
      <c r="D151" s="350">
        <f t="shared" ref="D151:D183" si="26">SUM(E151:H151)</f>
        <v>0</v>
      </c>
      <c r="E151" s="351"/>
      <c r="F151" s="352"/>
      <c r="G151" s="352"/>
      <c r="H151" s="386"/>
      <c r="I151" s="387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208" t="s">
        <v>40</v>
      </c>
      <c r="C152" s="361" t="s">
        <v>41</v>
      </c>
      <c r="D152" s="350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634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633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288" t="s">
        <v>56</v>
      </c>
      <c r="C165" s="645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635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288" t="s">
        <v>60</v>
      </c>
      <c r="C168" s="361" t="s">
        <v>61</v>
      </c>
      <c r="D168" s="350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217" t="s">
        <v>63</v>
      </c>
      <c r="C171" s="1218"/>
      <c r="D171" s="372">
        <f t="shared" si="26"/>
        <v>0</v>
      </c>
      <c r="E171" s="339"/>
      <c r="F171" s="373"/>
      <c r="G171" s="373"/>
      <c r="H171" s="375"/>
      <c r="I171" s="388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219"/>
      <c r="C173" s="633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288" t="s">
        <v>71</v>
      </c>
      <c r="C178" s="377" t="s">
        <v>72</v>
      </c>
      <c r="D178" s="350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216"/>
      <c r="D181" s="362">
        <f t="shared" si="26"/>
        <v>0</v>
      </c>
      <c r="E181" s="363"/>
      <c r="F181" s="31"/>
      <c r="G181" s="31"/>
      <c r="H181" s="389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59" t="s">
        <v>4</v>
      </c>
      <c r="C183" s="1260"/>
      <c r="D183" s="372">
        <f t="shared" si="26"/>
        <v>0</v>
      </c>
      <c r="E183" s="379">
        <f>SUM(E151:E182)</f>
        <v>0</v>
      </c>
      <c r="F183" s="382">
        <f>SUM(F151:F182)</f>
        <v>0</v>
      </c>
      <c r="G183" s="382">
        <f>SUM(G151:G182)</f>
        <v>0</v>
      </c>
      <c r="H183" s="390">
        <f>SUM(H151:H182)</f>
        <v>0</v>
      </c>
      <c r="I183" s="391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393"/>
      <c r="G184" s="393" t="s">
        <v>187</v>
      </c>
      <c r="H184" s="412"/>
      <c r="I184" s="412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63" t="s">
        <v>188</v>
      </c>
      <c r="B185" s="1290" t="s">
        <v>189</v>
      </c>
      <c r="C185" s="1105" t="s">
        <v>4</v>
      </c>
      <c r="D185" s="1105"/>
      <c r="E185" s="1289"/>
      <c r="F185" s="1222" t="s">
        <v>190</v>
      </c>
      <c r="G185" s="1223"/>
      <c r="H185" s="1223"/>
      <c r="I185" s="1223"/>
      <c r="J185" s="1223"/>
      <c r="K185" s="1223"/>
      <c r="L185" s="1223"/>
      <c r="M185" s="1223"/>
      <c r="N185" s="1223"/>
      <c r="O185" s="1223"/>
      <c r="P185" s="1223"/>
      <c r="Q185" s="1223"/>
      <c r="R185" s="1223"/>
      <c r="S185" s="1223"/>
      <c r="T185" s="1223"/>
      <c r="U185" s="1223"/>
      <c r="V185" s="1223"/>
      <c r="W185" s="1223"/>
      <c r="X185" s="1223"/>
      <c r="Y185" s="1223"/>
      <c r="Z185" s="1223"/>
      <c r="AA185" s="1223"/>
      <c r="AB185" s="1223"/>
      <c r="AC185" s="1223"/>
      <c r="AD185" s="1223"/>
      <c r="AE185" s="1223"/>
      <c r="AF185" s="1223"/>
      <c r="AG185" s="1264"/>
      <c r="AH185" s="1257" t="s">
        <v>191</v>
      </c>
      <c r="AI185" s="310"/>
    </row>
    <row r="186" spans="1:89" x14ac:dyDescent="0.25">
      <c r="A186" s="1263"/>
      <c r="B186" s="1104"/>
      <c r="C186" s="1106"/>
      <c r="D186" s="1106"/>
      <c r="E186" s="1107"/>
      <c r="F186" s="1222" t="s">
        <v>19</v>
      </c>
      <c r="G186" s="1224"/>
      <c r="H186" s="1258" t="s">
        <v>20</v>
      </c>
      <c r="I186" s="1240"/>
      <c r="J186" s="1258" t="s">
        <v>21</v>
      </c>
      <c r="K186" s="1240"/>
      <c r="L186" s="1258" t="s">
        <v>22</v>
      </c>
      <c r="M186" s="1240"/>
      <c r="N186" s="1258" t="s">
        <v>23</v>
      </c>
      <c r="O186" s="1240"/>
      <c r="P186" s="1258" t="s">
        <v>24</v>
      </c>
      <c r="Q186" s="1240"/>
      <c r="R186" s="1258" t="s">
        <v>25</v>
      </c>
      <c r="S186" s="1240"/>
      <c r="T186" s="1258" t="s">
        <v>26</v>
      </c>
      <c r="U186" s="1240"/>
      <c r="V186" s="1258" t="s">
        <v>27</v>
      </c>
      <c r="W186" s="1240"/>
      <c r="X186" s="1258" t="s">
        <v>28</v>
      </c>
      <c r="Y186" s="1240"/>
      <c r="Z186" s="1258" t="s">
        <v>29</v>
      </c>
      <c r="AA186" s="1240"/>
      <c r="AB186" s="1258" t="s">
        <v>30</v>
      </c>
      <c r="AC186" s="1240"/>
      <c r="AD186" s="1258" t="s">
        <v>31</v>
      </c>
      <c r="AE186" s="1240"/>
      <c r="AF186" s="1258" t="s">
        <v>32</v>
      </c>
      <c r="AG186" s="1261"/>
      <c r="AH186" s="1096"/>
    </row>
    <row r="187" spans="1:89" x14ac:dyDescent="0.25">
      <c r="A187" s="1263"/>
      <c r="B187" s="1035"/>
      <c r="C187" s="642" t="s">
        <v>192</v>
      </c>
      <c r="D187" s="349" t="s">
        <v>51</v>
      </c>
      <c r="E187" s="641" t="s">
        <v>50</v>
      </c>
      <c r="F187" s="347" t="s">
        <v>51</v>
      </c>
      <c r="G187" s="641" t="s">
        <v>50</v>
      </c>
      <c r="H187" s="347" t="s">
        <v>51</v>
      </c>
      <c r="I187" s="641" t="s">
        <v>50</v>
      </c>
      <c r="J187" s="347" t="s">
        <v>51</v>
      </c>
      <c r="K187" s="641" t="s">
        <v>50</v>
      </c>
      <c r="L187" s="347" t="s">
        <v>51</v>
      </c>
      <c r="M187" s="641" t="s">
        <v>50</v>
      </c>
      <c r="N187" s="347" t="s">
        <v>51</v>
      </c>
      <c r="O187" s="641" t="s">
        <v>50</v>
      </c>
      <c r="P187" s="347" t="s">
        <v>51</v>
      </c>
      <c r="Q187" s="641" t="s">
        <v>50</v>
      </c>
      <c r="R187" s="347" t="s">
        <v>51</v>
      </c>
      <c r="S187" s="641" t="s">
        <v>50</v>
      </c>
      <c r="T187" s="347" t="s">
        <v>51</v>
      </c>
      <c r="U187" s="641" t="s">
        <v>50</v>
      </c>
      <c r="V187" s="347" t="s">
        <v>51</v>
      </c>
      <c r="W187" s="641" t="s">
        <v>50</v>
      </c>
      <c r="X187" s="347" t="s">
        <v>51</v>
      </c>
      <c r="Y187" s="641" t="s">
        <v>50</v>
      </c>
      <c r="Z187" s="347" t="s">
        <v>51</v>
      </c>
      <c r="AA187" s="641" t="s">
        <v>50</v>
      </c>
      <c r="AB187" s="347" t="s">
        <v>51</v>
      </c>
      <c r="AC187" s="641" t="s">
        <v>50</v>
      </c>
      <c r="AD187" s="347" t="s">
        <v>51</v>
      </c>
      <c r="AE187" s="641" t="s">
        <v>50</v>
      </c>
      <c r="AF187" s="347" t="s">
        <v>51</v>
      </c>
      <c r="AG187" s="644" t="s">
        <v>50</v>
      </c>
      <c r="AH187" s="1097"/>
    </row>
    <row r="188" spans="1:89" x14ac:dyDescent="0.25">
      <c r="A188" s="1262" t="s">
        <v>193</v>
      </c>
      <c r="B188" s="413" t="s">
        <v>194</v>
      </c>
      <c r="C188" s="725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414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414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414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638" t="s">
        <v>200</v>
      </c>
      <c r="B194" s="327" t="s">
        <v>201</v>
      </c>
      <c r="C194" s="726">
        <f t="shared" si="27"/>
        <v>0</v>
      </c>
      <c r="D194" s="727">
        <f t="shared" si="28"/>
        <v>0</v>
      </c>
      <c r="E194" s="728">
        <f t="shared" si="28"/>
        <v>0</v>
      </c>
      <c r="F194" s="729"/>
      <c r="G194" s="730"/>
      <c r="H194" s="729"/>
      <c r="I194" s="730"/>
      <c r="J194" s="729"/>
      <c r="K194" s="730"/>
      <c r="L194" s="729"/>
      <c r="M194" s="730"/>
      <c r="N194" s="729"/>
      <c r="O194" s="730"/>
      <c r="P194" s="729"/>
      <c r="Q194" s="730"/>
      <c r="R194" s="729"/>
      <c r="S194" s="730"/>
      <c r="T194" s="729"/>
      <c r="U194" s="730"/>
      <c r="V194" s="729"/>
      <c r="W194" s="730"/>
      <c r="X194" s="729"/>
      <c r="Y194" s="730"/>
      <c r="Z194" s="729"/>
      <c r="AA194" s="730"/>
      <c r="AB194" s="729"/>
      <c r="AC194" s="730"/>
      <c r="AD194" s="729"/>
      <c r="AE194" s="730"/>
      <c r="AF194" s="729"/>
      <c r="AG194" s="731"/>
      <c r="AH194" s="732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1981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6" sqref="A6:X6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6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6" x14ac:dyDescent="0.25">
      <c r="A4" s="1" t="str">
        <f>CONCATENATE("MES: ",[9]NOMBRE!B6," - ","( ",[9]NOMBRE!C6,[9]NOMBRE!D6," )")</f>
        <v>MES: AGOSTO - ( 08 )</v>
      </c>
    </row>
    <row r="5" spans="1:96" x14ac:dyDescent="0.25">
      <c r="A5" s="1" t="str">
        <f>CONCATENATE("AÑO: ",[9]NOMBRE!B7)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344" t="s">
        <v>3</v>
      </c>
      <c r="B9" s="992"/>
      <c r="C9" s="1345"/>
      <c r="D9" s="1338" t="s">
        <v>4</v>
      </c>
      <c r="E9" s="1339" t="s">
        <v>5</v>
      </c>
      <c r="F9" s="1346"/>
      <c r="G9" s="1346"/>
      <c r="H9" s="1346"/>
      <c r="I9" s="1340"/>
      <c r="J9" s="1347" t="s">
        <v>6</v>
      </c>
      <c r="K9" s="1348"/>
      <c r="L9" s="1348"/>
      <c r="M9" s="1348"/>
      <c r="N9" s="1348"/>
      <c r="O9" s="1348"/>
      <c r="P9" s="1348"/>
      <c r="Q9" s="1348"/>
      <c r="R9" s="1348"/>
      <c r="S9" s="1348"/>
      <c r="T9" s="1348"/>
      <c r="U9" s="1348"/>
      <c r="V9" s="1348"/>
      <c r="W9" s="1348"/>
      <c r="X9" s="1349"/>
      <c r="Y9" s="1348" t="s">
        <v>7</v>
      </c>
      <c r="Z9" s="1348"/>
      <c r="AA9" s="1349"/>
      <c r="AB9" s="1351" t="s">
        <v>8</v>
      </c>
      <c r="AC9" s="1338" t="s">
        <v>9</v>
      </c>
      <c r="AD9" s="1338" t="s">
        <v>10</v>
      </c>
      <c r="AE9" s="1338" t="s">
        <v>11</v>
      </c>
      <c r="AF9" s="1339" t="s">
        <v>12</v>
      </c>
      <c r="AG9" s="1340"/>
    </row>
    <row r="10" spans="1:96" s="8" customFormat="1" ht="24" customHeight="1" x14ac:dyDescent="0.15">
      <c r="A10" s="994"/>
      <c r="B10" s="995"/>
      <c r="C10" s="996"/>
      <c r="D10" s="978"/>
      <c r="E10" s="743" t="s">
        <v>13</v>
      </c>
      <c r="F10" s="744" t="s">
        <v>14</v>
      </c>
      <c r="G10" s="744" t="s">
        <v>15</v>
      </c>
      <c r="H10" s="745" t="s">
        <v>16</v>
      </c>
      <c r="I10" s="746" t="s">
        <v>17</v>
      </c>
      <c r="J10" s="747" t="s">
        <v>18</v>
      </c>
      <c r="K10" s="745" t="s">
        <v>19</v>
      </c>
      <c r="L10" s="745" t="s">
        <v>20</v>
      </c>
      <c r="M10" s="745" t="s">
        <v>21</v>
      </c>
      <c r="N10" s="745" t="s">
        <v>22</v>
      </c>
      <c r="O10" s="745" t="s">
        <v>23</v>
      </c>
      <c r="P10" s="745" t="s">
        <v>24</v>
      </c>
      <c r="Q10" s="745" t="s">
        <v>25</v>
      </c>
      <c r="R10" s="745" t="s">
        <v>26</v>
      </c>
      <c r="S10" s="745" t="s">
        <v>27</v>
      </c>
      <c r="T10" s="745" t="s">
        <v>28</v>
      </c>
      <c r="U10" s="745" t="s">
        <v>29</v>
      </c>
      <c r="V10" s="745" t="s">
        <v>30</v>
      </c>
      <c r="W10" s="745" t="s">
        <v>31</v>
      </c>
      <c r="X10" s="748" t="s">
        <v>32</v>
      </c>
      <c r="Y10" s="749" t="s">
        <v>33</v>
      </c>
      <c r="Z10" s="750" t="s">
        <v>34</v>
      </c>
      <c r="AA10" s="748" t="s">
        <v>35</v>
      </c>
      <c r="AB10" s="978"/>
      <c r="AC10" s="978"/>
      <c r="AD10" s="978"/>
      <c r="AE10" s="978"/>
      <c r="AF10" s="724" t="s">
        <v>36</v>
      </c>
      <c r="AG10" s="724" t="s">
        <v>37</v>
      </c>
    </row>
    <row r="11" spans="1:96" s="8" customFormat="1" ht="15" customHeight="1" x14ac:dyDescent="0.25">
      <c r="A11" s="1341" t="s">
        <v>38</v>
      </c>
      <c r="B11" s="1342" t="s">
        <v>39</v>
      </c>
      <c r="C11" s="1343"/>
      <c r="D11" s="751">
        <f>SUM(E11:G11)</f>
        <v>33</v>
      </c>
      <c r="E11" s="752">
        <v>20</v>
      </c>
      <c r="F11" s="753">
        <v>8</v>
      </c>
      <c r="G11" s="753">
        <v>5</v>
      </c>
      <c r="H11" s="754"/>
      <c r="I11" s="755"/>
      <c r="J11" s="754"/>
      <c r="K11" s="756"/>
      <c r="L11" s="756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8"/>
      <c r="Z11" s="756"/>
      <c r="AA11" s="759"/>
      <c r="AB11" s="760"/>
      <c r="AC11" s="761">
        <v>0</v>
      </c>
      <c r="AD11" s="761">
        <v>0</v>
      </c>
      <c r="AE11" s="761">
        <v>0</v>
      </c>
      <c r="AF11" s="761">
        <v>0</v>
      </c>
      <c r="AG11" s="761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341" t="s">
        <v>40</v>
      </c>
      <c r="C12" s="762" t="s">
        <v>41</v>
      </c>
      <c r="D12" s="763">
        <f t="shared" ref="D12:D21" si="0">SUM(E12:X12)</f>
        <v>32</v>
      </c>
      <c r="E12" s="764"/>
      <c r="F12" s="31"/>
      <c r="G12" s="31"/>
      <c r="H12" s="31"/>
      <c r="I12" s="32"/>
      <c r="J12" s="31"/>
      <c r="K12" s="31"/>
      <c r="L12" s="31">
        <v>2</v>
      </c>
      <c r="M12" s="31">
        <v>7</v>
      </c>
      <c r="N12" s="31">
        <v>4</v>
      </c>
      <c r="O12" s="31">
        <v>2</v>
      </c>
      <c r="P12" s="31">
        <v>5</v>
      </c>
      <c r="Q12" s="31">
        <v>1</v>
      </c>
      <c r="R12" s="31">
        <v>2</v>
      </c>
      <c r="S12" s="31">
        <v>1</v>
      </c>
      <c r="T12" s="31">
        <v>3</v>
      </c>
      <c r="U12" s="31">
        <v>2</v>
      </c>
      <c r="V12" s="31">
        <v>1</v>
      </c>
      <c r="W12" s="31">
        <v>1</v>
      </c>
      <c r="X12" s="33">
        <v>1</v>
      </c>
      <c r="Y12" s="765"/>
      <c r="Z12" s="34"/>
      <c r="AA12" s="35"/>
      <c r="AB12" s="761">
        <v>0</v>
      </c>
      <c r="AC12" s="761">
        <v>0</v>
      </c>
      <c r="AD12" s="761">
        <v>0</v>
      </c>
      <c r="AE12" s="761">
        <v>0</v>
      </c>
      <c r="AF12" s="761">
        <v>0</v>
      </c>
      <c r="AG12" s="761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722" t="s">
        <v>42</v>
      </c>
      <c r="D13" s="37">
        <f t="shared" si="0"/>
        <v>13</v>
      </c>
      <c r="E13" s="38"/>
      <c r="F13" s="39"/>
      <c r="G13" s="39">
        <v>1</v>
      </c>
      <c r="H13" s="39"/>
      <c r="I13" s="40"/>
      <c r="J13" s="39"/>
      <c r="K13" s="39"/>
      <c r="L13" s="39"/>
      <c r="M13" s="39"/>
      <c r="N13" s="39">
        <v>5</v>
      </c>
      <c r="O13" s="39">
        <v>2</v>
      </c>
      <c r="P13" s="39">
        <v>2</v>
      </c>
      <c r="Q13" s="39">
        <v>2</v>
      </c>
      <c r="R13" s="39"/>
      <c r="S13" s="39"/>
      <c r="T13" s="39">
        <v>1</v>
      </c>
      <c r="U13" s="39"/>
      <c r="V13" s="39"/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19</v>
      </c>
      <c r="E14" s="47">
        <v>4</v>
      </c>
      <c r="F14" s="48">
        <v>2</v>
      </c>
      <c r="G14" s="48">
        <v>7</v>
      </c>
      <c r="H14" s="48"/>
      <c r="I14" s="49"/>
      <c r="J14" s="48"/>
      <c r="K14" s="48"/>
      <c r="L14" s="48"/>
      <c r="M14" s="48"/>
      <c r="N14" s="48"/>
      <c r="O14" s="48"/>
      <c r="P14" s="48">
        <v>1</v>
      </c>
      <c r="Q14" s="48"/>
      <c r="R14" s="48"/>
      <c r="S14" s="48"/>
      <c r="T14" s="48"/>
      <c r="U14" s="48"/>
      <c r="V14" s="48">
        <v>1</v>
      </c>
      <c r="W14" s="48">
        <v>1</v>
      </c>
      <c r="X14" s="41">
        <v>3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721" t="s">
        <v>44</v>
      </c>
      <c r="D15" s="53">
        <f t="shared" si="0"/>
        <v>30</v>
      </c>
      <c r="E15" s="54">
        <v>17</v>
      </c>
      <c r="F15" s="55"/>
      <c r="G15" s="55"/>
      <c r="H15" s="55"/>
      <c r="I15" s="56"/>
      <c r="J15" s="55"/>
      <c r="K15" s="55"/>
      <c r="L15" s="55">
        <v>2</v>
      </c>
      <c r="M15" s="55"/>
      <c r="N15" s="55"/>
      <c r="O15" s="55"/>
      <c r="P15" s="55">
        <v>1</v>
      </c>
      <c r="Q15" s="55">
        <v>2</v>
      </c>
      <c r="R15" s="55">
        <v>2</v>
      </c>
      <c r="S15" s="55">
        <v>1</v>
      </c>
      <c r="T15" s="55"/>
      <c r="U15" s="55"/>
      <c r="V15" s="55">
        <v>1</v>
      </c>
      <c r="W15" s="55">
        <v>1</v>
      </c>
      <c r="X15" s="57">
        <v>3</v>
      </c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46</v>
      </c>
      <c r="E16" s="38">
        <v>15</v>
      </c>
      <c r="F16" s="39">
        <v>10</v>
      </c>
      <c r="G16" s="39">
        <v>11</v>
      </c>
      <c r="H16" s="39">
        <v>8</v>
      </c>
      <c r="I16" s="45">
        <v>2</v>
      </c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106</v>
      </c>
      <c r="E17" s="47">
        <v>2</v>
      </c>
      <c r="F17" s="48">
        <v>8</v>
      </c>
      <c r="G17" s="48">
        <v>12</v>
      </c>
      <c r="H17" s="48">
        <v>6</v>
      </c>
      <c r="I17" s="51">
        <v>5</v>
      </c>
      <c r="J17" s="69">
        <v>0</v>
      </c>
      <c r="K17" s="48">
        <v>1</v>
      </c>
      <c r="L17" s="48">
        <v>3</v>
      </c>
      <c r="M17" s="70">
        <v>2</v>
      </c>
      <c r="N17" s="70">
        <v>2</v>
      </c>
      <c r="O17" s="70">
        <v>5</v>
      </c>
      <c r="P17" s="70">
        <v>2</v>
      </c>
      <c r="Q17" s="70">
        <v>2</v>
      </c>
      <c r="R17" s="70">
        <v>4</v>
      </c>
      <c r="S17" s="70">
        <v>5</v>
      </c>
      <c r="T17" s="70">
        <v>9</v>
      </c>
      <c r="U17" s="70">
        <v>11</v>
      </c>
      <c r="V17" s="70">
        <v>10</v>
      </c>
      <c r="W17" s="70">
        <v>7</v>
      </c>
      <c r="X17" s="70">
        <v>10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26</v>
      </c>
      <c r="E18" s="47">
        <v>3</v>
      </c>
      <c r="F18" s="48">
        <v>6</v>
      </c>
      <c r="G18" s="48">
        <v>12</v>
      </c>
      <c r="H18" s="48">
        <v>5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350" t="s">
        <v>49</v>
      </c>
      <c r="C20" s="766" t="s">
        <v>50</v>
      </c>
      <c r="D20" s="763">
        <f t="shared" si="0"/>
        <v>0</v>
      </c>
      <c r="E20" s="764"/>
      <c r="F20" s="31"/>
      <c r="G20" s="31"/>
      <c r="H20" s="31"/>
      <c r="I20" s="761"/>
      <c r="J20" s="767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761"/>
      <c r="AC20" s="761"/>
      <c r="AD20" s="761"/>
      <c r="AE20" s="768"/>
      <c r="AF20" s="761"/>
      <c r="AG20" s="761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27</v>
      </c>
      <c r="E23" s="91"/>
      <c r="F23" s="92"/>
      <c r="G23" s="92"/>
      <c r="H23" s="92"/>
      <c r="I23" s="93"/>
      <c r="J23" s="69"/>
      <c r="K23" s="48">
        <v>1</v>
      </c>
      <c r="L23" s="48">
        <v>5</v>
      </c>
      <c r="M23" s="48">
        <v>9</v>
      </c>
      <c r="N23" s="48">
        <v>6</v>
      </c>
      <c r="O23" s="48">
        <v>1</v>
      </c>
      <c r="P23" s="48">
        <v>2</v>
      </c>
      <c r="Q23" s="48">
        <v>1</v>
      </c>
      <c r="R23" s="48">
        <v>2</v>
      </c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27</v>
      </c>
      <c r="E24" s="91"/>
      <c r="F24" s="92"/>
      <c r="G24" s="92"/>
      <c r="H24" s="92"/>
      <c r="I24" s="93"/>
      <c r="J24" s="69"/>
      <c r="K24" s="99">
        <v>1</v>
      </c>
      <c r="L24" s="99">
        <v>5</v>
      </c>
      <c r="M24" s="99">
        <v>9</v>
      </c>
      <c r="N24" s="99">
        <v>6</v>
      </c>
      <c r="O24" s="99">
        <v>1</v>
      </c>
      <c r="P24" s="99">
        <v>2</v>
      </c>
      <c r="Q24" s="99">
        <v>1</v>
      </c>
      <c r="R24" s="99">
        <v>2</v>
      </c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350" t="s">
        <v>56</v>
      </c>
      <c r="C26" s="769" t="s">
        <v>57</v>
      </c>
      <c r="D26" s="751">
        <f>SUM(E26:F26)</f>
        <v>0</v>
      </c>
      <c r="E26" s="38"/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770"/>
      <c r="AC26" s="761"/>
      <c r="AD26" s="761"/>
      <c r="AE26" s="96"/>
      <c r="AF26" s="761"/>
      <c r="AG26" s="761"/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720" t="s">
        <v>58</v>
      </c>
      <c r="D27" s="98">
        <f>SUM(E27:G27)</f>
        <v>11</v>
      </c>
      <c r="E27" s="47">
        <v>11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/>
      <c r="AC28" s="61"/>
      <c r="AD28" s="61"/>
      <c r="AE28" s="126"/>
      <c r="AF28" s="61"/>
      <c r="AG28" s="61"/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350" t="s">
        <v>60</v>
      </c>
      <c r="C29" s="762" t="s">
        <v>61</v>
      </c>
      <c r="D29" s="763">
        <f>SUM(E29:H29)</f>
        <v>0</v>
      </c>
      <c r="E29" s="764"/>
      <c r="F29" s="31"/>
      <c r="G29" s="31"/>
      <c r="H29" s="31"/>
      <c r="I29" s="771"/>
      <c r="J29" s="772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773"/>
      <c r="Z29" s="756"/>
      <c r="AA29" s="759"/>
      <c r="AB29" s="761"/>
      <c r="AC29" s="761"/>
      <c r="AD29" s="761"/>
      <c r="AE29" s="761"/>
      <c r="AF29" s="761"/>
      <c r="AG29" s="761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354" t="s">
        <v>63</v>
      </c>
      <c r="C32" s="1355"/>
      <c r="D32" s="774">
        <f>SUM(E32:X32)</f>
        <v>94</v>
      </c>
      <c r="E32" s="740">
        <v>94</v>
      </c>
      <c r="F32" s="775"/>
      <c r="G32" s="775"/>
      <c r="H32" s="775"/>
      <c r="I32" s="742"/>
      <c r="J32" s="776"/>
      <c r="K32" s="775"/>
      <c r="L32" s="775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8"/>
      <c r="Z32" s="775"/>
      <c r="AA32" s="741"/>
      <c r="AB32" s="742">
        <v>0</v>
      </c>
      <c r="AC32" s="742">
        <v>0</v>
      </c>
      <c r="AD32" s="742">
        <v>0</v>
      </c>
      <c r="AE32" s="742">
        <v>0</v>
      </c>
      <c r="AF32" s="742">
        <v>0</v>
      </c>
      <c r="AG32" s="742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356"/>
      <c r="C34" s="721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357" t="s">
        <v>67</v>
      </c>
      <c r="C35" s="1357"/>
      <c r="D35" s="37">
        <f>SUM(E35:X35)</f>
        <v>17</v>
      </c>
      <c r="E35" s="47"/>
      <c r="F35" s="48"/>
      <c r="G35" s="48"/>
      <c r="H35" s="48">
        <v>4</v>
      </c>
      <c r="I35" s="51">
        <v>13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318</v>
      </c>
      <c r="E38" s="140">
        <v>120</v>
      </c>
      <c r="F38" s="99">
        <v>3</v>
      </c>
      <c r="G38" s="99">
        <v>5</v>
      </c>
      <c r="H38" s="99">
        <v>9</v>
      </c>
      <c r="I38" s="141">
        <v>5</v>
      </c>
      <c r="J38" s="142">
        <v>0</v>
      </c>
      <c r="K38" s="99">
        <v>2</v>
      </c>
      <c r="L38" s="99">
        <v>6</v>
      </c>
      <c r="M38" s="143">
        <v>5</v>
      </c>
      <c r="N38" s="143">
        <v>4</v>
      </c>
      <c r="O38" s="143">
        <v>7</v>
      </c>
      <c r="P38" s="143">
        <v>4</v>
      </c>
      <c r="Q38" s="143">
        <v>6</v>
      </c>
      <c r="R38" s="143">
        <v>7</v>
      </c>
      <c r="S38" s="143">
        <v>10</v>
      </c>
      <c r="T38" s="143">
        <v>22</v>
      </c>
      <c r="U38" s="143">
        <v>23</v>
      </c>
      <c r="V38" s="143">
        <v>24</v>
      </c>
      <c r="W38" s="143">
        <v>19</v>
      </c>
      <c r="X38" s="143">
        <v>37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350" t="s">
        <v>71</v>
      </c>
      <c r="C39" s="779" t="s">
        <v>72</v>
      </c>
      <c r="D39" s="763">
        <f>SUM(U39:X39)</f>
        <v>0</v>
      </c>
      <c r="E39" s="780"/>
      <c r="F39" s="127"/>
      <c r="G39" s="127"/>
      <c r="H39" s="127"/>
      <c r="I39" s="771"/>
      <c r="J39" s="772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52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16</v>
      </c>
      <c r="V40" s="70">
        <v>19</v>
      </c>
      <c r="W40" s="70">
        <v>7</v>
      </c>
      <c r="X40" s="70">
        <v>10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52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16</v>
      </c>
      <c r="V42" s="70">
        <v>19</v>
      </c>
      <c r="W42" s="70">
        <v>7</v>
      </c>
      <c r="X42" s="70">
        <v>10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52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16</v>
      </c>
      <c r="V43" s="157">
        <v>19</v>
      </c>
      <c r="W43" s="157">
        <v>7</v>
      </c>
      <c r="X43" s="157">
        <v>10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352" t="s">
        <v>77</v>
      </c>
      <c r="C44" s="1353"/>
      <c r="D44" s="763">
        <f>SUM(E44:X44)</f>
        <v>95</v>
      </c>
      <c r="E44" s="764">
        <v>35</v>
      </c>
      <c r="F44" s="31">
        <v>10</v>
      </c>
      <c r="G44" s="31">
        <v>15</v>
      </c>
      <c r="H44" s="31">
        <v>18</v>
      </c>
      <c r="I44" s="761">
        <v>17</v>
      </c>
      <c r="J44" s="767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761">
        <v>0</v>
      </c>
      <c r="AC44" s="761">
        <v>0</v>
      </c>
      <c r="AD44" s="761">
        <v>0</v>
      </c>
      <c r="AE44" s="761">
        <v>0</v>
      </c>
      <c r="AF44" s="761">
        <v>0</v>
      </c>
      <c r="AG44" s="761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358" t="s">
        <v>4</v>
      </c>
      <c r="C46" s="1359"/>
      <c r="D46" s="774">
        <f>SUM(E46:X46)</f>
        <v>1050</v>
      </c>
      <c r="E46" s="781">
        <f t="shared" ref="E46:AG46" si="10">SUM(E11:E45)</f>
        <v>321</v>
      </c>
      <c r="F46" s="782">
        <f t="shared" si="10"/>
        <v>47</v>
      </c>
      <c r="G46" s="782">
        <f t="shared" si="10"/>
        <v>68</v>
      </c>
      <c r="H46" s="782">
        <f t="shared" si="10"/>
        <v>50</v>
      </c>
      <c r="I46" s="783">
        <f t="shared" si="10"/>
        <v>42</v>
      </c>
      <c r="J46" s="784">
        <f t="shared" si="10"/>
        <v>0</v>
      </c>
      <c r="K46" s="782">
        <f t="shared" si="10"/>
        <v>5</v>
      </c>
      <c r="L46" s="782">
        <f t="shared" si="10"/>
        <v>23</v>
      </c>
      <c r="M46" s="785">
        <f t="shared" si="10"/>
        <v>32</v>
      </c>
      <c r="N46" s="785">
        <f t="shared" si="10"/>
        <v>27</v>
      </c>
      <c r="O46" s="785">
        <f t="shared" si="10"/>
        <v>18</v>
      </c>
      <c r="P46" s="785">
        <f t="shared" si="10"/>
        <v>19</v>
      </c>
      <c r="Q46" s="785">
        <f t="shared" si="10"/>
        <v>15</v>
      </c>
      <c r="R46" s="785">
        <f t="shared" si="10"/>
        <v>19</v>
      </c>
      <c r="S46" s="785">
        <f t="shared" si="10"/>
        <v>17</v>
      </c>
      <c r="T46" s="785">
        <f t="shared" si="10"/>
        <v>35</v>
      </c>
      <c r="U46" s="785">
        <f t="shared" si="10"/>
        <v>84</v>
      </c>
      <c r="V46" s="785">
        <f t="shared" si="10"/>
        <v>94</v>
      </c>
      <c r="W46" s="785">
        <f t="shared" si="10"/>
        <v>50</v>
      </c>
      <c r="X46" s="785">
        <f t="shared" si="10"/>
        <v>84</v>
      </c>
      <c r="Y46" s="786">
        <f t="shared" si="10"/>
        <v>0</v>
      </c>
      <c r="Z46" s="782">
        <f t="shared" si="10"/>
        <v>0</v>
      </c>
      <c r="AA46" s="782">
        <f t="shared" si="10"/>
        <v>0</v>
      </c>
      <c r="AB46" s="783">
        <f t="shared" si="10"/>
        <v>0</v>
      </c>
      <c r="AC46" s="783">
        <f t="shared" si="10"/>
        <v>0</v>
      </c>
      <c r="AD46" s="783">
        <f t="shared" si="10"/>
        <v>0</v>
      </c>
      <c r="AE46" s="783">
        <f t="shared" si="10"/>
        <v>0</v>
      </c>
      <c r="AF46" s="783">
        <f t="shared" si="10"/>
        <v>0</v>
      </c>
      <c r="AG46" s="783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339" t="s">
        <v>3</v>
      </c>
      <c r="B48" s="1346"/>
      <c r="C48" s="1340"/>
      <c r="D48" s="787" t="s">
        <v>4</v>
      </c>
      <c r="E48" s="743" t="s">
        <v>80</v>
      </c>
      <c r="F48" s="745" t="s">
        <v>81</v>
      </c>
      <c r="G48" s="745" t="s">
        <v>82</v>
      </c>
      <c r="H48" s="748" t="s">
        <v>83</v>
      </c>
      <c r="I48" s="788" t="s">
        <v>84</v>
      </c>
    </row>
    <row r="49" spans="1:9" ht="15" customHeight="1" x14ac:dyDescent="0.25">
      <c r="A49" s="1341" t="s">
        <v>38</v>
      </c>
      <c r="B49" s="1342" t="s">
        <v>39</v>
      </c>
      <c r="C49" s="1343"/>
      <c r="D49" s="751">
        <f t="shared" ref="D49:D83" si="11">SUM(E49:H49)</f>
        <v>30</v>
      </c>
      <c r="E49" s="752">
        <v>19</v>
      </c>
      <c r="F49" s="753">
        <v>4</v>
      </c>
      <c r="G49" s="753">
        <v>0</v>
      </c>
      <c r="H49" s="789">
        <v>7</v>
      </c>
      <c r="I49" s="790"/>
    </row>
    <row r="50" spans="1:9" ht="21" x14ac:dyDescent="0.25">
      <c r="A50" s="982"/>
      <c r="B50" s="1341" t="s">
        <v>40</v>
      </c>
      <c r="C50" s="762" t="s">
        <v>41</v>
      </c>
      <c r="D50" s="751">
        <f t="shared" si="11"/>
        <v>32</v>
      </c>
      <c r="E50" s="764"/>
      <c r="F50" s="31">
        <v>32</v>
      </c>
      <c r="G50" s="31"/>
      <c r="H50" s="82"/>
      <c r="I50" s="770"/>
    </row>
    <row r="51" spans="1:9" x14ac:dyDescent="0.25">
      <c r="A51" s="982"/>
      <c r="B51" s="982"/>
      <c r="C51" s="722" t="s">
        <v>42</v>
      </c>
      <c r="D51" s="98">
        <f t="shared" si="11"/>
        <v>13</v>
      </c>
      <c r="E51" s="47"/>
      <c r="F51" s="48">
        <v>13</v>
      </c>
      <c r="G51" s="48"/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18</v>
      </c>
      <c r="E52" s="47">
        <v>6</v>
      </c>
      <c r="F52" s="48">
        <v>8</v>
      </c>
      <c r="G52" s="48"/>
      <c r="H52" s="70">
        <v>4</v>
      </c>
      <c r="I52" s="117"/>
    </row>
    <row r="53" spans="1:9" x14ac:dyDescent="0.25">
      <c r="A53" s="982"/>
      <c r="B53" s="983"/>
      <c r="C53" s="721" t="s">
        <v>44</v>
      </c>
      <c r="D53" s="53">
        <f t="shared" si="11"/>
        <v>30</v>
      </c>
      <c r="E53" s="54"/>
      <c r="F53" s="55">
        <v>30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29</v>
      </c>
      <c r="E54" s="38">
        <v>14</v>
      </c>
      <c r="F54" s="39">
        <v>8</v>
      </c>
      <c r="G54" s="39">
        <v>2</v>
      </c>
      <c r="H54" s="64">
        <v>5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106</v>
      </c>
      <c r="E55" s="47">
        <v>100</v>
      </c>
      <c r="F55" s="48">
        <v>1</v>
      </c>
      <c r="G55" s="48">
        <v>1</v>
      </c>
      <c r="H55" s="70">
        <v>4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26</v>
      </c>
      <c r="E56" s="47">
        <v>13</v>
      </c>
      <c r="F56" s="48">
        <v>5</v>
      </c>
      <c r="G56" s="48">
        <v>2</v>
      </c>
      <c r="H56" s="70">
        <v>6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15</v>
      </c>
      <c r="E60" s="140">
        <v>2</v>
      </c>
      <c r="F60" s="99">
        <v>13</v>
      </c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15</v>
      </c>
      <c r="E61" s="140">
        <v>2</v>
      </c>
      <c r="F61" s="99">
        <v>13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350" t="s">
        <v>56</v>
      </c>
      <c r="C63" s="769" t="s">
        <v>57</v>
      </c>
      <c r="D63" s="763">
        <f t="shared" si="11"/>
        <v>0</v>
      </c>
      <c r="E63" s="767"/>
      <c r="F63" s="31"/>
      <c r="G63" s="31"/>
      <c r="H63" s="82"/>
      <c r="I63" s="770"/>
    </row>
    <row r="64" spans="1:9" x14ac:dyDescent="0.25">
      <c r="A64" s="982"/>
      <c r="B64" s="1010"/>
      <c r="C64" s="720" t="s">
        <v>58</v>
      </c>
      <c r="D64" s="37">
        <f t="shared" si="11"/>
        <v>11</v>
      </c>
      <c r="E64" s="69">
        <v>11</v>
      </c>
      <c r="F64" s="48"/>
      <c r="G64" s="48"/>
      <c r="H64" s="70"/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350" t="s">
        <v>60</v>
      </c>
      <c r="C66" s="762" t="s">
        <v>61</v>
      </c>
      <c r="D66" s="751">
        <f t="shared" si="11"/>
        <v>0</v>
      </c>
      <c r="E66" s="764"/>
      <c r="F66" s="31"/>
      <c r="G66" s="31"/>
      <c r="H66" s="82"/>
      <c r="I66" s="770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354" t="s">
        <v>63</v>
      </c>
      <c r="C69" s="1355"/>
      <c r="D69" s="774">
        <f t="shared" si="11"/>
        <v>94</v>
      </c>
      <c r="E69" s="740">
        <v>94</v>
      </c>
      <c r="F69" s="775"/>
      <c r="G69" s="775"/>
      <c r="H69" s="777"/>
      <c r="I69" s="791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356"/>
      <c r="C71" s="721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357" t="s">
        <v>67</v>
      </c>
      <c r="C72" s="1357"/>
      <c r="D72" s="98">
        <f t="shared" si="11"/>
        <v>17</v>
      </c>
      <c r="E72" s="47">
        <v>9</v>
      </c>
      <c r="F72" s="48"/>
      <c r="G72" s="48">
        <v>2</v>
      </c>
      <c r="H72" s="70">
        <v>6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625</v>
      </c>
      <c r="E75" s="140">
        <v>316</v>
      </c>
      <c r="F75" s="99">
        <v>103</v>
      </c>
      <c r="G75" s="99">
        <v>103</v>
      </c>
      <c r="H75" s="143">
        <v>103</v>
      </c>
      <c r="I75" s="176"/>
    </row>
    <row r="76" spans="1:9" ht="15" customHeight="1" x14ac:dyDescent="0.25">
      <c r="A76" s="982"/>
      <c r="B76" s="1350" t="s">
        <v>71</v>
      </c>
      <c r="C76" s="779" t="s">
        <v>72</v>
      </c>
      <c r="D76" s="751">
        <f t="shared" si="11"/>
        <v>0</v>
      </c>
      <c r="E76" s="764"/>
      <c r="F76" s="31"/>
      <c r="G76" s="31"/>
      <c r="H76" s="82"/>
      <c r="I76" s="770"/>
    </row>
    <row r="77" spans="1:9" x14ac:dyDescent="0.25">
      <c r="A77" s="982"/>
      <c r="B77" s="1010"/>
      <c r="C77" s="148" t="s">
        <v>73</v>
      </c>
      <c r="D77" s="98">
        <f t="shared" si="11"/>
        <v>52</v>
      </c>
      <c r="E77" s="47">
        <v>52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52</v>
      </c>
      <c r="E79" s="140">
        <v>52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52</v>
      </c>
      <c r="E80" s="140">
        <v>52</v>
      </c>
      <c r="F80" s="99"/>
      <c r="G80" s="99"/>
      <c r="H80" s="143"/>
      <c r="I80" s="176"/>
    </row>
    <row r="81" spans="1:23" x14ac:dyDescent="0.25">
      <c r="A81" s="982"/>
      <c r="B81" s="1352" t="s">
        <v>77</v>
      </c>
      <c r="C81" s="1353"/>
      <c r="D81" s="763">
        <f t="shared" si="11"/>
        <v>80</v>
      </c>
      <c r="E81" s="764">
        <v>46</v>
      </c>
      <c r="F81" s="31">
        <v>8</v>
      </c>
      <c r="G81" s="31"/>
      <c r="H81" s="792">
        <v>26</v>
      </c>
      <c r="I81" s="770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364" t="s">
        <v>4</v>
      </c>
      <c r="C83" s="1365"/>
      <c r="D83" s="774">
        <f t="shared" si="11"/>
        <v>1297</v>
      </c>
      <c r="E83" s="781">
        <f>SUM(E49:E82)</f>
        <v>788</v>
      </c>
      <c r="F83" s="784">
        <f>SUM(F49:F82)</f>
        <v>238</v>
      </c>
      <c r="G83" s="784">
        <f>SUM(G49:G82)</f>
        <v>110</v>
      </c>
      <c r="H83" s="793">
        <f>SUM(H49:H82)</f>
        <v>161</v>
      </c>
      <c r="I83" s="794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339" t="s">
        <v>87</v>
      </c>
      <c r="B85" s="1346"/>
      <c r="C85" s="1340"/>
      <c r="D85" s="787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360" t="s">
        <v>89</v>
      </c>
      <c r="B86" s="1361"/>
      <c r="C86" s="1362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795" t="s">
        <v>92</v>
      </c>
      <c r="B89" s="796"/>
      <c r="C89" s="797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363" t="s">
        <v>93</v>
      </c>
      <c r="B90" s="1363"/>
      <c r="C90" s="1363"/>
      <c r="D90" s="787" t="s">
        <v>94</v>
      </c>
      <c r="E90" s="798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370" t="s">
        <v>96</v>
      </c>
      <c r="B91" s="1371"/>
      <c r="C91" s="1372"/>
      <c r="D91" s="799"/>
      <c r="E91" s="80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795" t="s">
        <v>99</v>
      </c>
      <c r="B94" s="796"/>
      <c r="C94" s="797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363" t="s">
        <v>93</v>
      </c>
      <c r="B95" s="1363"/>
      <c r="C95" s="1363"/>
      <c r="D95" s="1373" t="s">
        <v>94</v>
      </c>
      <c r="E95" s="1340" t="s">
        <v>95</v>
      </c>
      <c r="F95" s="1339" t="s">
        <v>100</v>
      </c>
      <c r="G95" s="1340"/>
      <c r="H95" s="1378" t="s">
        <v>6</v>
      </c>
      <c r="I95" s="1378"/>
      <c r="J95" s="1378"/>
      <c r="K95" s="1378"/>
      <c r="L95" s="1378"/>
      <c r="M95" s="1378"/>
      <c r="N95" s="1378"/>
      <c r="O95" s="1378"/>
      <c r="P95" s="1378"/>
      <c r="Q95" s="1378"/>
      <c r="R95" s="1378"/>
      <c r="S95" s="1378"/>
      <c r="T95" s="1378"/>
      <c r="U95" s="1379"/>
      <c r="V95" s="992" t="s">
        <v>7</v>
      </c>
      <c r="W95" s="1366" t="s">
        <v>101</v>
      </c>
    </row>
    <row r="96" spans="1:23" s="8" customFormat="1" ht="21" x14ac:dyDescent="0.15">
      <c r="A96" s="1363"/>
      <c r="B96" s="1363"/>
      <c r="C96" s="1363"/>
      <c r="D96" s="1373"/>
      <c r="E96" s="1340"/>
      <c r="F96" s="747" t="s">
        <v>102</v>
      </c>
      <c r="G96" s="746" t="s">
        <v>14</v>
      </c>
      <c r="H96" s="749" t="s">
        <v>103</v>
      </c>
      <c r="I96" s="745" t="s">
        <v>104</v>
      </c>
      <c r="J96" s="801" t="s">
        <v>105</v>
      </c>
      <c r="K96" s="801" t="s">
        <v>18</v>
      </c>
      <c r="L96" s="801" t="s">
        <v>19</v>
      </c>
      <c r="M96" s="801" t="s">
        <v>20</v>
      </c>
      <c r="N96" s="801" t="s">
        <v>21</v>
      </c>
      <c r="O96" s="801" t="s">
        <v>22</v>
      </c>
      <c r="P96" s="801" t="s">
        <v>23</v>
      </c>
      <c r="Q96" s="801" t="s">
        <v>24</v>
      </c>
      <c r="R96" s="801" t="s">
        <v>25</v>
      </c>
      <c r="S96" s="801" t="s">
        <v>26</v>
      </c>
      <c r="T96" s="801" t="s">
        <v>27</v>
      </c>
      <c r="U96" s="802" t="s">
        <v>28</v>
      </c>
      <c r="V96" s="995"/>
      <c r="W96" s="1035"/>
    </row>
    <row r="97" spans="1:91" s="8" customFormat="1" ht="10.5" x14ac:dyDescent="0.15">
      <c r="A97" s="1367" t="s">
        <v>106</v>
      </c>
      <c r="B97" s="1368"/>
      <c r="C97" s="1369"/>
      <c r="D97" s="799"/>
      <c r="E97" s="803">
        <f>+F97+G97+H97+I97+J97+K97+L97+M97+N97+O97+P97+Q97+R97+S97+T97+U97</f>
        <v>0</v>
      </c>
      <c r="F97" s="804"/>
      <c r="G97" s="800"/>
      <c r="H97" s="805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800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795" t="s">
        <v>109</v>
      </c>
      <c r="B100" s="797"/>
      <c r="C100" s="797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345"/>
      <c r="D101" s="1373" t="s">
        <v>111</v>
      </c>
      <c r="E101" s="1344" t="s">
        <v>6</v>
      </c>
      <c r="F101" s="992"/>
      <c r="G101" s="992"/>
      <c r="H101" s="992"/>
      <c r="I101" s="992"/>
      <c r="J101" s="1374"/>
      <c r="K101" s="1348" t="s">
        <v>112</v>
      </c>
      <c r="L101" s="1375"/>
    </row>
    <row r="102" spans="1:91" s="8" customFormat="1" ht="10.5" x14ac:dyDescent="0.15">
      <c r="A102" s="995"/>
      <c r="B102" s="995"/>
      <c r="C102" s="996"/>
      <c r="D102" s="1373"/>
      <c r="E102" s="747" t="s">
        <v>113</v>
      </c>
      <c r="F102" s="749" t="s">
        <v>114</v>
      </c>
      <c r="G102" s="745" t="s">
        <v>115</v>
      </c>
      <c r="H102" s="745" t="s">
        <v>116</v>
      </c>
      <c r="I102" s="750" t="s">
        <v>117</v>
      </c>
      <c r="J102" s="748" t="s">
        <v>118</v>
      </c>
      <c r="K102" s="749" t="s">
        <v>51</v>
      </c>
      <c r="L102" s="798" t="s">
        <v>50</v>
      </c>
    </row>
    <row r="103" spans="1:91" s="8" customFormat="1" ht="15" customHeight="1" x14ac:dyDescent="0.25">
      <c r="A103" s="1376" t="s">
        <v>119</v>
      </c>
      <c r="B103" s="1377"/>
      <c r="C103" s="766" t="s">
        <v>120</v>
      </c>
      <c r="D103" s="223">
        <f>SUM(E103:J103)</f>
        <v>0</v>
      </c>
      <c r="E103" s="764"/>
      <c r="F103" s="767"/>
      <c r="G103" s="31"/>
      <c r="H103" s="31"/>
      <c r="I103" s="31"/>
      <c r="J103" s="806"/>
      <c r="K103" s="767"/>
      <c r="L103" s="761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376" t="s">
        <v>123</v>
      </c>
      <c r="B106" s="1377"/>
      <c r="C106" s="766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376" t="s">
        <v>124</v>
      </c>
      <c r="B109" s="1386"/>
      <c r="C109" s="766" t="s">
        <v>120</v>
      </c>
      <c r="D109" s="229">
        <f t="shared" si="19"/>
        <v>0</v>
      </c>
      <c r="E109" s="764"/>
      <c r="F109" s="767"/>
      <c r="G109" s="31"/>
      <c r="H109" s="31"/>
      <c r="I109" s="31"/>
      <c r="J109" s="806"/>
      <c r="K109" s="767"/>
      <c r="L109" s="761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795" t="s">
        <v>125</v>
      </c>
      <c r="B112" s="796"/>
      <c r="C112" s="796"/>
      <c r="D112" s="796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719" t="s">
        <v>126</v>
      </c>
      <c r="B113" s="807" t="s">
        <v>127</v>
      </c>
      <c r="C113" s="723" t="s">
        <v>128</v>
      </c>
      <c r="D113" s="724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808" t="s">
        <v>129</v>
      </c>
      <c r="B114" s="809"/>
      <c r="C114" s="776"/>
      <c r="D114" s="810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795" t="s">
        <v>130</v>
      </c>
      <c r="B115" s="796"/>
      <c r="C115" s="796"/>
      <c r="D115" s="796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380" t="s">
        <v>131</v>
      </c>
      <c r="B116" s="1339" t="s">
        <v>132</v>
      </c>
      <c r="C116" s="1346"/>
      <c r="D116" s="1346"/>
      <c r="E116" s="1346"/>
      <c r="F116" s="1346"/>
      <c r="G116" s="1346"/>
      <c r="H116" s="1346"/>
      <c r="I116" s="1340"/>
      <c r="J116" s="184"/>
      <c r="K116" s="184"/>
      <c r="L116" s="184"/>
    </row>
    <row r="117" spans="1:94" s="8" customFormat="1" ht="42" x14ac:dyDescent="0.15">
      <c r="A117" s="1058"/>
      <c r="B117" s="811" t="s">
        <v>133</v>
      </c>
      <c r="C117" s="787" t="s">
        <v>134</v>
      </c>
      <c r="D117" s="787" t="s">
        <v>135</v>
      </c>
      <c r="E117" s="787" t="s">
        <v>136</v>
      </c>
      <c r="F117" s="787" t="s">
        <v>137</v>
      </c>
      <c r="G117" s="787" t="s">
        <v>138</v>
      </c>
      <c r="H117" s="787" t="s">
        <v>139</v>
      </c>
      <c r="I117" s="787" t="s">
        <v>140</v>
      </c>
      <c r="J117" s="184"/>
      <c r="K117" s="184"/>
      <c r="L117" s="184"/>
    </row>
    <row r="118" spans="1:94" s="8" customFormat="1" ht="21" x14ac:dyDescent="0.15">
      <c r="A118" s="812" t="s">
        <v>141</v>
      </c>
      <c r="B118" s="813">
        <f>SUM(C118:I118)</f>
        <v>0</v>
      </c>
      <c r="C118" s="814"/>
      <c r="D118" s="814"/>
      <c r="E118" s="814"/>
      <c r="F118" s="814"/>
      <c r="G118" s="814"/>
      <c r="H118" s="814"/>
      <c r="I118" s="768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795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380" t="s">
        <v>131</v>
      </c>
      <c r="B121" s="1338" t="s">
        <v>144</v>
      </c>
      <c r="C121" s="1387" t="s">
        <v>145</v>
      </c>
      <c r="D121" s="1388"/>
      <c r="E121" s="1388"/>
      <c r="F121" s="1388"/>
      <c r="G121" s="1388"/>
      <c r="H121" s="1388"/>
      <c r="I121" s="1388"/>
      <c r="J121" s="1388"/>
      <c r="K121" s="1388"/>
      <c r="L121" s="1388"/>
      <c r="M121" s="1389"/>
    </row>
    <row r="122" spans="1:94" s="8" customFormat="1" ht="31.5" x14ac:dyDescent="0.15">
      <c r="A122" s="1058"/>
      <c r="B122" s="978"/>
      <c r="C122" s="747" t="s">
        <v>146</v>
      </c>
      <c r="D122" s="745" t="s">
        <v>147</v>
      </c>
      <c r="E122" s="745" t="s">
        <v>148</v>
      </c>
      <c r="F122" s="745" t="s">
        <v>149</v>
      </c>
      <c r="G122" s="745" t="s">
        <v>150</v>
      </c>
      <c r="H122" s="745" t="s">
        <v>151</v>
      </c>
      <c r="I122" s="745" t="s">
        <v>152</v>
      </c>
      <c r="J122" s="745" t="s">
        <v>153</v>
      </c>
      <c r="K122" s="745" t="s">
        <v>154</v>
      </c>
      <c r="L122" s="745" t="s">
        <v>155</v>
      </c>
      <c r="M122" s="798" t="s">
        <v>156</v>
      </c>
    </row>
    <row r="123" spans="1:94" s="8" customFormat="1" ht="21" x14ac:dyDescent="0.15">
      <c r="A123" s="812" t="s">
        <v>157</v>
      </c>
      <c r="B123" s="813">
        <f>SUM(C123:M123)</f>
        <v>0</v>
      </c>
      <c r="C123" s="764"/>
      <c r="D123" s="31"/>
      <c r="E123" s="31"/>
      <c r="F123" s="31"/>
      <c r="G123" s="31"/>
      <c r="H123" s="31"/>
      <c r="I123" s="31"/>
      <c r="J123" s="31"/>
      <c r="K123" s="31"/>
      <c r="L123" s="31"/>
      <c r="M123" s="761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795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380" t="s">
        <v>131</v>
      </c>
      <c r="B126" s="1381" t="s">
        <v>160</v>
      </c>
      <c r="C126" s="1382" t="s">
        <v>6</v>
      </c>
      <c r="D126" s="1383"/>
      <c r="E126" s="1383"/>
      <c r="F126" s="1384"/>
      <c r="G126" s="1385" t="s">
        <v>9</v>
      </c>
      <c r="H126" s="1351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815" t="s">
        <v>161</v>
      </c>
      <c r="D127" s="745" t="s">
        <v>162</v>
      </c>
      <c r="E127" s="745" t="s">
        <v>163</v>
      </c>
      <c r="F127" s="7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812" t="s">
        <v>165</v>
      </c>
      <c r="B128" s="816"/>
      <c r="C128" s="83"/>
      <c r="D128" s="31"/>
      <c r="E128" s="31"/>
      <c r="F128" s="33"/>
      <c r="G128" s="767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390" t="s">
        <v>183</v>
      </c>
      <c r="B141" s="1391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339" t="s">
        <v>3</v>
      </c>
      <c r="B150" s="1346"/>
      <c r="C150" s="1340"/>
      <c r="D150" s="787" t="s">
        <v>4</v>
      </c>
      <c r="E150" s="743" t="s">
        <v>185</v>
      </c>
      <c r="F150" s="745" t="s">
        <v>81</v>
      </c>
      <c r="G150" s="745" t="s">
        <v>82</v>
      </c>
      <c r="H150" s="748" t="s">
        <v>83</v>
      </c>
      <c r="I150" s="788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341" t="s">
        <v>38</v>
      </c>
      <c r="B151" s="1342" t="s">
        <v>39</v>
      </c>
      <c r="C151" s="1343"/>
      <c r="D151" s="751">
        <f t="shared" ref="D151:D183" si="26">SUM(E151:H151)</f>
        <v>0</v>
      </c>
      <c r="E151" s="752"/>
      <c r="F151" s="753"/>
      <c r="G151" s="753"/>
      <c r="H151" s="789"/>
      <c r="I151" s="7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341" t="s">
        <v>40</v>
      </c>
      <c r="C152" s="762" t="s">
        <v>41</v>
      </c>
      <c r="D152" s="751">
        <f t="shared" si="26"/>
        <v>0</v>
      </c>
      <c r="E152" s="764"/>
      <c r="F152" s="31"/>
      <c r="G152" s="31"/>
      <c r="H152" s="82"/>
      <c r="I152" s="77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722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721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350" t="s">
        <v>56</v>
      </c>
      <c r="C165" s="769" t="s">
        <v>57</v>
      </c>
      <c r="D165" s="763">
        <f t="shared" si="26"/>
        <v>0</v>
      </c>
      <c r="E165" s="767"/>
      <c r="F165" s="31"/>
      <c r="G165" s="31"/>
      <c r="H165" s="82"/>
      <c r="I165" s="77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720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350" t="s">
        <v>60</v>
      </c>
      <c r="C168" s="762" t="s">
        <v>61</v>
      </c>
      <c r="D168" s="751">
        <f t="shared" si="26"/>
        <v>0</v>
      </c>
      <c r="E168" s="764"/>
      <c r="F168" s="31"/>
      <c r="G168" s="31"/>
      <c r="H168" s="82"/>
      <c r="I168" s="77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354" t="s">
        <v>63</v>
      </c>
      <c r="C171" s="1355"/>
      <c r="D171" s="774">
        <f t="shared" si="26"/>
        <v>0</v>
      </c>
      <c r="E171" s="740"/>
      <c r="F171" s="775"/>
      <c r="G171" s="775"/>
      <c r="H171" s="777"/>
      <c r="I171" s="791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356"/>
      <c r="C173" s="721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357" t="s">
        <v>67</v>
      </c>
      <c r="C174" s="1357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350" t="s">
        <v>71</v>
      </c>
      <c r="C178" s="779" t="s">
        <v>72</v>
      </c>
      <c r="D178" s="751">
        <f t="shared" si="26"/>
        <v>0</v>
      </c>
      <c r="E178" s="764"/>
      <c r="F178" s="31"/>
      <c r="G178" s="31"/>
      <c r="H178" s="82"/>
      <c r="I178" s="77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352" t="s">
        <v>77</v>
      </c>
      <c r="C181" s="1353"/>
      <c r="D181" s="763">
        <f t="shared" si="26"/>
        <v>0</v>
      </c>
      <c r="E181" s="764"/>
      <c r="F181" s="31"/>
      <c r="G181" s="31"/>
      <c r="H181" s="792"/>
      <c r="I181" s="77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393" t="s">
        <v>4</v>
      </c>
      <c r="C183" s="1394"/>
      <c r="D183" s="774">
        <f t="shared" si="26"/>
        <v>0</v>
      </c>
      <c r="E183" s="781">
        <f>SUM(E151:E182)</f>
        <v>0</v>
      </c>
      <c r="F183" s="784">
        <f>SUM(F151:F182)</f>
        <v>0</v>
      </c>
      <c r="G183" s="784">
        <f>SUM(G151:G182)</f>
        <v>0</v>
      </c>
      <c r="H183" s="793">
        <f>SUM(H151:H182)</f>
        <v>0</v>
      </c>
      <c r="I183" s="794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796"/>
      <c r="G184" s="796" t="s">
        <v>187</v>
      </c>
      <c r="H184" s="817"/>
      <c r="I184" s="817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396" t="s">
        <v>188</v>
      </c>
      <c r="B185" s="1366" t="s">
        <v>189</v>
      </c>
      <c r="C185" s="1105" t="s">
        <v>4</v>
      </c>
      <c r="D185" s="1105"/>
      <c r="E185" s="1351"/>
      <c r="F185" s="1339" t="s">
        <v>190</v>
      </c>
      <c r="G185" s="1346"/>
      <c r="H185" s="1346"/>
      <c r="I185" s="1346"/>
      <c r="J185" s="1346"/>
      <c r="K185" s="1346"/>
      <c r="L185" s="1346"/>
      <c r="M185" s="1346"/>
      <c r="N185" s="1346"/>
      <c r="O185" s="1346"/>
      <c r="P185" s="1346"/>
      <c r="Q185" s="1346"/>
      <c r="R185" s="1346"/>
      <c r="S185" s="1346"/>
      <c r="T185" s="1346"/>
      <c r="U185" s="1346"/>
      <c r="V185" s="1346"/>
      <c r="W185" s="1346"/>
      <c r="X185" s="1346"/>
      <c r="Y185" s="1346"/>
      <c r="Z185" s="1346"/>
      <c r="AA185" s="1346"/>
      <c r="AB185" s="1346"/>
      <c r="AC185" s="1346"/>
      <c r="AD185" s="1346"/>
      <c r="AE185" s="1346"/>
      <c r="AF185" s="1346"/>
      <c r="AG185" s="1397"/>
      <c r="AH185" s="1392" t="s">
        <v>191</v>
      </c>
      <c r="AI185" s="310"/>
    </row>
    <row r="186" spans="1:89" x14ac:dyDescent="0.25">
      <c r="A186" s="1396"/>
      <c r="B186" s="1104"/>
      <c r="C186" s="1106"/>
      <c r="D186" s="1106"/>
      <c r="E186" s="1107"/>
      <c r="F186" s="1339" t="s">
        <v>19</v>
      </c>
      <c r="G186" s="1340"/>
      <c r="H186" s="1347" t="s">
        <v>20</v>
      </c>
      <c r="I186" s="1375"/>
      <c r="J186" s="1347" t="s">
        <v>21</v>
      </c>
      <c r="K186" s="1375"/>
      <c r="L186" s="1347" t="s">
        <v>22</v>
      </c>
      <c r="M186" s="1375"/>
      <c r="N186" s="1347" t="s">
        <v>23</v>
      </c>
      <c r="O186" s="1375"/>
      <c r="P186" s="1347" t="s">
        <v>24</v>
      </c>
      <c r="Q186" s="1375"/>
      <c r="R186" s="1347" t="s">
        <v>25</v>
      </c>
      <c r="S186" s="1375"/>
      <c r="T186" s="1347" t="s">
        <v>26</v>
      </c>
      <c r="U186" s="1375"/>
      <c r="V186" s="1347" t="s">
        <v>27</v>
      </c>
      <c r="W186" s="1375"/>
      <c r="X186" s="1347" t="s">
        <v>28</v>
      </c>
      <c r="Y186" s="1375"/>
      <c r="Z186" s="1347" t="s">
        <v>29</v>
      </c>
      <c r="AA186" s="1375"/>
      <c r="AB186" s="1347" t="s">
        <v>30</v>
      </c>
      <c r="AC186" s="1375"/>
      <c r="AD186" s="1347" t="s">
        <v>31</v>
      </c>
      <c r="AE186" s="1375"/>
      <c r="AF186" s="1347" t="s">
        <v>32</v>
      </c>
      <c r="AG186" s="1349"/>
      <c r="AH186" s="1096"/>
    </row>
    <row r="187" spans="1:89" x14ac:dyDescent="0.25">
      <c r="A187" s="1396"/>
      <c r="B187" s="1035"/>
      <c r="C187" s="818" t="s">
        <v>192</v>
      </c>
      <c r="D187" s="749" t="s">
        <v>51</v>
      </c>
      <c r="E187" s="798" t="s">
        <v>50</v>
      </c>
      <c r="F187" s="747" t="s">
        <v>51</v>
      </c>
      <c r="G187" s="798" t="s">
        <v>50</v>
      </c>
      <c r="H187" s="747" t="s">
        <v>51</v>
      </c>
      <c r="I187" s="798" t="s">
        <v>50</v>
      </c>
      <c r="J187" s="747" t="s">
        <v>51</v>
      </c>
      <c r="K187" s="798" t="s">
        <v>50</v>
      </c>
      <c r="L187" s="747" t="s">
        <v>51</v>
      </c>
      <c r="M187" s="798" t="s">
        <v>50</v>
      </c>
      <c r="N187" s="747" t="s">
        <v>51</v>
      </c>
      <c r="O187" s="798" t="s">
        <v>50</v>
      </c>
      <c r="P187" s="747" t="s">
        <v>51</v>
      </c>
      <c r="Q187" s="798" t="s">
        <v>50</v>
      </c>
      <c r="R187" s="747" t="s">
        <v>51</v>
      </c>
      <c r="S187" s="798" t="s">
        <v>50</v>
      </c>
      <c r="T187" s="747" t="s">
        <v>51</v>
      </c>
      <c r="U187" s="798" t="s">
        <v>50</v>
      </c>
      <c r="V187" s="747" t="s">
        <v>51</v>
      </c>
      <c r="W187" s="798" t="s">
        <v>50</v>
      </c>
      <c r="X187" s="747" t="s">
        <v>51</v>
      </c>
      <c r="Y187" s="798" t="s">
        <v>50</v>
      </c>
      <c r="Z187" s="747" t="s">
        <v>51</v>
      </c>
      <c r="AA187" s="798" t="s">
        <v>50</v>
      </c>
      <c r="AB187" s="747" t="s">
        <v>51</v>
      </c>
      <c r="AC187" s="798" t="s">
        <v>50</v>
      </c>
      <c r="AD187" s="747" t="s">
        <v>51</v>
      </c>
      <c r="AE187" s="798" t="s">
        <v>50</v>
      </c>
      <c r="AF187" s="747" t="s">
        <v>51</v>
      </c>
      <c r="AG187" s="819" t="s">
        <v>50</v>
      </c>
      <c r="AH187" s="1097"/>
    </row>
    <row r="188" spans="1:89" x14ac:dyDescent="0.25">
      <c r="A188" s="1395" t="s">
        <v>193</v>
      </c>
      <c r="B188" s="820" t="s">
        <v>194</v>
      </c>
      <c r="C188" s="821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822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822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822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718" t="s">
        <v>200</v>
      </c>
      <c r="B194" s="327" t="s">
        <v>201</v>
      </c>
      <c r="C194" s="823">
        <f t="shared" si="27"/>
        <v>0</v>
      </c>
      <c r="D194" s="824">
        <f t="shared" si="28"/>
        <v>0</v>
      </c>
      <c r="E194" s="825">
        <f t="shared" si="28"/>
        <v>0</v>
      </c>
      <c r="F194" s="826"/>
      <c r="G194" s="827"/>
      <c r="H194" s="826"/>
      <c r="I194" s="827"/>
      <c r="J194" s="826"/>
      <c r="K194" s="827"/>
      <c r="L194" s="826"/>
      <c r="M194" s="827"/>
      <c r="N194" s="826"/>
      <c r="O194" s="827"/>
      <c r="P194" s="826"/>
      <c r="Q194" s="827"/>
      <c r="R194" s="826"/>
      <c r="S194" s="827"/>
      <c r="T194" s="826"/>
      <c r="U194" s="827"/>
      <c r="V194" s="826"/>
      <c r="W194" s="827"/>
      <c r="X194" s="826"/>
      <c r="Y194" s="827"/>
      <c r="Z194" s="826"/>
      <c r="AA194" s="827"/>
      <c r="AB194" s="826"/>
      <c r="AC194" s="827"/>
      <c r="AD194" s="826"/>
      <c r="AE194" s="827"/>
      <c r="AF194" s="826"/>
      <c r="AG194" s="828"/>
      <c r="AH194" s="829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2347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sqref="A1:XFD1048576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6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6" x14ac:dyDescent="0.25">
      <c r="A4" s="1" t="str">
        <f>CONCATENATE("MES: ",[10]NOMBRE!B6," - ","( ",[10]NOMBRE!C6,[10]NOMBRE!D6," )")</f>
        <v>MES: SEPTIEMBRE - ( 09 )</v>
      </c>
    </row>
    <row r="5" spans="1:96" x14ac:dyDescent="0.25">
      <c r="A5" s="1" t="str">
        <f>CONCATENATE("AÑO: ",[10]NOMBRE!B7)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404" t="s">
        <v>3</v>
      </c>
      <c r="B9" s="992"/>
      <c r="C9" s="1405"/>
      <c r="D9" s="1398" t="s">
        <v>4</v>
      </c>
      <c r="E9" s="1399" t="s">
        <v>5</v>
      </c>
      <c r="F9" s="1406"/>
      <c r="G9" s="1406"/>
      <c r="H9" s="1406"/>
      <c r="I9" s="1400"/>
      <c r="J9" s="1407" t="s">
        <v>6</v>
      </c>
      <c r="K9" s="1408"/>
      <c r="L9" s="1408"/>
      <c r="M9" s="1408"/>
      <c r="N9" s="1408"/>
      <c r="O9" s="1408"/>
      <c r="P9" s="1408"/>
      <c r="Q9" s="1408"/>
      <c r="R9" s="1408"/>
      <c r="S9" s="1408"/>
      <c r="T9" s="1408"/>
      <c r="U9" s="1408"/>
      <c r="V9" s="1408"/>
      <c r="W9" s="1408"/>
      <c r="X9" s="1409"/>
      <c r="Y9" s="1408" t="s">
        <v>7</v>
      </c>
      <c r="Z9" s="1408"/>
      <c r="AA9" s="1409"/>
      <c r="AB9" s="1411" t="s">
        <v>8</v>
      </c>
      <c r="AC9" s="1398" t="s">
        <v>9</v>
      </c>
      <c r="AD9" s="1398" t="s">
        <v>10</v>
      </c>
      <c r="AE9" s="1398" t="s">
        <v>11</v>
      </c>
      <c r="AF9" s="1399" t="s">
        <v>12</v>
      </c>
      <c r="AG9" s="1400"/>
    </row>
    <row r="10" spans="1:96" s="8" customFormat="1" ht="24" customHeight="1" x14ac:dyDescent="0.15">
      <c r="A10" s="994"/>
      <c r="B10" s="995"/>
      <c r="C10" s="996"/>
      <c r="D10" s="978"/>
      <c r="E10" s="844" t="s">
        <v>13</v>
      </c>
      <c r="F10" s="845" t="s">
        <v>14</v>
      </c>
      <c r="G10" s="845" t="s">
        <v>15</v>
      </c>
      <c r="H10" s="846" t="s">
        <v>16</v>
      </c>
      <c r="I10" s="847" t="s">
        <v>17</v>
      </c>
      <c r="J10" s="848" t="s">
        <v>18</v>
      </c>
      <c r="K10" s="846" t="s">
        <v>19</v>
      </c>
      <c r="L10" s="846" t="s">
        <v>20</v>
      </c>
      <c r="M10" s="846" t="s">
        <v>21</v>
      </c>
      <c r="N10" s="846" t="s">
        <v>22</v>
      </c>
      <c r="O10" s="846" t="s">
        <v>23</v>
      </c>
      <c r="P10" s="846" t="s">
        <v>24</v>
      </c>
      <c r="Q10" s="846" t="s">
        <v>25</v>
      </c>
      <c r="R10" s="846" t="s">
        <v>26</v>
      </c>
      <c r="S10" s="846" t="s">
        <v>27</v>
      </c>
      <c r="T10" s="846" t="s">
        <v>28</v>
      </c>
      <c r="U10" s="846" t="s">
        <v>29</v>
      </c>
      <c r="V10" s="846" t="s">
        <v>30</v>
      </c>
      <c r="W10" s="846" t="s">
        <v>31</v>
      </c>
      <c r="X10" s="849" t="s">
        <v>32</v>
      </c>
      <c r="Y10" s="850" t="s">
        <v>33</v>
      </c>
      <c r="Z10" s="851" t="s">
        <v>34</v>
      </c>
      <c r="AA10" s="849" t="s">
        <v>35</v>
      </c>
      <c r="AB10" s="978"/>
      <c r="AC10" s="978"/>
      <c r="AD10" s="978"/>
      <c r="AE10" s="978"/>
      <c r="AF10" s="733" t="s">
        <v>36</v>
      </c>
      <c r="AG10" s="733" t="s">
        <v>37</v>
      </c>
    </row>
    <row r="11" spans="1:96" s="8" customFormat="1" ht="15" customHeight="1" x14ac:dyDescent="0.25">
      <c r="A11" s="1401" t="s">
        <v>38</v>
      </c>
      <c r="B11" s="1402" t="s">
        <v>39</v>
      </c>
      <c r="C11" s="1403"/>
      <c r="D11" s="852">
        <f>SUM(E11:G11)</f>
        <v>33</v>
      </c>
      <c r="E11" s="853">
        <v>15</v>
      </c>
      <c r="F11" s="854">
        <v>4</v>
      </c>
      <c r="G11" s="854">
        <v>14</v>
      </c>
      <c r="H11" s="855"/>
      <c r="I11" s="856"/>
      <c r="J11" s="855"/>
      <c r="K11" s="857"/>
      <c r="L11" s="857"/>
      <c r="M11" s="858"/>
      <c r="N11" s="858"/>
      <c r="O11" s="858"/>
      <c r="P11" s="858"/>
      <c r="Q11" s="858"/>
      <c r="R11" s="858"/>
      <c r="S11" s="858"/>
      <c r="T11" s="858"/>
      <c r="U11" s="858"/>
      <c r="V11" s="858"/>
      <c r="W11" s="858"/>
      <c r="X11" s="858"/>
      <c r="Y11" s="859"/>
      <c r="Z11" s="857"/>
      <c r="AA11" s="860"/>
      <c r="AB11" s="861"/>
      <c r="AC11" s="862">
        <v>0</v>
      </c>
      <c r="AD11" s="862">
        <v>0</v>
      </c>
      <c r="AE11" s="862">
        <v>0</v>
      </c>
      <c r="AF11" s="862">
        <v>0</v>
      </c>
      <c r="AG11" s="862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401" t="s">
        <v>40</v>
      </c>
      <c r="C12" s="863" t="s">
        <v>41</v>
      </c>
      <c r="D12" s="864">
        <f t="shared" ref="D12:D21" si="0">SUM(E12:X12)</f>
        <v>37</v>
      </c>
      <c r="E12" s="865"/>
      <c r="F12" s="31"/>
      <c r="G12" s="31">
        <v>8</v>
      </c>
      <c r="H12" s="31">
        <v>8</v>
      </c>
      <c r="I12" s="32">
        <v>3</v>
      </c>
      <c r="J12" s="31"/>
      <c r="K12" s="31">
        <v>1</v>
      </c>
      <c r="L12" s="31">
        <v>3</v>
      </c>
      <c r="M12" s="31">
        <v>4</v>
      </c>
      <c r="N12" s="31">
        <v>3</v>
      </c>
      <c r="O12" s="31">
        <v>1</v>
      </c>
      <c r="P12" s="31">
        <v>2</v>
      </c>
      <c r="Q12" s="31"/>
      <c r="R12" s="31"/>
      <c r="S12" s="31">
        <v>2</v>
      </c>
      <c r="T12" s="31">
        <v>1</v>
      </c>
      <c r="U12" s="31"/>
      <c r="V12" s="31"/>
      <c r="W12" s="31">
        <v>1</v>
      </c>
      <c r="X12" s="33"/>
      <c r="Y12" s="866"/>
      <c r="Z12" s="34"/>
      <c r="AA12" s="35"/>
      <c r="AB12" s="862">
        <v>0</v>
      </c>
      <c r="AC12" s="862">
        <v>0</v>
      </c>
      <c r="AD12" s="862">
        <v>0</v>
      </c>
      <c r="AE12" s="862">
        <v>0</v>
      </c>
      <c r="AF12" s="862">
        <v>0</v>
      </c>
      <c r="AG12" s="862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735" t="s">
        <v>42</v>
      </c>
      <c r="D13" s="37">
        <f t="shared" si="0"/>
        <v>12</v>
      </c>
      <c r="E13" s="38"/>
      <c r="F13" s="39"/>
      <c r="G13" s="39">
        <v>2</v>
      </c>
      <c r="H13" s="39"/>
      <c r="I13" s="40"/>
      <c r="J13" s="39"/>
      <c r="K13" s="39"/>
      <c r="L13" s="39"/>
      <c r="M13" s="39">
        <v>3</v>
      </c>
      <c r="N13" s="39">
        <v>6</v>
      </c>
      <c r="O13" s="39">
        <v>1</v>
      </c>
      <c r="P13" s="39"/>
      <c r="Q13" s="39"/>
      <c r="R13" s="39"/>
      <c r="S13" s="39"/>
      <c r="T13" s="39"/>
      <c r="U13" s="39"/>
      <c r="V13" s="39"/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12</v>
      </c>
      <c r="E14" s="47"/>
      <c r="F14" s="48"/>
      <c r="G14" s="48"/>
      <c r="H14" s="48"/>
      <c r="I14" s="49"/>
      <c r="J14" s="48"/>
      <c r="K14" s="48"/>
      <c r="L14" s="48"/>
      <c r="M14" s="48">
        <v>1</v>
      </c>
      <c r="N14" s="48"/>
      <c r="O14" s="48"/>
      <c r="P14" s="48"/>
      <c r="Q14" s="48"/>
      <c r="R14" s="48">
        <v>2</v>
      </c>
      <c r="S14" s="48"/>
      <c r="T14" s="48">
        <v>1</v>
      </c>
      <c r="U14" s="48"/>
      <c r="V14" s="48">
        <v>3</v>
      </c>
      <c r="W14" s="48">
        <v>2</v>
      </c>
      <c r="X14" s="41">
        <v>3</v>
      </c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734" t="s">
        <v>44</v>
      </c>
      <c r="D15" s="53">
        <f t="shared" si="0"/>
        <v>29</v>
      </c>
      <c r="E15" s="54">
        <v>19</v>
      </c>
      <c r="F15" s="55"/>
      <c r="G15" s="55"/>
      <c r="H15" s="55"/>
      <c r="I15" s="56"/>
      <c r="J15" s="55"/>
      <c r="K15" s="55"/>
      <c r="L15" s="55">
        <v>1</v>
      </c>
      <c r="M15" s="55">
        <v>2</v>
      </c>
      <c r="N15" s="55"/>
      <c r="O15" s="55">
        <v>1</v>
      </c>
      <c r="P15" s="55"/>
      <c r="Q15" s="55"/>
      <c r="R15" s="55"/>
      <c r="S15" s="55">
        <v>1</v>
      </c>
      <c r="T15" s="55">
        <v>2</v>
      </c>
      <c r="U15" s="55">
        <v>1</v>
      </c>
      <c r="V15" s="55">
        <v>1</v>
      </c>
      <c r="W15" s="55">
        <v>1</v>
      </c>
      <c r="X15" s="57"/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47</v>
      </c>
      <c r="E16" s="38">
        <v>3</v>
      </c>
      <c r="F16" s="39">
        <v>8</v>
      </c>
      <c r="G16" s="39">
        <v>18</v>
      </c>
      <c r="H16" s="39">
        <v>6</v>
      </c>
      <c r="I16" s="45">
        <v>12</v>
      </c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136</v>
      </c>
      <c r="E17" s="47">
        <v>2</v>
      </c>
      <c r="F17" s="48">
        <v>15</v>
      </c>
      <c r="G17" s="48">
        <v>27</v>
      </c>
      <c r="H17" s="48">
        <v>9</v>
      </c>
      <c r="I17" s="51">
        <v>9</v>
      </c>
      <c r="J17" s="69">
        <v>0</v>
      </c>
      <c r="K17" s="48">
        <v>3</v>
      </c>
      <c r="L17" s="48">
        <v>5</v>
      </c>
      <c r="M17" s="70">
        <v>3</v>
      </c>
      <c r="N17" s="70">
        <v>3</v>
      </c>
      <c r="O17" s="70">
        <v>7</v>
      </c>
      <c r="P17" s="70">
        <v>6</v>
      </c>
      <c r="Q17" s="70">
        <v>5</v>
      </c>
      <c r="R17" s="70">
        <v>6</v>
      </c>
      <c r="S17" s="70">
        <v>4</v>
      </c>
      <c r="T17" s="70">
        <v>6</v>
      </c>
      <c r="U17" s="70">
        <v>3</v>
      </c>
      <c r="V17" s="70">
        <v>11</v>
      </c>
      <c r="W17" s="70">
        <v>7</v>
      </c>
      <c r="X17" s="70">
        <v>5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20</v>
      </c>
      <c r="E18" s="47"/>
      <c r="F18" s="48">
        <v>6</v>
      </c>
      <c r="G18" s="48">
        <v>10</v>
      </c>
      <c r="H18" s="48">
        <v>4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410" t="s">
        <v>49</v>
      </c>
      <c r="C20" s="867" t="s">
        <v>50</v>
      </c>
      <c r="D20" s="864">
        <f t="shared" si="0"/>
        <v>0</v>
      </c>
      <c r="E20" s="865"/>
      <c r="F20" s="31"/>
      <c r="G20" s="31"/>
      <c r="H20" s="31"/>
      <c r="I20" s="862"/>
      <c r="J20" s="868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862"/>
      <c r="AC20" s="862"/>
      <c r="AD20" s="862"/>
      <c r="AE20" s="869"/>
      <c r="AF20" s="862"/>
      <c r="AG20" s="862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0</v>
      </c>
      <c r="E23" s="91"/>
      <c r="F23" s="92"/>
      <c r="G23" s="92"/>
      <c r="H23" s="92"/>
      <c r="I23" s="93"/>
      <c r="J23" s="69"/>
      <c r="K23" s="48"/>
      <c r="L23" s="48"/>
      <c r="M23" s="48"/>
      <c r="N23" s="48"/>
      <c r="O23" s="48"/>
      <c r="P23" s="48"/>
      <c r="Q23" s="48"/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/>
      <c r="AC23" s="51"/>
      <c r="AD23" s="51"/>
      <c r="AE23" s="96"/>
      <c r="AF23" s="51"/>
      <c r="AG23" s="51"/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15</v>
      </c>
      <c r="E24" s="91"/>
      <c r="F24" s="92"/>
      <c r="G24" s="92"/>
      <c r="H24" s="92"/>
      <c r="I24" s="93"/>
      <c r="J24" s="69"/>
      <c r="K24" s="99">
        <v>1</v>
      </c>
      <c r="L24" s="99">
        <v>3</v>
      </c>
      <c r="M24" s="99">
        <v>6</v>
      </c>
      <c r="N24" s="99">
        <v>4</v>
      </c>
      <c r="O24" s="99">
        <v>0</v>
      </c>
      <c r="P24" s="99">
        <v>1</v>
      </c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>
        <v>0</v>
      </c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410" t="s">
        <v>56</v>
      </c>
      <c r="C26" s="870" t="s">
        <v>57</v>
      </c>
      <c r="D26" s="852">
        <f>SUM(E26:F26)</f>
        <v>8</v>
      </c>
      <c r="E26" s="38">
        <v>8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871">
        <v>0</v>
      </c>
      <c r="AC26" s="862">
        <v>0</v>
      </c>
      <c r="AD26" s="862">
        <v>0</v>
      </c>
      <c r="AE26" s="96"/>
      <c r="AF26" s="862">
        <v>0</v>
      </c>
      <c r="AG26" s="862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736" t="s">
        <v>58</v>
      </c>
      <c r="D27" s="98">
        <f>SUM(E27:G27)</f>
        <v>15</v>
      </c>
      <c r="E27" s="47">
        <v>15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/>
      <c r="AC28" s="61"/>
      <c r="AD28" s="61"/>
      <c r="AE28" s="126"/>
      <c r="AF28" s="61"/>
      <c r="AG28" s="61"/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410" t="s">
        <v>60</v>
      </c>
      <c r="C29" s="863" t="s">
        <v>61</v>
      </c>
      <c r="D29" s="864">
        <f>SUM(E29:H29)</f>
        <v>0</v>
      </c>
      <c r="E29" s="865"/>
      <c r="F29" s="31"/>
      <c r="G29" s="31"/>
      <c r="H29" s="31"/>
      <c r="I29" s="872"/>
      <c r="J29" s="873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874"/>
      <c r="Z29" s="857"/>
      <c r="AA29" s="860"/>
      <c r="AB29" s="862"/>
      <c r="AC29" s="862"/>
      <c r="AD29" s="862"/>
      <c r="AE29" s="862"/>
      <c r="AF29" s="862"/>
      <c r="AG29" s="862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414" t="s">
        <v>63</v>
      </c>
      <c r="C32" s="1415"/>
      <c r="D32" s="875">
        <f>SUM(E32:X32)</f>
        <v>182</v>
      </c>
      <c r="E32" s="840">
        <v>178</v>
      </c>
      <c r="F32" s="876"/>
      <c r="G32" s="876"/>
      <c r="H32" s="876"/>
      <c r="I32" s="843"/>
      <c r="J32" s="877"/>
      <c r="K32" s="876"/>
      <c r="L32" s="876">
        <v>1</v>
      </c>
      <c r="M32" s="878">
        <v>1</v>
      </c>
      <c r="N32" s="878">
        <v>2</v>
      </c>
      <c r="O32" s="878"/>
      <c r="P32" s="878"/>
      <c r="Q32" s="878"/>
      <c r="R32" s="878"/>
      <c r="S32" s="878"/>
      <c r="T32" s="878"/>
      <c r="U32" s="878"/>
      <c r="V32" s="878"/>
      <c r="W32" s="878"/>
      <c r="X32" s="878"/>
      <c r="Y32" s="879">
        <v>0</v>
      </c>
      <c r="Z32" s="876">
        <v>0</v>
      </c>
      <c r="AA32" s="842">
        <v>0</v>
      </c>
      <c r="AB32" s="843">
        <v>0</v>
      </c>
      <c r="AC32" s="843">
        <v>0</v>
      </c>
      <c r="AD32" s="843">
        <v>0</v>
      </c>
      <c r="AE32" s="843">
        <v>0</v>
      </c>
      <c r="AF32" s="843">
        <v>0</v>
      </c>
      <c r="AG32" s="843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416"/>
      <c r="C34" s="734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417" t="s">
        <v>67</v>
      </c>
      <c r="C35" s="1417"/>
      <c r="D35" s="37">
        <f>SUM(E35:X35)</f>
        <v>10</v>
      </c>
      <c r="E35" s="47"/>
      <c r="F35" s="48"/>
      <c r="G35" s="48"/>
      <c r="H35" s="48"/>
      <c r="I35" s="51">
        <v>8</v>
      </c>
      <c r="J35" s="69"/>
      <c r="K35" s="48">
        <v>2</v>
      </c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3</v>
      </c>
      <c r="E36" s="47"/>
      <c r="F36" s="48"/>
      <c r="G36" s="48"/>
      <c r="H36" s="48"/>
      <c r="I36" s="51">
        <v>2</v>
      </c>
      <c r="J36" s="69"/>
      <c r="K36" s="48">
        <v>1</v>
      </c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326</v>
      </c>
      <c r="E38" s="140">
        <v>122</v>
      </c>
      <c r="F38" s="99">
        <v>5</v>
      </c>
      <c r="G38" s="99">
        <v>7</v>
      </c>
      <c r="H38" s="99">
        <v>5</v>
      </c>
      <c r="I38" s="141">
        <v>9</v>
      </c>
      <c r="J38" s="142">
        <v>0</v>
      </c>
      <c r="K38" s="99">
        <v>3</v>
      </c>
      <c r="L38" s="99">
        <v>8</v>
      </c>
      <c r="M38" s="143">
        <v>7</v>
      </c>
      <c r="N38" s="143">
        <v>8</v>
      </c>
      <c r="O38" s="143">
        <v>10</v>
      </c>
      <c r="P38" s="143">
        <v>10</v>
      </c>
      <c r="Q38" s="143">
        <v>7</v>
      </c>
      <c r="R38" s="143">
        <v>12</v>
      </c>
      <c r="S38" s="143">
        <v>10</v>
      </c>
      <c r="T38" s="143">
        <v>20</v>
      </c>
      <c r="U38" s="143">
        <v>14</v>
      </c>
      <c r="V38" s="143">
        <v>25</v>
      </c>
      <c r="W38" s="143">
        <v>15</v>
      </c>
      <c r="X38" s="143">
        <v>29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410" t="s">
        <v>71</v>
      </c>
      <c r="C39" s="880" t="s">
        <v>72</v>
      </c>
      <c r="D39" s="864">
        <f>SUM(U39:X39)</f>
        <v>0</v>
      </c>
      <c r="E39" s="881"/>
      <c r="F39" s="127"/>
      <c r="G39" s="127"/>
      <c r="H39" s="127"/>
      <c r="I39" s="872"/>
      <c r="J39" s="873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36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13</v>
      </c>
      <c r="V40" s="70">
        <v>11</v>
      </c>
      <c r="W40" s="70">
        <v>7</v>
      </c>
      <c r="X40" s="70">
        <v>5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/>
      <c r="AC41" s="51"/>
      <c r="AD41" s="51"/>
      <c r="AE41" s="51"/>
      <c r="AF41" s="51"/>
      <c r="AG41" s="51"/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36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13</v>
      </c>
      <c r="V42" s="70">
        <v>11</v>
      </c>
      <c r="W42" s="70">
        <v>7</v>
      </c>
      <c r="X42" s="70">
        <v>5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36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13</v>
      </c>
      <c r="V43" s="157">
        <v>11</v>
      </c>
      <c r="W43" s="157">
        <v>7</v>
      </c>
      <c r="X43" s="157">
        <v>5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412" t="s">
        <v>77</v>
      </c>
      <c r="C44" s="1413"/>
      <c r="D44" s="864">
        <f>SUM(E44:X44)</f>
        <v>41</v>
      </c>
      <c r="E44" s="865">
        <v>15</v>
      </c>
      <c r="F44" s="31">
        <v>8</v>
      </c>
      <c r="G44" s="31">
        <v>5</v>
      </c>
      <c r="H44" s="31">
        <v>3</v>
      </c>
      <c r="I44" s="862">
        <v>10</v>
      </c>
      <c r="J44" s="868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862">
        <v>0</v>
      </c>
      <c r="AC44" s="862">
        <v>0</v>
      </c>
      <c r="AD44" s="862">
        <v>0</v>
      </c>
      <c r="AE44" s="862">
        <v>0</v>
      </c>
      <c r="AF44" s="862">
        <v>0</v>
      </c>
      <c r="AG44" s="862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8</v>
      </c>
      <c r="E45" s="54"/>
      <c r="F45" s="55">
        <v>5</v>
      </c>
      <c r="G45" s="55">
        <v>3</v>
      </c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418" t="s">
        <v>4</v>
      </c>
      <c r="C46" s="1419"/>
      <c r="D46" s="875">
        <f>SUM(E46:X46)</f>
        <v>1042</v>
      </c>
      <c r="E46" s="882">
        <f t="shared" ref="E46:AG46" si="10">SUM(E11:E45)</f>
        <v>377</v>
      </c>
      <c r="F46" s="883">
        <f t="shared" si="10"/>
        <v>51</v>
      </c>
      <c r="G46" s="883">
        <f t="shared" si="10"/>
        <v>94</v>
      </c>
      <c r="H46" s="883">
        <f t="shared" si="10"/>
        <v>35</v>
      </c>
      <c r="I46" s="884">
        <f t="shared" si="10"/>
        <v>53</v>
      </c>
      <c r="J46" s="885">
        <f t="shared" si="10"/>
        <v>0</v>
      </c>
      <c r="K46" s="883">
        <f t="shared" si="10"/>
        <v>11</v>
      </c>
      <c r="L46" s="883">
        <f t="shared" si="10"/>
        <v>21</v>
      </c>
      <c r="M46" s="886">
        <f t="shared" si="10"/>
        <v>27</v>
      </c>
      <c r="N46" s="886">
        <f t="shared" si="10"/>
        <v>26</v>
      </c>
      <c r="O46" s="886">
        <f t="shared" si="10"/>
        <v>20</v>
      </c>
      <c r="P46" s="886">
        <f t="shared" si="10"/>
        <v>19</v>
      </c>
      <c r="Q46" s="886">
        <f t="shared" si="10"/>
        <v>12</v>
      </c>
      <c r="R46" s="886">
        <f t="shared" si="10"/>
        <v>20</v>
      </c>
      <c r="S46" s="886">
        <f t="shared" si="10"/>
        <v>17</v>
      </c>
      <c r="T46" s="886">
        <f t="shared" si="10"/>
        <v>30</v>
      </c>
      <c r="U46" s="886">
        <f t="shared" si="10"/>
        <v>57</v>
      </c>
      <c r="V46" s="886">
        <f t="shared" si="10"/>
        <v>73</v>
      </c>
      <c r="W46" s="886">
        <f t="shared" si="10"/>
        <v>47</v>
      </c>
      <c r="X46" s="886">
        <f t="shared" si="10"/>
        <v>52</v>
      </c>
      <c r="Y46" s="887">
        <f t="shared" si="10"/>
        <v>0</v>
      </c>
      <c r="Z46" s="883">
        <f t="shared" si="10"/>
        <v>0</v>
      </c>
      <c r="AA46" s="883">
        <f t="shared" si="10"/>
        <v>0</v>
      </c>
      <c r="AB46" s="884">
        <f t="shared" si="10"/>
        <v>0</v>
      </c>
      <c r="AC46" s="884">
        <f t="shared" si="10"/>
        <v>0</v>
      </c>
      <c r="AD46" s="884">
        <f t="shared" si="10"/>
        <v>0</v>
      </c>
      <c r="AE46" s="884">
        <f t="shared" si="10"/>
        <v>0</v>
      </c>
      <c r="AF46" s="884">
        <f t="shared" si="10"/>
        <v>0</v>
      </c>
      <c r="AG46" s="884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399" t="s">
        <v>3</v>
      </c>
      <c r="B48" s="1406"/>
      <c r="C48" s="1400"/>
      <c r="D48" s="888" t="s">
        <v>4</v>
      </c>
      <c r="E48" s="844" t="s">
        <v>80</v>
      </c>
      <c r="F48" s="846" t="s">
        <v>81</v>
      </c>
      <c r="G48" s="846" t="s">
        <v>82</v>
      </c>
      <c r="H48" s="849" t="s">
        <v>83</v>
      </c>
      <c r="I48" s="889" t="s">
        <v>84</v>
      </c>
    </row>
    <row r="49" spans="1:9" ht="15" customHeight="1" x14ac:dyDescent="0.25">
      <c r="A49" s="1401" t="s">
        <v>38</v>
      </c>
      <c r="B49" s="1402" t="s">
        <v>39</v>
      </c>
      <c r="C49" s="1403"/>
      <c r="D49" s="852">
        <f t="shared" ref="D49:D83" si="11">SUM(E49:H49)</f>
        <v>33</v>
      </c>
      <c r="E49" s="853">
        <v>21</v>
      </c>
      <c r="F49" s="854">
        <v>5</v>
      </c>
      <c r="G49" s="854">
        <v>3</v>
      </c>
      <c r="H49" s="890">
        <v>4</v>
      </c>
      <c r="I49" s="891"/>
    </row>
    <row r="50" spans="1:9" ht="21" x14ac:dyDescent="0.25">
      <c r="A50" s="982"/>
      <c r="B50" s="1401" t="s">
        <v>40</v>
      </c>
      <c r="C50" s="863" t="s">
        <v>41</v>
      </c>
      <c r="D50" s="852">
        <f t="shared" si="11"/>
        <v>36</v>
      </c>
      <c r="E50" s="865">
        <v>3</v>
      </c>
      <c r="F50" s="31">
        <v>27</v>
      </c>
      <c r="G50" s="31">
        <v>4</v>
      </c>
      <c r="H50" s="82">
        <v>2</v>
      </c>
      <c r="I50" s="871"/>
    </row>
    <row r="51" spans="1:9" x14ac:dyDescent="0.25">
      <c r="A51" s="982"/>
      <c r="B51" s="982"/>
      <c r="C51" s="735" t="s">
        <v>42</v>
      </c>
      <c r="D51" s="98">
        <f t="shared" si="11"/>
        <v>12</v>
      </c>
      <c r="E51" s="47"/>
      <c r="F51" s="48">
        <v>12</v>
      </c>
      <c r="G51" s="48"/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12</v>
      </c>
      <c r="E52" s="47"/>
      <c r="F52" s="48">
        <v>12</v>
      </c>
      <c r="G52" s="48"/>
      <c r="H52" s="70"/>
      <c r="I52" s="117"/>
    </row>
    <row r="53" spans="1:9" x14ac:dyDescent="0.25">
      <c r="A53" s="982"/>
      <c r="B53" s="983"/>
      <c r="C53" s="734" t="s">
        <v>44</v>
      </c>
      <c r="D53" s="53">
        <f t="shared" si="11"/>
        <v>29</v>
      </c>
      <c r="E53" s="54"/>
      <c r="F53" s="55">
        <v>29</v>
      </c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26</v>
      </c>
      <c r="E54" s="38">
        <v>8</v>
      </c>
      <c r="F54" s="39">
        <v>5</v>
      </c>
      <c r="G54" s="39">
        <v>7</v>
      </c>
      <c r="H54" s="64">
        <v>6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136</v>
      </c>
      <c r="E55" s="47">
        <v>117</v>
      </c>
      <c r="F55" s="48">
        <v>8</v>
      </c>
      <c r="G55" s="48"/>
      <c r="H55" s="70">
        <v>11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20</v>
      </c>
      <c r="E56" s="47">
        <v>6</v>
      </c>
      <c r="F56" s="48">
        <v>4</v>
      </c>
      <c r="G56" s="48">
        <v>5</v>
      </c>
      <c r="H56" s="70">
        <v>5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0</v>
      </c>
      <c r="E60" s="140"/>
      <c r="F60" s="99"/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16</v>
      </c>
      <c r="E61" s="140">
        <v>14</v>
      </c>
      <c r="F61" s="99">
        <v>2</v>
      </c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410" t="s">
        <v>56</v>
      </c>
      <c r="C63" s="870" t="s">
        <v>57</v>
      </c>
      <c r="D63" s="864">
        <f t="shared" si="11"/>
        <v>8</v>
      </c>
      <c r="E63" s="868">
        <v>3</v>
      </c>
      <c r="F63" s="31">
        <v>3</v>
      </c>
      <c r="G63" s="31"/>
      <c r="H63" s="82">
        <v>2</v>
      </c>
      <c r="I63" s="871"/>
    </row>
    <row r="64" spans="1:9" x14ac:dyDescent="0.25">
      <c r="A64" s="982"/>
      <c r="B64" s="1010"/>
      <c r="C64" s="736" t="s">
        <v>58</v>
      </c>
      <c r="D64" s="37">
        <f t="shared" si="11"/>
        <v>15</v>
      </c>
      <c r="E64" s="69">
        <v>7</v>
      </c>
      <c r="F64" s="48">
        <v>6</v>
      </c>
      <c r="G64" s="48"/>
      <c r="H64" s="70">
        <v>2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410" t="s">
        <v>60</v>
      </c>
      <c r="C66" s="863" t="s">
        <v>61</v>
      </c>
      <c r="D66" s="852">
        <f t="shared" si="11"/>
        <v>0</v>
      </c>
      <c r="E66" s="865"/>
      <c r="F66" s="31"/>
      <c r="G66" s="31"/>
      <c r="H66" s="82"/>
      <c r="I66" s="871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414" t="s">
        <v>63</v>
      </c>
      <c r="C69" s="1415"/>
      <c r="D69" s="875">
        <f t="shared" si="11"/>
        <v>181</v>
      </c>
      <c r="E69" s="840">
        <v>181</v>
      </c>
      <c r="F69" s="876"/>
      <c r="G69" s="876"/>
      <c r="H69" s="878"/>
      <c r="I69" s="892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416"/>
      <c r="C71" s="734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417" t="s">
        <v>67</v>
      </c>
      <c r="C72" s="1417"/>
      <c r="D72" s="98">
        <f t="shared" si="11"/>
        <v>8</v>
      </c>
      <c r="E72" s="47">
        <v>4</v>
      </c>
      <c r="F72" s="48">
        <v>1</v>
      </c>
      <c r="G72" s="48"/>
      <c r="H72" s="70">
        <v>3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4</v>
      </c>
      <c r="E73" s="47">
        <v>4</v>
      </c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1504</v>
      </c>
      <c r="E75" s="140">
        <f>130+553</f>
        <v>683</v>
      </c>
      <c r="F75" s="99">
        <v>206</v>
      </c>
      <c r="G75" s="99">
        <v>317</v>
      </c>
      <c r="H75" s="143">
        <v>298</v>
      </c>
      <c r="I75" s="176"/>
    </row>
    <row r="76" spans="1:9" ht="15" customHeight="1" x14ac:dyDescent="0.25">
      <c r="A76" s="982"/>
      <c r="B76" s="1410" t="s">
        <v>71</v>
      </c>
      <c r="C76" s="880" t="s">
        <v>72</v>
      </c>
      <c r="D76" s="852">
        <f t="shared" si="11"/>
        <v>0</v>
      </c>
      <c r="E76" s="865"/>
      <c r="F76" s="31"/>
      <c r="G76" s="31"/>
      <c r="H76" s="82"/>
      <c r="I76" s="871"/>
    </row>
    <row r="77" spans="1:9" x14ac:dyDescent="0.25">
      <c r="A77" s="982"/>
      <c r="B77" s="1010"/>
      <c r="C77" s="148" t="s">
        <v>73</v>
      </c>
      <c r="D77" s="98">
        <f t="shared" si="11"/>
        <v>36</v>
      </c>
      <c r="E77" s="47">
        <v>36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36</v>
      </c>
      <c r="E79" s="140">
        <v>36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36</v>
      </c>
      <c r="E80" s="140">
        <v>36</v>
      </c>
      <c r="F80" s="99"/>
      <c r="G80" s="99"/>
      <c r="H80" s="143"/>
      <c r="I80" s="176"/>
    </row>
    <row r="81" spans="1:23" x14ac:dyDescent="0.25">
      <c r="A81" s="982"/>
      <c r="B81" s="1412" t="s">
        <v>77</v>
      </c>
      <c r="C81" s="1413"/>
      <c r="D81" s="864">
        <f t="shared" si="11"/>
        <v>41</v>
      </c>
      <c r="E81" s="865">
        <v>33</v>
      </c>
      <c r="F81" s="31">
        <v>4</v>
      </c>
      <c r="G81" s="31"/>
      <c r="H81" s="893">
        <v>4</v>
      </c>
      <c r="I81" s="871"/>
    </row>
    <row r="82" spans="1:23" x14ac:dyDescent="0.25">
      <c r="A82" s="982"/>
      <c r="B82" s="1013" t="s">
        <v>78</v>
      </c>
      <c r="C82" s="1014"/>
      <c r="D82" s="53">
        <f t="shared" si="11"/>
        <v>8</v>
      </c>
      <c r="E82" s="54">
        <v>8</v>
      </c>
      <c r="F82" s="55"/>
      <c r="G82" s="55"/>
      <c r="H82" s="180"/>
      <c r="I82" s="174"/>
    </row>
    <row r="83" spans="1:23" x14ac:dyDescent="0.25">
      <c r="A83" s="983"/>
      <c r="B83" s="1424" t="s">
        <v>4</v>
      </c>
      <c r="C83" s="1425"/>
      <c r="D83" s="875">
        <f t="shared" si="11"/>
        <v>2197</v>
      </c>
      <c r="E83" s="882">
        <f>SUM(E49:E82)</f>
        <v>1200</v>
      </c>
      <c r="F83" s="885">
        <f>SUM(F49:F82)</f>
        <v>324</v>
      </c>
      <c r="G83" s="885">
        <f>SUM(G49:G82)</f>
        <v>336</v>
      </c>
      <c r="H83" s="894">
        <f>SUM(H49:H82)</f>
        <v>337</v>
      </c>
      <c r="I83" s="895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399" t="s">
        <v>87</v>
      </c>
      <c r="B85" s="1406"/>
      <c r="C85" s="1400"/>
      <c r="D85" s="888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420" t="s">
        <v>89</v>
      </c>
      <c r="B86" s="1421"/>
      <c r="C86" s="1422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896" t="s">
        <v>92</v>
      </c>
      <c r="B89" s="897"/>
      <c r="C89" s="898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423" t="s">
        <v>93</v>
      </c>
      <c r="B90" s="1423"/>
      <c r="C90" s="1423"/>
      <c r="D90" s="888" t="s">
        <v>94</v>
      </c>
      <c r="E90" s="899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430" t="s">
        <v>96</v>
      </c>
      <c r="B91" s="1431"/>
      <c r="C91" s="1432"/>
      <c r="D91" s="900"/>
      <c r="E91" s="901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896" t="s">
        <v>99</v>
      </c>
      <c r="B94" s="897"/>
      <c r="C94" s="898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423" t="s">
        <v>93</v>
      </c>
      <c r="B95" s="1423"/>
      <c r="C95" s="1423"/>
      <c r="D95" s="1433" t="s">
        <v>94</v>
      </c>
      <c r="E95" s="1400" t="s">
        <v>95</v>
      </c>
      <c r="F95" s="1399" t="s">
        <v>100</v>
      </c>
      <c r="G95" s="1400"/>
      <c r="H95" s="1438" t="s">
        <v>6</v>
      </c>
      <c r="I95" s="1438"/>
      <c r="J95" s="1438"/>
      <c r="K95" s="1438"/>
      <c r="L95" s="1438"/>
      <c r="M95" s="1438"/>
      <c r="N95" s="1438"/>
      <c r="O95" s="1438"/>
      <c r="P95" s="1438"/>
      <c r="Q95" s="1438"/>
      <c r="R95" s="1438"/>
      <c r="S95" s="1438"/>
      <c r="T95" s="1438"/>
      <c r="U95" s="1439"/>
      <c r="V95" s="992" t="s">
        <v>7</v>
      </c>
      <c r="W95" s="1426" t="s">
        <v>101</v>
      </c>
    </row>
    <row r="96" spans="1:23" s="8" customFormat="1" ht="21" x14ac:dyDescent="0.15">
      <c r="A96" s="1423"/>
      <c r="B96" s="1423"/>
      <c r="C96" s="1423"/>
      <c r="D96" s="1433"/>
      <c r="E96" s="1400"/>
      <c r="F96" s="848" t="s">
        <v>102</v>
      </c>
      <c r="G96" s="847" t="s">
        <v>14</v>
      </c>
      <c r="H96" s="850" t="s">
        <v>103</v>
      </c>
      <c r="I96" s="846" t="s">
        <v>104</v>
      </c>
      <c r="J96" s="903" t="s">
        <v>105</v>
      </c>
      <c r="K96" s="903" t="s">
        <v>18</v>
      </c>
      <c r="L96" s="903" t="s">
        <v>19</v>
      </c>
      <c r="M96" s="903" t="s">
        <v>20</v>
      </c>
      <c r="N96" s="903" t="s">
        <v>21</v>
      </c>
      <c r="O96" s="903" t="s">
        <v>22</v>
      </c>
      <c r="P96" s="903" t="s">
        <v>23</v>
      </c>
      <c r="Q96" s="903" t="s">
        <v>24</v>
      </c>
      <c r="R96" s="903" t="s">
        <v>25</v>
      </c>
      <c r="S96" s="903" t="s">
        <v>26</v>
      </c>
      <c r="T96" s="903" t="s">
        <v>27</v>
      </c>
      <c r="U96" s="904" t="s">
        <v>28</v>
      </c>
      <c r="V96" s="995"/>
      <c r="W96" s="1035"/>
    </row>
    <row r="97" spans="1:91" s="8" customFormat="1" ht="10.5" x14ac:dyDescent="0.15">
      <c r="A97" s="1427" t="s">
        <v>106</v>
      </c>
      <c r="B97" s="1428"/>
      <c r="C97" s="1429"/>
      <c r="D97" s="900"/>
      <c r="E97" s="905">
        <f>+F97+G97+H97+I97+J97+K97+L97+M97+N97+O97+P97+Q97+R97+S97+T97+U97</f>
        <v>0</v>
      </c>
      <c r="F97" s="906"/>
      <c r="G97" s="901"/>
      <c r="H97" s="907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901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896" t="s">
        <v>109</v>
      </c>
      <c r="B100" s="898"/>
      <c r="C100" s="898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405"/>
      <c r="D101" s="1433" t="s">
        <v>111</v>
      </c>
      <c r="E101" s="1404" t="s">
        <v>6</v>
      </c>
      <c r="F101" s="992"/>
      <c r="G101" s="992"/>
      <c r="H101" s="992"/>
      <c r="I101" s="992"/>
      <c r="J101" s="1434"/>
      <c r="K101" s="1408" t="s">
        <v>112</v>
      </c>
      <c r="L101" s="1435"/>
    </row>
    <row r="102" spans="1:91" s="8" customFormat="1" ht="10.5" x14ac:dyDescent="0.15">
      <c r="A102" s="995"/>
      <c r="B102" s="995"/>
      <c r="C102" s="996"/>
      <c r="D102" s="1433"/>
      <c r="E102" s="848" t="s">
        <v>113</v>
      </c>
      <c r="F102" s="850" t="s">
        <v>114</v>
      </c>
      <c r="G102" s="846" t="s">
        <v>115</v>
      </c>
      <c r="H102" s="846" t="s">
        <v>116</v>
      </c>
      <c r="I102" s="851" t="s">
        <v>117</v>
      </c>
      <c r="J102" s="849" t="s">
        <v>118</v>
      </c>
      <c r="K102" s="850" t="s">
        <v>51</v>
      </c>
      <c r="L102" s="899" t="s">
        <v>50</v>
      </c>
    </row>
    <row r="103" spans="1:91" s="8" customFormat="1" ht="15" customHeight="1" x14ac:dyDescent="0.25">
      <c r="A103" s="1436" t="s">
        <v>119</v>
      </c>
      <c r="B103" s="1437"/>
      <c r="C103" s="867" t="s">
        <v>120</v>
      </c>
      <c r="D103" s="223">
        <f>SUM(E103:J103)</f>
        <v>0</v>
      </c>
      <c r="E103" s="865"/>
      <c r="F103" s="868"/>
      <c r="G103" s="31"/>
      <c r="H103" s="31"/>
      <c r="I103" s="31"/>
      <c r="J103" s="909"/>
      <c r="K103" s="868"/>
      <c r="L103" s="862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436" t="s">
        <v>123</v>
      </c>
      <c r="B106" s="1437"/>
      <c r="C106" s="867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436" t="s">
        <v>124</v>
      </c>
      <c r="B109" s="1446"/>
      <c r="C109" s="867" t="s">
        <v>120</v>
      </c>
      <c r="D109" s="229">
        <f t="shared" si="19"/>
        <v>0</v>
      </c>
      <c r="E109" s="865"/>
      <c r="F109" s="868"/>
      <c r="G109" s="31"/>
      <c r="H109" s="31"/>
      <c r="I109" s="31"/>
      <c r="J109" s="909"/>
      <c r="K109" s="868"/>
      <c r="L109" s="862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896" t="s">
        <v>125</v>
      </c>
      <c r="B112" s="897"/>
      <c r="C112" s="897"/>
      <c r="D112" s="897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737" t="s">
        <v>126</v>
      </c>
      <c r="B113" s="910" t="s">
        <v>127</v>
      </c>
      <c r="C113" s="738" t="s">
        <v>128</v>
      </c>
      <c r="D113" s="733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911" t="s">
        <v>129</v>
      </c>
      <c r="B114" s="912"/>
      <c r="C114" s="877"/>
      <c r="D114" s="913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896" t="s">
        <v>130</v>
      </c>
      <c r="B115" s="897"/>
      <c r="C115" s="897"/>
      <c r="D115" s="897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440" t="s">
        <v>131</v>
      </c>
      <c r="B116" s="1399" t="s">
        <v>132</v>
      </c>
      <c r="C116" s="1406"/>
      <c r="D116" s="1406"/>
      <c r="E116" s="1406"/>
      <c r="F116" s="1406"/>
      <c r="G116" s="1406"/>
      <c r="H116" s="1406"/>
      <c r="I116" s="1400"/>
      <c r="J116" s="184"/>
      <c r="K116" s="184"/>
      <c r="L116" s="184"/>
    </row>
    <row r="117" spans="1:94" s="8" customFormat="1" ht="42" x14ac:dyDescent="0.15">
      <c r="A117" s="1058"/>
      <c r="B117" s="914" t="s">
        <v>133</v>
      </c>
      <c r="C117" s="888" t="s">
        <v>134</v>
      </c>
      <c r="D117" s="888" t="s">
        <v>135</v>
      </c>
      <c r="E117" s="888" t="s">
        <v>136</v>
      </c>
      <c r="F117" s="888" t="s">
        <v>137</v>
      </c>
      <c r="G117" s="888" t="s">
        <v>138</v>
      </c>
      <c r="H117" s="888" t="s">
        <v>139</v>
      </c>
      <c r="I117" s="888" t="s">
        <v>140</v>
      </c>
      <c r="J117" s="184"/>
      <c r="K117" s="184"/>
      <c r="L117" s="184"/>
    </row>
    <row r="118" spans="1:94" s="8" customFormat="1" ht="21" x14ac:dyDescent="0.15">
      <c r="A118" s="915" t="s">
        <v>141</v>
      </c>
      <c r="B118" s="916">
        <f>SUM(C118:I118)</f>
        <v>0</v>
      </c>
      <c r="C118" s="917"/>
      <c r="D118" s="917"/>
      <c r="E118" s="917"/>
      <c r="F118" s="917"/>
      <c r="G118" s="917"/>
      <c r="H118" s="917"/>
      <c r="I118" s="869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896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440" t="s">
        <v>131</v>
      </c>
      <c r="B121" s="1398" t="s">
        <v>144</v>
      </c>
      <c r="C121" s="1447" t="s">
        <v>145</v>
      </c>
      <c r="D121" s="1448"/>
      <c r="E121" s="1448"/>
      <c r="F121" s="1448"/>
      <c r="G121" s="1448"/>
      <c r="H121" s="1448"/>
      <c r="I121" s="1448"/>
      <c r="J121" s="1448"/>
      <c r="K121" s="1448"/>
      <c r="L121" s="1448"/>
      <c r="M121" s="1449"/>
    </row>
    <row r="122" spans="1:94" s="8" customFormat="1" ht="31.5" x14ac:dyDescent="0.15">
      <c r="A122" s="1058"/>
      <c r="B122" s="978"/>
      <c r="C122" s="848" t="s">
        <v>146</v>
      </c>
      <c r="D122" s="846" t="s">
        <v>147</v>
      </c>
      <c r="E122" s="846" t="s">
        <v>148</v>
      </c>
      <c r="F122" s="846" t="s">
        <v>149</v>
      </c>
      <c r="G122" s="846" t="s">
        <v>150</v>
      </c>
      <c r="H122" s="846" t="s">
        <v>151</v>
      </c>
      <c r="I122" s="846" t="s">
        <v>152</v>
      </c>
      <c r="J122" s="846" t="s">
        <v>153</v>
      </c>
      <c r="K122" s="846" t="s">
        <v>154</v>
      </c>
      <c r="L122" s="846" t="s">
        <v>155</v>
      </c>
      <c r="M122" s="899" t="s">
        <v>156</v>
      </c>
    </row>
    <row r="123" spans="1:94" s="8" customFormat="1" ht="21" x14ac:dyDescent="0.15">
      <c r="A123" s="915" t="s">
        <v>157</v>
      </c>
      <c r="B123" s="916">
        <f>SUM(C123:M123)</f>
        <v>0</v>
      </c>
      <c r="C123" s="865"/>
      <c r="D123" s="31"/>
      <c r="E123" s="31"/>
      <c r="F123" s="31"/>
      <c r="G123" s="31"/>
      <c r="H123" s="31"/>
      <c r="I123" s="31"/>
      <c r="J123" s="31"/>
      <c r="K123" s="31"/>
      <c r="L123" s="31"/>
      <c r="M123" s="862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896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440" t="s">
        <v>131</v>
      </c>
      <c r="B126" s="1441" t="s">
        <v>160</v>
      </c>
      <c r="C126" s="1442" t="s">
        <v>6</v>
      </c>
      <c r="D126" s="1443"/>
      <c r="E126" s="1443"/>
      <c r="F126" s="1444"/>
      <c r="G126" s="1445" t="s">
        <v>9</v>
      </c>
      <c r="H126" s="1411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918" t="s">
        <v>161</v>
      </c>
      <c r="D127" s="846" t="s">
        <v>162</v>
      </c>
      <c r="E127" s="846" t="s">
        <v>163</v>
      </c>
      <c r="F127" s="849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915" t="s">
        <v>165</v>
      </c>
      <c r="B128" s="919"/>
      <c r="C128" s="83"/>
      <c r="D128" s="31"/>
      <c r="E128" s="31"/>
      <c r="F128" s="33"/>
      <c r="G128" s="868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450" t="s">
        <v>183</v>
      </c>
      <c r="B141" s="1451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399" t="s">
        <v>3</v>
      </c>
      <c r="B150" s="1406"/>
      <c r="C150" s="1400"/>
      <c r="D150" s="888" t="s">
        <v>4</v>
      </c>
      <c r="E150" s="844" t="s">
        <v>185</v>
      </c>
      <c r="F150" s="846" t="s">
        <v>81</v>
      </c>
      <c r="G150" s="846" t="s">
        <v>82</v>
      </c>
      <c r="H150" s="849" t="s">
        <v>83</v>
      </c>
      <c r="I150" s="889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401" t="s">
        <v>38</v>
      </c>
      <c r="B151" s="1402" t="s">
        <v>39</v>
      </c>
      <c r="C151" s="1403"/>
      <c r="D151" s="852">
        <f t="shared" ref="D151:D183" si="26">SUM(E151:H151)</f>
        <v>0</v>
      </c>
      <c r="E151" s="853"/>
      <c r="F151" s="854"/>
      <c r="G151" s="854"/>
      <c r="H151" s="890"/>
      <c r="I151" s="891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401" t="s">
        <v>40</v>
      </c>
      <c r="C152" s="863" t="s">
        <v>41</v>
      </c>
      <c r="D152" s="852">
        <f t="shared" si="26"/>
        <v>0</v>
      </c>
      <c r="E152" s="865"/>
      <c r="F152" s="31"/>
      <c r="G152" s="31"/>
      <c r="H152" s="82"/>
      <c r="I152" s="871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735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734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410" t="s">
        <v>56</v>
      </c>
      <c r="C165" s="870" t="s">
        <v>57</v>
      </c>
      <c r="D165" s="864">
        <f t="shared" si="26"/>
        <v>0</v>
      </c>
      <c r="E165" s="868"/>
      <c r="F165" s="31"/>
      <c r="G165" s="31"/>
      <c r="H165" s="82"/>
      <c r="I165" s="871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736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410" t="s">
        <v>60</v>
      </c>
      <c r="C168" s="863" t="s">
        <v>61</v>
      </c>
      <c r="D168" s="852">
        <f t="shared" si="26"/>
        <v>0</v>
      </c>
      <c r="E168" s="865"/>
      <c r="F168" s="31"/>
      <c r="G168" s="31"/>
      <c r="H168" s="82"/>
      <c r="I168" s="871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414" t="s">
        <v>63</v>
      </c>
      <c r="C171" s="1415"/>
      <c r="D171" s="875">
        <f t="shared" si="26"/>
        <v>0</v>
      </c>
      <c r="E171" s="840"/>
      <c r="F171" s="876"/>
      <c r="G171" s="876"/>
      <c r="H171" s="878"/>
      <c r="I171" s="892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416"/>
      <c r="C173" s="734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417" t="s">
        <v>67</v>
      </c>
      <c r="C174" s="1417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410" t="s">
        <v>71</v>
      </c>
      <c r="C178" s="880" t="s">
        <v>72</v>
      </c>
      <c r="D178" s="852">
        <f t="shared" si="26"/>
        <v>0</v>
      </c>
      <c r="E178" s="865"/>
      <c r="F178" s="31"/>
      <c r="G178" s="31"/>
      <c r="H178" s="82"/>
      <c r="I178" s="871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412" t="s">
        <v>77</v>
      </c>
      <c r="C181" s="1413"/>
      <c r="D181" s="864">
        <f t="shared" si="26"/>
        <v>0</v>
      </c>
      <c r="E181" s="865"/>
      <c r="F181" s="31"/>
      <c r="G181" s="31"/>
      <c r="H181" s="893"/>
      <c r="I181" s="871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453" t="s">
        <v>4</v>
      </c>
      <c r="C183" s="1454"/>
      <c r="D183" s="875">
        <f t="shared" si="26"/>
        <v>0</v>
      </c>
      <c r="E183" s="882">
        <f>SUM(E151:E182)</f>
        <v>0</v>
      </c>
      <c r="F183" s="885">
        <f>SUM(F151:F182)</f>
        <v>0</v>
      </c>
      <c r="G183" s="885">
        <f>SUM(G151:G182)</f>
        <v>0</v>
      </c>
      <c r="H183" s="894">
        <f>SUM(H151:H182)</f>
        <v>0</v>
      </c>
      <c r="I183" s="895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897"/>
      <c r="G184" s="897" t="s">
        <v>187</v>
      </c>
      <c r="H184" s="920"/>
      <c r="I184" s="92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456" t="s">
        <v>188</v>
      </c>
      <c r="B185" s="1426" t="s">
        <v>189</v>
      </c>
      <c r="C185" s="1105" t="s">
        <v>4</v>
      </c>
      <c r="D185" s="1105"/>
      <c r="E185" s="1411"/>
      <c r="F185" s="1399" t="s">
        <v>190</v>
      </c>
      <c r="G185" s="1406"/>
      <c r="H185" s="1406"/>
      <c r="I185" s="1406"/>
      <c r="J185" s="1406"/>
      <c r="K185" s="1406"/>
      <c r="L185" s="1406"/>
      <c r="M185" s="1406"/>
      <c r="N185" s="1406"/>
      <c r="O185" s="1406"/>
      <c r="P185" s="1406"/>
      <c r="Q185" s="1406"/>
      <c r="R185" s="1406"/>
      <c r="S185" s="1406"/>
      <c r="T185" s="1406"/>
      <c r="U185" s="1406"/>
      <c r="V185" s="1406"/>
      <c r="W185" s="1406"/>
      <c r="X185" s="1406"/>
      <c r="Y185" s="1406"/>
      <c r="Z185" s="1406"/>
      <c r="AA185" s="1406"/>
      <c r="AB185" s="1406"/>
      <c r="AC185" s="1406"/>
      <c r="AD185" s="1406"/>
      <c r="AE185" s="1406"/>
      <c r="AF185" s="1406"/>
      <c r="AG185" s="1457"/>
      <c r="AH185" s="1452" t="s">
        <v>191</v>
      </c>
      <c r="AI185" s="310"/>
    </row>
    <row r="186" spans="1:89" x14ac:dyDescent="0.25">
      <c r="A186" s="1456"/>
      <c r="B186" s="1104"/>
      <c r="C186" s="1106"/>
      <c r="D186" s="1106"/>
      <c r="E186" s="1107"/>
      <c r="F186" s="1399" t="s">
        <v>19</v>
      </c>
      <c r="G186" s="1400"/>
      <c r="H186" s="1407" t="s">
        <v>20</v>
      </c>
      <c r="I186" s="1435"/>
      <c r="J186" s="1407" t="s">
        <v>21</v>
      </c>
      <c r="K186" s="1435"/>
      <c r="L186" s="1407" t="s">
        <v>22</v>
      </c>
      <c r="M186" s="1435"/>
      <c r="N186" s="1407" t="s">
        <v>23</v>
      </c>
      <c r="O186" s="1435"/>
      <c r="P186" s="1407" t="s">
        <v>24</v>
      </c>
      <c r="Q186" s="1435"/>
      <c r="R186" s="1407" t="s">
        <v>25</v>
      </c>
      <c r="S186" s="1435"/>
      <c r="T186" s="1407" t="s">
        <v>26</v>
      </c>
      <c r="U186" s="1435"/>
      <c r="V186" s="1407" t="s">
        <v>27</v>
      </c>
      <c r="W186" s="1435"/>
      <c r="X186" s="1407" t="s">
        <v>28</v>
      </c>
      <c r="Y186" s="1435"/>
      <c r="Z186" s="1407" t="s">
        <v>29</v>
      </c>
      <c r="AA186" s="1435"/>
      <c r="AB186" s="1407" t="s">
        <v>30</v>
      </c>
      <c r="AC186" s="1435"/>
      <c r="AD186" s="1407" t="s">
        <v>31</v>
      </c>
      <c r="AE186" s="1435"/>
      <c r="AF186" s="1407" t="s">
        <v>32</v>
      </c>
      <c r="AG186" s="1409"/>
      <c r="AH186" s="1096"/>
    </row>
    <row r="187" spans="1:89" x14ac:dyDescent="0.25">
      <c r="A187" s="1456"/>
      <c r="B187" s="1035"/>
      <c r="C187" s="921" t="s">
        <v>192</v>
      </c>
      <c r="D187" s="850" t="s">
        <v>51</v>
      </c>
      <c r="E187" s="899" t="s">
        <v>50</v>
      </c>
      <c r="F187" s="848" t="s">
        <v>51</v>
      </c>
      <c r="G187" s="899" t="s">
        <v>50</v>
      </c>
      <c r="H187" s="848" t="s">
        <v>51</v>
      </c>
      <c r="I187" s="899" t="s">
        <v>50</v>
      </c>
      <c r="J187" s="848" t="s">
        <v>51</v>
      </c>
      <c r="K187" s="899" t="s">
        <v>50</v>
      </c>
      <c r="L187" s="848" t="s">
        <v>51</v>
      </c>
      <c r="M187" s="899" t="s">
        <v>50</v>
      </c>
      <c r="N187" s="848" t="s">
        <v>51</v>
      </c>
      <c r="O187" s="899" t="s">
        <v>50</v>
      </c>
      <c r="P187" s="848" t="s">
        <v>51</v>
      </c>
      <c r="Q187" s="899" t="s">
        <v>50</v>
      </c>
      <c r="R187" s="848" t="s">
        <v>51</v>
      </c>
      <c r="S187" s="899" t="s">
        <v>50</v>
      </c>
      <c r="T187" s="848" t="s">
        <v>51</v>
      </c>
      <c r="U187" s="899" t="s">
        <v>50</v>
      </c>
      <c r="V187" s="848" t="s">
        <v>51</v>
      </c>
      <c r="W187" s="899" t="s">
        <v>50</v>
      </c>
      <c r="X187" s="848" t="s">
        <v>51</v>
      </c>
      <c r="Y187" s="899" t="s">
        <v>50</v>
      </c>
      <c r="Z187" s="848" t="s">
        <v>51</v>
      </c>
      <c r="AA187" s="899" t="s">
        <v>50</v>
      </c>
      <c r="AB187" s="848" t="s">
        <v>51</v>
      </c>
      <c r="AC187" s="899" t="s">
        <v>50</v>
      </c>
      <c r="AD187" s="848" t="s">
        <v>51</v>
      </c>
      <c r="AE187" s="899" t="s">
        <v>50</v>
      </c>
      <c r="AF187" s="848" t="s">
        <v>51</v>
      </c>
      <c r="AG187" s="922" t="s">
        <v>50</v>
      </c>
      <c r="AH187" s="1097"/>
    </row>
    <row r="188" spans="1:89" x14ac:dyDescent="0.25">
      <c r="A188" s="1455" t="s">
        <v>193</v>
      </c>
      <c r="B188" s="923" t="s">
        <v>194</v>
      </c>
      <c r="C188" s="924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925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925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925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739" t="s">
        <v>200</v>
      </c>
      <c r="B194" s="327" t="s">
        <v>201</v>
      </c>
      <c r="C194" s="837">
        <f t="shared" si="27"/>
        <v>0</v>
      </c>
      <c r="D194" s="838">
        <f t="shared" si="28"/>
        <v>0</v>
      </c>
      <c r="E194" s="839">
        <f t="shared" si="28"/>
        <v>0</v>
      </c>
      <c r="F194" s="840"/>
      <c r="G194" s="841"/>
      <c r="H194" s="840"/>
      <c r="I194" s="841"/>
      <c r="J194" s="840"/>
      <c r="K194" s="841"/>
      <c r="L194" s="840"/>
      <c r="M194" s="841"/>
      <c r="N194" s="840"/>
      <c r="O194" s="841"/>
      <c r="P194" s="840"/>
      <c r="Q194" s="841"/>
      <c r="R194" s="840"/>
      <c r="S194" s="841"/>
      <c r="T194" s="840"/>
      <c r="U194" s="841"/>
      <c r="V194" s="840"/>
      <c r="W194" s="841"/>
      <c r="X194" s="840"/>
      <c r="Y194" s="841"/>
      <c r="Z194" s="840"/>
      <c r="AA194" s="841"/>
      <c r="AB194" s="840"/>
      <c r="AC194" s="841"/>
      <c r="AD194" s="840"/>
      <c r="AE194" s="841"/>
      <c r="AF194" s="840"/>
      <c r="AG194" s="842"/>
      <c r="AH194" s="843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3239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activeCell="A4" sqref="A4:A5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6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6" x14ac:dyDescent="0.25">
      <c r="A4" s="1" t="str">
        <f>CONCATENATE("MES: ",[11]NOMBRE!B6," - ","( ",[11]NOMBRE!C6,[11]NOMBRE!D6," )")</f>
        <v>MES: OCTUBRE - ( 10 )</v>
      </c>
    </row>
    <row r="5" spans="1:96" x14ac:dyDescent="0.25">
      <c r="A5" s="1" t="str">
        <f>CONCATENATE("AÑO: ",[11]NOMBRE!B7)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404" t="s">
        <v>3</v>
      </c>
      <c r="B9" s="992"/>
      <c r="C9" s="1405"/>
      <c r="D9" s="1398" t="s">
        <v>4</v>
      </c>
      <c r="E9" s="1399" t="s">
        <v>5</v>
      </c>
      <c r="F9" s="1406"/>
      <c r="G9" s="1406"/>
      <c r="H9" s="1406"/>
      <c r="I9" s="1400"/>
      <c r="J9" s="1407" t="s">
        <v>6</v>
      </c>
      <c r="K9" s="1408"/>
      <c r="L9" s="1408"/>
      <c r="M9" s="1408"/>
      <c r="N9" s="1408"/>
      <c r="O9" s="1408"/>
      <c r="P9" s="1408"/>
      <c r="Q9" s="1408"/>
      <c r="R9" s="1408"/>
      <c r="S9" s="1408"/>
      <c r="T9" s="1408"/>
      <c r="U9" s="1408"/>
      <c r="V9" s="1408"/>
      <c r="W9" s="1408"/>
      <c r="X9" s="1409"/>
      <c r="Y9" s="1408" t="s">
        <v>7</v>
      </c>
      <c r="Z9" s="1408"/>
      <c r="AA9" s="1409"/>
      <c r="AB9" s="1411" t="s">
        <v>8</v>
      </c>
      <c r="AC9" s="1398" t="s">
        <v>9</v>
      </c>
      <c r="AD9" s="1398" t="s">
        <v>10</v>
      </c>
      <c r="AE9" s="1398" t="s">
        <v>11</v>
      </c>
      <c r="AF9" s="1399" t="s">
        <v>12</v>
      </c>
      <c r="AG9" s="1400"/>
    </row>
    <row r="10" spans="1:96" s="8" customFormat="1" ht="24" customHeight="1" x14ac:dyDescent="0.15">
      <c r="A10" s="994"/>
      <c r="B10" s="995"/>
      <c r="C10" s="996"/>
      <c r="D10" s="978"/>
      <c r="E10" s="844" t="s">
        <v>13</v>
      </c>
      <c r="F10" s="845" t="s">
        <v>14</v>
      </c>
      <c r="G10" s="845" t="s">
        <v>15</v>
      </c>
      <c r="H10" s="846" t="s">
        <v>16</v>
      </c>
      <c r="I10" s="847" t="s">
        <v>17</v>
      </c>
      <c r="J10" s="848" t="s">
        <v>18</v>
      </c>
      <c r="K10" s="846" t="s">
        <v>19</v>
      </c>
      <c r="L10" s="846" t="s">
        <v>20</v>
      </c>
      <c r="M10" s="846" t="s">
        <v>21</v>
      </c>
      <c r="N10" s="846" t="s">
        <v>22</v>
      </c>
      <c r="O10" s="846" t="s">
        <v>23</v>
      </c>
      <c r="P10" s="846" t="s">
        <v>24</v>
      </c>
      <c r="Q10" s="846" t="s">
        <v>25</v>
      </c>
      <c r="R10" s="846" t="s">
        <v>26</v>
      </c>
      <c r="S10" s="846" t="s">
        <v>27</v>
      </c>
      <c r="T10" s="846" t="s">
        <v>28</v>
      </c>
      <c r="U10" s="846" t="s">
        <v>29</v>
      </c>
      <c r="V10" s="846" t="s">
        <v>30</v>
      </c>
      <c r="W10" s="846" t="s">
        <v>31</v>
      </c>
      <c r="X10" s="849" t="s">
        <v>32</v>
      </c>
      <c r="Y10" s="850" t="s">
        <v>33</v>
      </c>
      <c r="Z10" s="851" t="s">
        <v>34</v>
      </c>
      <c r="AA10" s="849" t="s">
        <v>35</v>
      </c>
      <c r="AB10" s="978"/>
      <c r="AC10" s="978"/>
      <c r="AD10" s="978"/>
      <c r="AE10" s="978"/>
      <c r="AF10" s="836" t="s">
        <v>36</v>
      </c>
      <c r="AG10" s="836" t="s">
        <v>37</v>
      </c>
    </row>
    <row r="11" spans="1:96" s="8" customFormat="1" ht="15" customHeight="1" x14ac:dyDescent="0.25">
      <c r="A11" s="1401" t="s">
        <v>38</v>
      </c>
      <c r="B11" s="1402" t="s">
        <v>39</v>
      </c>
      <c r="C11" s="1403"/>
      <c r="D11" s="852">
        <f>SUM(E11:G11)</f>
        <v>39</v>
      </c>
      <c r="E11" s="853">
        <v>20</v>
      </c>
      <c r="F11" s="854">
        <v>4</v>
      </c>
      <c r="G11" s="854">
        <v>15</v>
      </c>
      <c r="H11" s="855"/>
      <c r="I11" s="856"/>
      <c r="J11" s="855"/>
      <c r="K11" s="857"/>
      <c r="L11" s="857"/>
      <c r="M11" s="858"/>
      <c r="N11" s="858"/>
      <c r="O11" s="858"/>
      <c r="P11" s="858"/>
      <c r="Q11" s="858"/>
      <c r="R11" s="858"/>
      <c r="S11" s="858"/>
      <c r="T11" s="858"/>
      <c r="U11" s="858"/>
      <c r="V11" s="858"/>
      <c r="W11" s="858"/>
      <c r="X11" s="858"/>
      <c r="Y11" s="859"/>
      <c r="Z11" s="857"/>
      <c r="AA11" s="860"/>
      <c r="AB11" s="861"/>
      <c r="AC11" s="862">
        <v>0</v>
      </c>
      <c r="AD11" s="862">
        <v>0</v>
      </c>
      <c r="AE11" s="862">
        <v>0</v>
      </c>
      <c r="AF11" s="862">
        <v>0</v>
      </c>
      <c r="AG11" s="862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401" t="s">
        <v>40</v>
      </c>
      <c r="C12" s="863" t="s">
        <v>41</v>
      </c>
      <c r="D12" s="864">
        <f t="shared" ref="D12:D21" si="0">SUM(E12:X12)</f>
        <v>9</v>
      </c>
      <c r="E12" s="865"/>
      <c r="F12" s="31"/>
      <c r="G12" s="31">
        <v>6</v>
      </c>
      <c r="H12" s="31">
        <v>2</v>
      </c>
      <c r="I12" s="32">
        <v>1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3"/>
      <c r="Y12" s="866"/>
      <c r="Z12" s="34"/>
      <c r="AA12" s="35"/>
      <c r="AB12" s="862">
        <v>0</v>
      </c>
      <c r="AC12" s="862">
        <v>0</v>
      </c>
      <c r="AD12" s="862">
        <v>0</v>
      </c>
      <c r="AE12" s="862">
        <v>0</v>
      </c>
      <c r="AF12" s="862">
        <v>0</v>
      </c>
      <c r="AG12" s="862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834" t="s">
        <v>42</v>
      </c>
      <c r="D13" s="37">
        <f t="shared" si="0"/>
        <v>3</v>
      </c>
      <c r="E13" s="38"/>
      <c r="F13" s="39"/>
      <c r="G13" s="39">
        <v>1</v>
      </c>
      <c r="H13" s="39">
        <v>2</v>
      </c>
      <c r="I13" s="4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1</v>
      </c>
      <c r="E14" s="47"/>
      <c r="F14" s="48">
        <v>1</v>
      </c>
      <c r="G14" s="48"/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1"/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833" t="s">
        <v>44</v>
      </c>
      <c r="D15" s="53">
        <f t="shared" si="0"/>
        <v>36</v>
      </c>
      <c r="E15" s="54">
        <v>36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7"/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79</v>
      </c>
      <c r="E16" s="38">
        <v>31</v>
      </c>
      <c r="F16" s="39">
        <v>5</v>
      </c>
      <c r="G16" s="39">
        <v>20</v>
      </c>
      <c r="H16" s="39">
        <v>17</v>
      </c>
      <c r="I16" s="45">
        <v>6</v>
      </c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98</v>
      </c>
      <c r="E17" s="47">
        <v>3</v>
      </c>
      <c r="F17" s="48">
        <v>3</v>
      </c>
      <c r="G17" s="48">
        <v>17</v>
      </c>
      <c r="H17" s="48">
        <v>12</v>
      </c>
      <c r="I17" s="51">
        <v>1</v>
      </c>
      <c r="J17" s="69">
        <v>0</v>
      </c>
      <c r="K17" s="48">
        <v>0</v>
      </c>
      <c r="L17" s="48">
        <v>1</v>
      </c>
      <c r="M17" s="70">
        <v>5</v>
      </c>
      <c r="N17" s="70">
        <v>2</v>
      </c>
      <c r="O17" s="70">
        <v>6</v>
      </c>
      <c r="P17" s="70">
        <v>4</v>
      </c>
      <c r="Q17" s="70">
        <v>1</v>
      </c>
      <c r="R17" s="70">
        <v>1</v>
      </c>
      <c r="S17" s="70">
        <v>7</v>
      </c>
      <c r="T17" s="70">
        <v>5</v>
      </c>
      <c r="U17" s="70">
        <v>12</v>
      </c>
      <c r="V17" s="70">
        <v>6</v>
      </c>
      <c r="W17" s="70">
        <v>4</v>
      </c>
      <c r="X17" s="70">
        <v>8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46</v>
      </c>
      <c r="E18" s="47">
        <v>4</v>
      </c>
      <c r="F18" s="48">
        <v>8</v>
      </c>
      <c r="G18" s="48">
        <v>16</v>
      </c>
      <c r="H18" s="48">
        <v>18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410" t="s">
        <v>49</v>
      </c>
      <c r="C20" s="867" t="s">
        <v>50</v>
      </c>
      <c r="D20" s="864">
        <f t="shared" si="0"/>
        <v>0</v>
      </c>
      <c r="E20" s="865"/>
      <c r="F20" s="31"/>
      <c r="G20" s="31"/>
      <c r="H20" s="31"/>
      <c r="I20" s="862"/>
      <c r="J20" s="868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862"/>
      <c r="AC20" s="862"/>
      <c r="AD20" s="862"/>
      <c r="AE20" s="869"/>
      <c r="AF20" s="862"/>
      <c r="AG20" s="862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12</v>
      </c>
      <c r="E23" s="91"/>
      <c r="F23" s="92"/>
      <c r="G23" s="92"/>
      <c r="H23" s="92"/>
      <c r="I23" s="93"/>
      <c r="J23" s="69"/>
      <c r="K23" s="48">
        <v>1</v>
      </c>
      <c r="L23" s="48">
        <v>4</v>
      </c>
      <c r="M23" s="48">
        <v>5</v>
      </c>
      <c r="N23" s="48">
        <v>2</v>
      </c>
      <c r="O23" s="48"/>
      <c r="P23" s="48"/>
      <c r="Q23" s="48"/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12</v>
      </c>
      <c r="E24" s="91"/>
      <c r="F24" s="92"/>
      <c r="G24" s="92"/>
      <c r="H24" s="92"/>
      <c r="I24" s="93"/>
      <c r="J24" s="69"/>
      <c r="K24" s="99">
        <v>1</v>
      </c>
      <c r="L24" s="99">
        <v>4</v>
      </c>
      <c r="M24" s="99">
        <v>5</v>
      </c>
      <c r="N24" s="99">
        <v>2</v>
      </c>
      <c r="O24" s="99"/>
      <c r="P24" s="99"/>
      <c r="Q24" s="99"/>
      <c r="R24" s="99"/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410" t="s">
        <v>56</v>
      </c>
      <c r="C26" s="908" t="s">
        <v>57</v>
      </c>
      <c r="D26" s="852">
        <f>SUM(E26:F26)</f>
        <v>11</v>
      </c>
      <c r="E26" s="38">
        <v>11</v>
      </c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871">
        <v>0</v>
      </c>
      <c r="AC26" s="862">
        <v>0</v>
      </c>
      <c r="AD26" s="862">
        <v>0</v>
      </c>
      <c r="AE26" s="96"/>
      <c r="AF26" s="862">
        <v>0</v>
      </c>
      <c r="AG26" s="862">
        <v>0</v>
      </c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832" t="s">
        <v>58</v>
      </c>
      <c r="D27" s="98">
        <f>SUM(E27:G27)</f>
        <v>20</v>
      </c>
      <c r="E27" s="47">
        <v>20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39</v>
      </c>
      <c r="E28" s="73">
        <v>13</v>
      </c>
      <c r="F28" s="120">
        <v>10</v>
      </c>
      <c r="G28" s="120">
        <v>16</v>
      </c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>
        <v>0</v>
      </c>
      <c r="AC28" s="61">
        <v>0</v>
      </c>
      <c r="AD28" s="61">
        <v>0</v>
      </c>
      <c r="AE28" s="126">
        <v>0</v>
      </c>
      <c r="AF28" s="61">
        <v>0</v>
      </c>
      <c r="AG28" s="61"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410" t="s">
        <v>60</v>
      </c>
      <c r="C29" s="863" t="s">
        <v>61</v>
      </c>
      <c r="D29" s="864">
        <f>SUM(E29:H29)</f>
        <v>0</v>
      </c>
      <c r="E29" s="865"/>
      <c r="F29" s="31"/>
      <c r="G29" s="31"/>
      <c r="H29" s="31"/>
      <c r="I29" s="872"/>
      <c r="J29" s="873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874"/>
      <c r="Z29" s="857"/>
      <c r="AA29" s="860"/>
      <c r="AB29" s="862"/>
      <c r="AC29" s="862"/>
      <c r="AD29" s="862"/>
      <c r="AE29" s="862"/>
      <c r="AF29" s="862"/>
      <c r="AG29" s="862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414" t="s">
        <v>63</v>
      </c>
      <c r="C32" s="1415"/>
      <c r="D32" s="875">
        <f>SUM(E32:X32)</f>
        <v>101</v>
      </c>
      <c r="E32" s="840">
        <v>12</v>
      </c>
      <c r="F32" s="876"/>
      <c r="G32" s="876"/>
      <c r="H32" s="876"/>
      <c r="I32" s="843"/>
      <c r="J32" s="877"/>
      <c r="K32" s="876">
        <v>4</v>
      </c>
      <c r="L32" s="876">
        <v>22</v>
      </c>
      <c r="M32" s="878">
        <v>17</v>
      </c>
      <c r="N32" s="878">
        <v>31</v>
      </c>
      <c r="O32" s="878">
        <v>13</v>
      </c>
      <c r="P32" s="878">
        <v>2</v>
      </c>
      <c r="Q32" s="878"/>
      <c r="R32" s="878"/>
      <c r="S32" s="878"/>
      <c r="T32" s="878"/>
      <c r="U32" s="878"/>
      <c r="V32" s="878"/>
      <c r="W32" s="878"/>
      <c r="X32" s="878"/>
      <c r="Y32" s="879"/>
      <c r="Z32" s="876"/>
      <c r="AA32" s="842"/>
      <c r="AB32" s="843">
        <v>0</v>
      </c>
      <c r="AC32" s="843">
        <v>0</v>
      </c>
      <c r="AD32" s="843">
        <v>1</v>
      </c>
      <c r="AE32" s="843">
        <v>0</v>
      </c>
      <c r="AF32" s="843">
        <v>0</v>
      </c>
      <c r="AG32" s="843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0</v>
      </c>
      <c r="E33" s="38"/>
      <c r="F33" s="39"/>
      <c r="G33" s="39"/>
      <c r="H33" s="39"/>
      <c r="I33" s="45"/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/>
      <c r="AC33" s="45"/>
      <c r="AD33" s="45"/>
      <c r="AE33" s="45"/>
      <c r="AF33" s="45"/>
      <c r="AG33" s="45"/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416"/>
      <c r="C34" s="833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417" t="s">
        <v>67</v>
      </c>
      <c r="C35" s="1417"/>
      <c r="D35" s="37">
        <f>SUM(E35:X35)</f>
        <v>22</v>
      </c>
      <c r="E35" s="47"/>
      <c r="F35" s="48"/>
      <c r="G35" s="48"/>
      <c r="H35" s="48"/>
      <c r="I35" s="51">
        <v>22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340</v>
      </c>
      <c r="E38" s="140">
        <v>149</v>
      </c>
      <c r="F38" s="99">
        <v>1</v>
      </c>
      <c r="G38" s="99">
        <v>3</v>
      </c>
      <c r="H38" s="99">
        <v>2</v>
      </c>
      <c r="I38" s="141">
        <v>1</v>
      </c>
      <c r="J38" s="142">
        <v>1</v>
      </c>
      <c r="K38" s="99">
        <v>2</v>
      </c>
      <c r="L38" s="99">
        <v>4</v>
      </c>
      <c r="M38" s="143">
        <v>7</v>
      </c>
      <c r="N38" s="143">
        <v>7</v>
      </c>
      <c r="O38" s="143">
        <v>10</v>
      </c>
      <c r="P38" s="143">
        <v>9</v>
      </c>
      <c r="Q38" s="143">
        <v>4</v>
      </c>
      <c r="R38" s="143">
        <v>6</v>
      </c>
      <c r="S38" s="143">
        <v>12</v>
      </c>
      <c r="T38" s="143">
        <v>18</v>
      </c>
      <c r="U38" s="143">
        <v>24</v>
      </c>
      <c r="V38" s="143">
        <v>15</v>
      </c>
      <c r="W38" s="143">
        <v>20</v>
      </c>
      <c r="X38" s="143">
        <v>45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410" t="s">
        <v>71</v>
      </c>
      <c r="C39" s="880" t="s">
        <v>72</v>
      </c>
      <c r="D39" s="864">
        <f>SUM(U39:X39)</f>
        <v>0</v>
      </c>
      <c r="E39" s="881"/>
      <c r="F39" s="127"/>
      <c r="G39" s="127"/>
      <c r="H39" s="127"/>
      <c r="I39" s="872"/>
      <c r="J39" s="873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42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24</v>
      </c>
      <c r="V40" s="70">
        <v>6</v>
      </c>
      <c r="W40" s="70">
        <v>4</v>
      </c>
      <c r="X40" s="70">
        <v>8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/>
      <c r="AC41" s="51"/>
      <c r="AD41" s="51"/>
      <c r="AE41" s="51"/>
      <c r="AF41" s="51"/>
      <c r="AG41" s="51"/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42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24</v>
      </c>
      <c r="V42" s="70">
        <v>6</v>
      </c>
      <c r="W42" s="70">
        <v>4</v>
      </c>
      <c r="X42" s="70">
        <v>8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42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24</v>
      </c>
      <c r="V43" s="157">
        <v>6</v>
      </c>
      <c r="W43" s="157">
        <v>4</v>
      </c>
      <c r="X43" s="157">
        <v>8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412" t="s">
        <v>77</v>
      </c>
      <c r="C44" s="1413"/>
      <c r="D44" s="864">
        <f>SUM(E44:X44)</f>
        <v>71</v>
      </c>
      <c r="E44" s="865"/>
      <c r="F44" s="31">
        <v>8</v>
      </c>
      <c r="G44" s="31">
        <v>10</v>
      </c>
      <c r="H44" s="31">
        <v>23</v>
      </c>
      <c r="I44" s="862">
        <v>30</v>
      </c>
      <c r="J44" s="868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862">
        <v>0</v>
      </c>
      <c r="AC44" s="862">
        <v>0</v>
      </c>
      <c r="AD44" s="862">
        <v>0</v>
      </c>
      <c r="AE44" s="862">
        <v>0</v>
      </c>
      <c r="AF44" s="862">
        <v>0</v>
      </c>
      <c r="AG44" s="862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0</v>
      </c>
      <c r="E45" s="54"/>
      <c r="F45" s="55"/>
      <c r="G45" s="55"/>
      <c r="H45" s="55"/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/>
      <c r="AC45" s="75"/>
      <c r="AD45" s="75"/>
      <c r="AE45" s="75"/>
      <c r="AF45" s="75"/>
      <c r="AG45" s="75"/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418" t="s">
        <v>4</v>
      </c>
      <c r="C46" s="1419"/>
      <c r="D46" s="875">
        <f>SUM(E46:X46)</f>
        <v>1065</v>
      </c>
      <c r="E46" s="882">
        <f t="shared" ref="E46:AG46" si="10">SUM(E11:E45)</f>
        <v>299</v>
      </c>
      <c r="F46" s="883">
        <f t="shared" si="10"/>
        <v>40</v>
      </c>
      <c r="G46" s="883">
        <f t="shared" si="10"/>
        <v>104</v>
      </c>
      <c r="H46" s="883">
        <f t="shared" si="10"/>
        <v>76</v>
      </c>
      <c r="I46" s="884">
        <f t="shared" si="10"/>
        <v>61</v>
      </c>
      <c r="J46" s="885">
        <f t="shared" si="10"/>
        <v>1</v>
      </c>
      <c r="K46" s="883">
        <f t="shared" si="10"/>
        <v>8</v>
      </c>
      <c r="L46" s="883">
        <f t="shared" si="10"/>
        <v>35</v>
      </c>
      <c r="M46" s="886">
        <f t="shared" si="10"/>
        <v>39</v>
      </c>
      <c r="N46" s="886">
        <f t="shared" si="10"/>
        <v>44</v>
      </c>
      <c r="O46" s="886">
        <f t="shared" si="10"/>
        <v>29</v>
      </c>
      <c r="P46" s="886">
        <f t="shared" si="10"/>
        <v>15</v>
      </c>
      <c r="Q46" s="886">
        <f t="shared" si="10"/>
        <v>5</v>
      </c>
      <c r="R46" s="886">
        <f t="shared" si="10"/>
        <v>7</v>
      </c>
      <c r="S46" s="886">
        <f t="shared" si="10"/>
        <v>19</v>
      </c>
      <c r="T46" s="886">
        <f t="shared" si="10"/>
        <v>23</v>
      </c>
      <c r="U46" s="886">
        <f t="shared" si="10"/>
        <v>108</v>
      </c>
      <c r="V46" s="886">
        <f t="shared" si="10"/>
        <v>39</v>
      </c>
      <c r="W46" s="886">
        <f t="shared" si="10"/>
        <v>36</v>
      </c>
      <c r="X46" s="886">
        <f t="shared" si="10"/>
        <v>77</v>
      </c>
      <c r="Y46" s="887">
        <f t="shared" si="10"/>
        <v>0</v>
      </c>
      <c r="Z46" s="883">
        <f t="shared" si="10"/>
        <v>0</v>
      </c>
      <c r="AA46" s="883">
        <f t="shared" si="10"/>
        <v>0</v>
      </c>
      <c r="AB46" s="884">
        <f t="shared" si="10"/>
        <v>0</v>
      </c>
      <c r="AC46" s="884">
        <f t="shared" si="10"/>
        <v>0</v>
      </c>
      <c r="AD46" s="884">
        <f t="shared" si="10"/>
        <v>1</v>
      </c>
      <c r="AE46" s="884">
        <f t="shared" si="10"/>
        <v>0</v>
      </c>
      <c r="AF46" s="884">
        <f t="shared" si="10"/>
        <v>0</v>
      </c>
      <c r="AG46" s="884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399" t="s">
        <v>3</v>
      </c>
      <c r="B48" s="1406"/>
      <c r="C48" s="1400"/>
      <c r="D48" s="902" t="s">
        <v>4</v>
      </c>
      <c r="E48" s="844" t="s">
        <v>80</v>
      </c>
      <c r="F48" s="846" t="s">
        <v>81</v>
      </c>
      <c r="G48" s="846" t="s">
        <v>82</v>
      </c>
      <c r="H48" s="849" t="s">
        <v>83</v>
      </c>
      <c r="I48" s="889" t="s">
        <v>84</v>
      </c>
    </row>
    <row r="49" spans="1:9" ht="15" customHeight="1" x14ac:dyDescent="0.25">
      <c r="A49" s="1401" t="s">
        <v>38</v>
      </c>
      <c r="B49" s="1402" t="s">
        <v>39</v>
      </c>
      <c r="C49" s="1403"/>
      <c r="D49" s="852">
        <f t="shared" ref="D49:D83" si="11">SUM(E49:H49)</f>
        <v>39</v>
      </c>
      <c r="E49" s="853">
        <v>15</v>
      </c>
      <c r="F49" s="854">
        <v>8</v>
      </c>
      <c r="G49" s="854">
        <v>6</v>
      </c>
      <c r="H49" s="890">
        <v>10</v>
      </c>
      <c r="I49" s="891"/>
    </row>
    <row r="50" spans="1:9" ht="21" x14ac:dyDescent="0.25">
      <c r="A50" s="982"/>
      <c r="B50" s="1401" t="s">
        <v>40</v>
      </c>
      <c r="C50" s="863" t="s">
        <v>41</v>
      </c>
      <c r="D50" s="852">
        <f t="shared" si="11"/>
        <v>9</v>
      </c>
      <c r="E50" s="865">
        <v>5</v>
      </c>
      <c r="F50" s="31">
        <v>2</v>
      </c>
      <c r="G50" s="31">
        <v>1</v>
      </c>
      <c r="H50" s="82">
        <v>1</v>
      </c>
      <c r="I50" s="871"/>
    </row>
    <row r="51" spans="1:9" x14ac:dyDescent="0.25">
      <c r="A51" s="982"/>
      <c r="B51" s="982"/>
      <c r="C51" s="834" t="s">
        <v>42</v>
      </c>
      <c r="D51" s="98">
        <f t="shared" si="11"/>
        <v>3</v>
      </c>
      <c r="E51" s="47">
        <v>2</v>
      </c>
      <c r="F51" s="48"/>
      <c r="G51" s="48">
        <v>1</v>
      </c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1</v>
      </c>
      <c r="E52" s="47">
        <v>1</v>
      </c>
      <c r="F52" s="48"/>
      <c r="G52" s="48"/>
      <c r="H52" s="70"/>
      <c r="I52" s="117"/>
    </row>
    <row r="53" spans="1:9" x14ac:dyDescent="0.25">
      <c r="A53" s="982"/>
      <c r="B53" s="983"/>
      <c r="C53" s="833" t="s">
        <v>44</v>
      </c>
      <c r="D53" s="53">
        <f t="shared" si="11"/>
        <v>25</v>
      </c>
      <c r="E53" s="54">
        <v>25</v>
      </c>
      <c r="F53" s="55"/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79</v>
      </c>
      <c r="E54" s="38">
        <v>37</v>
      </c>
      <c r="F54" s="39">
        <v>29</v>
      </c>
      <c r="G54" s="39">
        <v>8</v>
      </c>
      <c r="H54" s="64">
        <v>5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96</v>
      </c>
      <c r="E55" s="47">
        <v>85</v>
      </c>
      <c r="F55" s="48">
        <v>3</v>
      </c>
      <c r="G55" s="48">
        <v>4</v>
      </c>
      <c r="H55" s="70">
        <v>4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48</v>
      </c>
      <c r="E56" s="47">
        <v>21</v>
      </c>
      <c r="F56" s="48">
        <v>10</v>
      </c>
      <c r="G56" s="48">
        <v>13</v>
      </c>
      <c r="H56" s="70">
        <v>4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12</v>
      </c>
      <c r="E60" s="140">
        <v>12</v>
      </c>
      <c r="F60" s="99"/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12</v>
      </c>
      <c r="E61" s="140">
        <v>12</v>
      </c>
      <c r="F61" s="99"/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410" t="s">
        <v>56</v>
      </c>
      <c r="C63" s="908" t="s">
        <v>57</v>
      </c>
      <c r="D63" s="864">
        <f t="shared" si="11"/>
        <v>16</v>
      </c>
      <c r="E63" s="868">
        <v>9</v>
      </c>
      <c r="F63" s="31">
        <v>3</v>
      </c>
      <c r="G63" s="31"/>
      <c r="H63" s="82">
        <v>4</v>
      </c>
      <c r="I63" s="871"/>
    </row>
    <row r="64" spans="1:9" x14ac:dyDescent="0.25">
      <c r="A64" s="982"/>
      <c r="B64" s="1010"/>
      <c r="C64" s="832" t="s">
        <v>58</v>
      </c>
      <c r="D64" s="37">
        <f t="shared" si="11"/>
        <v>26</v>
      </c>
      <c r="E64" s="69">
        <v>8</v>
      </c>
      <c r="F64" s="48">
        <v>7</v>
      </c>
      <c r="G64" s="48">
        <v>8</v>
      </c>
      <c r="H64" s="70">
        <v>3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50</v>
      </c>
      <c r="E65" s="76">
        <v>13</v>
      </c>
      <c r="F65" s="74">
        <v>11</v>
      </c>
      <c r="G65" s="74">
        <v>7</v>
      </c>
      <c r="H65" s="77">
        <v>19</v>
      </c>
      <c r="I65" s="103"/>
    </row>
    <row r="66" spans="1:9" x14ac:dyDescent="0.25">
      <c r="A66" s="982"/>
      <c r="B66" s="1410" t="s">
        <v>60</v>
      </c>
      <c r="C66" s="863" t="s">
        <v>61</v>
      </c>
      <c r="D66" s="852">
        <f t="shared" si="11"/>
        <v>0</v>
      </c>
      <c r="E66" s="865"/>
      <c r="F66" s="31"/>
      <c r="G66" s="31"/>
      <c r="H66" s="82"/>
      <c r="I66" s="871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414" t="s">
        <v>63</v>
      </c>
      <c r="C69" s="1415"/>
      <c r="D69" s="875">
        <f t="shared" si="11"/>
        <v>98</v>
      </c>
      <c r="E69" s="840">
        <v>98</v>
      </c>
      <c r="F69" s="876"/>
      <c r="G69" s="876"/>
      <c r="H69" s="878"/>
      <c r="I69" s="892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0</v>
      </c>
      <c r="E70" s="38"/>
      <c r="F70" s="39"/>
      <c r="G70" s="39"/>
      <c r="H70" s="64"/>
      <c r="I70" s="175"/>
    </row>
    <row r="71" spans="1:9" x14ac:dyDescent="0.25">
      <c r="A71" s="982"/>
      <c r="B71" s="1416"/>
      <c r="C71" s="833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417" t="s">
        <v>67</v>
      </c>
      <c r="C72" s="1417"/>
      <c r="D72" s="98">
        <f t="shared" si="11"/>
        <v>26</v>
      </c>
      <c r="E72" s="47">
        <v>11</v>
      </c>
      <c r="F72" s="48">
        <v>6</v>
      </c>
      <c r="G72" s="48">
        <v>7</v>
      </c>
      <c r="H72" s="70">
        <v>2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1619</v>
      </c>
      <c r="E75" s="140">
        <v>645</v>
      </c>
      <c r="F75" s="99">
        <v>253</v>
      </c>
      <c r="G75" s="99">
        <v>387</v>
      </c>
      <c r="H75" s="143">
        <v>334</v>
      </c>
      <c r="I75" s="176"/>
    </row>
    <row r="76" spans="1:9" ht="15" customHeight="1" x14ac:dyDescent="0.25">
      <c r="A76" s="982"/>
      <c r="B76" s="1410" t="s">
        <v>71</v>
      </c>
      <c r="C76" s="880" t="s">
        <v>72</v>
      </c>
      <c r="D76" s="852">
        <f t="shared" si="11"/>
        <v>0</v>
      </c>
      <c r="E76" s="865"/>
      <c r="F76" s="31"/>
      <c r="G76" s="31"/>
      <c r="H76" s="82"/>
      <c r="I76" s="871"/>
    </row>
    <row r="77" spans="1:9" x14ac:dyDescent="0.25">
      <c r="A77" s="982"/>
      <c r="B77" s="1010"/>
      <c r="C77" s="148" t="s">
        <v>73</v>
      </c>
      <c r="D77" s="98">
        <f t="shared" si="11"/>
        <v>42</v>
      </c>
      <c r="E77" s="47">
        <v>42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42</v>
      </c>
      <c r="E79" s="140">
        <v>42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42</v>
      </c>
      <c r="E80" s="140">
        <v>42</v>
      </c>
      <c r="F80" s="99"/>
      <c r="G80" s="99"/>
      <c r="H80" s="143"/>
      <c r="I80" s="176"/>
    </row>
    <row r="81" spans="1:23" x14ac:dyDescent="0.25">
      <c r="A81" s="982"/>
      <c r="B81" s="1412" t="s">
        <v>77</v>
      </c>
      <c r="C81" s="1413"/>
      <c r="D81" s="864">
        <f t="shared" si="11"/>
        <v>73</v>
      </c>
      <c r="E81" s="865">
        <v>46</v>
      </c>
      <c r="F81" s="31">
        <v>11</v>
      </c>
      <c r="G81" s="31">
        <v>8</v>
      </c>
      <c r="H81" s="893">
        <v>8</v>
      </c>
      <c r="I81" s="871"/>
    </row>
    <row r="82" spans="1:23" x14ac:dyDescent="0.25">
      <c r="A82" s="982"/>
      <c r="B82" s="1013" t="s">
        <v>78</v>
      </c>
      <c r="C82" s="1014"/>
      <c r="D82" s="53">
        <f t="shared" si="11"/>
        <v>0</v>
      </c>
      <c r="E82" s="54"/>
      <c r="F82" s="55"/>
      <c r="G82" s="55"/>
      <c r="H82" s="180"/>
      <c r="I82" s="174"/>
    </row>
    <row r="83" spans="1:23" x14ac:dyDescent="0.25">
      <c r="A83" s="983"/>
      <c r="B83" s="1424" t="s">
        <v>4</v>
      </c>
      <c r="C83" s="1425"/>
      <c r="D83" s="875">
        <f t="shared" si="11"/>
        <v>2358</v>
      </c>
      <c r="E83" s="882">
        <f>SUM(E49:E82)</f>
        <v>1171</v>
      </c>
      <c r="F83" s="885">
        <f>SUM(F49:F82)</f>
        <v>343</v>
      </c>
      <c r="G83" s="885">
        <f>SUM(G49:G82)</f>
        <v>450</v>
      </c>
      <c r="H83" s="894">
        <f>SUM(H49:H82)</f>
        <v>394</v>
      </c>
      <c r="I83" s="895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399" t="s">
        <v>87</v>
      </c>
      <c r="B85" s="1406"/>
      <c r="C85" s="1400"/>
      <c r="D85" s="902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420" t="s">
        <v>89</v>
      </c>
      <c r="B86" s="1421"/>
      <c r="C86" s="1422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896" t="s">
        <v>92</v>
      </c>
      <c r="B89" s="897"/>
      <c r="C89" s="898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423" t="s">
        <v>93</v>
      </c>
      <c r="B90" s="1423"/>
      <c r="C90" s="1423"/>
      <c r="D90" s="902" t="s">
        <v>94</v>
      </c>
      <c r="E90" s="899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430" t="s">
        <v>96</v>
      </c>
      <c r="B91" s="1431"/>
      <c r="C91" s="1432"/>
      <c r="D91" s="900"/>
      <c r="E91" s="901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896" t="s">
        <v>99</v>
      </c>
      <c r="B94" s="897"/>
      <c r="C94" s="898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423" t="s">
        <v>93</v>
      </c>
      <c r="B95" s="1423"/>
      <c r="C95" s="1423"/>
      <c r="D95" s="1433" t="s">
        <v>94</v>
      </c>
      <c r="E95" s="1400" t="s">
        <v>95</v>
      </c>
      <c r="F95" s="1399" t="s">
        <v>100</v>
      </c>
      <c r="G95" s="1400"/>
      <c r="H95" s="1438" t="s">
        <v>6</v>
      </c>
      <c r="I95" s="1438"/>
      <c r="J95" s="1438"/>
      <c r="K95" s="1438"/>
      <c r="L95" s="1438"/>
      <c r="M95" s="1438"/>
      <c r="N95" s="1438"/>
      <c r="O95" s="1438"/>
      <c r="P95" s="1438"/>
      <c r="Q95" s="1438"/>
      <c r="R95" s="1438"/>
      <c r="S95" s="1438"/>
      <c r="T95" s="1438"/>
      <c r="U95" s="1439"/>
      <c r="V95" s="992" t="s">
        <v>7</v>
      </c>
      <c r="W95" s="1426" t="s">
        <v>101</v>
      </c>
    </row>
    <row r="96" spans="1:23" s="8" customFormat="1" ht="21" x14ac:dyDescent="0.15">
      <c r="A96" s="1423"/>
      <c r="B96" s="1423"/>
      <c r="C96" s="1423"/>
      <c r="D96" s="1433"/>
      <c r="E96" s="1400"/>
      <c r="F96" s="848" t="s">
        <v>102</v>
      </c>
      <c r="G96" s="847" t="s">
        <v>14</v>
      </c>
      <c r="H96" s="850" t="s">
        <v>103</v>
      </c>
      <c r="I96" s="846" t="s">
        <v>104</v>
      </c>
      <c r="J96" s="903" t="s">
        <v>105</v>
      </c>
      <c r="K96" s="903" t="s">
        <v>18</v>
      </c>
      <c r="L96" s="903" t="s">
        <v>19</v>
      </c>
      <c r="M96" s="903" t="s">
        <v>20</v>
      </c>
      <c r="N96" s="903" t="s">
        <v>21</v>
      </c>
      <c r="O96" s="903" t="s">
        <v>22</v>
      </c>
      <c r="P96" s="903" t="s">
        <v>23</v>
      </c>
      <c r="Q96" s="903" t="s">
        <v>24</v>
      </c>
      <c r="R96" s="903" t="s">
        <v>25</v>
      </c>
      <c r="S96" s="903" t="s">
        <v>26</v>
      </c>
      <c r="T96" s="903" t="s">
        <v>27</v>
      </c>
      <c r="U96" s="904" t="s">
        <v>28</v>
      </c>
      <c r="V96" s="995"/>
      <c r="W96" s="1035"/>
    </row>
    <row r="97" spans="1:91" s="8" customFormat="1" ht="10.5" x14ac:dyDescent="0.15">
      <c r="A97" s="1427" t="s">
        <v>106</v>
      </c>
      <c r="B97" s="1428"/>
      <c r="C97" s="1429"/>
      <c r="D97" s="900"/>
      <c r="E97" s="905">
        <f>+F97+G97+H97+I97+J97+K97+L97+M97+N97+O97+P97+Q97+R97+S97+T97+U97</f>
        <v>0</v>
      </c>
      <c r="F97" s="906"/>
      <c r="G97" s="901"/>
      <c r="H97" s="907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901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896" t="s">
        <v>109</v>
      </c>
      <c r="B100" s="898"/>
      <c r="C100" s="898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405"/>
      <c r="D101" s="1433" t="s">
        <v>111</v>
      </c>
      <c r="E101" s="1404" t="s">
        <v>6</v>
      </c>
      <c r="F101" s="992"/>
      <c r="G101" s="992"/>
      <c r="H101" s="992"/>
      <c r="I101" s="992"/>
      <c r="J101" s="1434"/>
      <c r="K101" s="1408" t="s">
        <v>112</v>
      </c>
      <c r="L101" s="1435"/>
    </row>
    <row r="102" spans="1:91" s="8" customFormat="1" ht="10.5" x14ac:dyDescent="0.15">
      <c r="A102" s="995"/>
      <c r="B102" s="995"/>
      <c r="C102" s="996"/>
      <c r="D102" s="1433"/>
      <c r="E102" s="848" t="s">
        <v>113</v>
      </c>
      <c r="F102" s="850" t="s">
        <v>114</v>
      </c>
      <c r="G102" s="846" t="s">
        <v>115</v>
      </c>
      <c r="H102" s="846" t="s">
        <v>116</v>
      </c>
      <c r="I102" s="851" t="s">
        <v>117</v>
      </c>
      <c r="J102" s="849" t="s">
        <v>118</v>
      </c>
      <c r="K102" s="850" t="s">
        <v>51</v>
      </c>
      <c r="L102" s="899" t="s">
        <v>50</v>
      </c>
    </row>
    <row r="103" spans="1:91" s="8" customFormat="1" ht="15" customHeight="1" x14ac:dyDescent="0.25">
      <c r="A103" s="1436" t="s">
        <v>119</v>
      </c>
      <c r="B103" s="1437"/>
      <c r="C103" s="867" t="s">
        <v>120</v>
      </c>
      <c r="D103" s="223">
        <f>SUM(E103:J103)</f>
        <v>0</v>
      </c>
      <c r="E103" s="865"/>
      <c r="F103" s="868"/>
      <c r="G103" s="31"/>
      <c r="H103" s="31"/>
      <c r="I103" s="31"/>
      <c r="J103" s="909"/>
      <c r="K103" s="868"/>
      <c r="L103" s="862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436" t="s">
        <v>123</v>
      </c>
      <c r="B106" s="1437"/>
      <c r="C106" s="867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436" t="s">
        <v>124</v>
      </c>
      <c r="B109" s="1446"/>
      <c r="C109" s="867" t="s">
        <v>120</v>
      </c>
      <c r="D109" s="229">
        <f t="shared" si="19"/>
        <v>0</v>
      </c>
      <c r="E109" s="865"/>
      <c r="F109" s="868"/>
      <c r="G109" s="31"/>
      <c r="H109" s="31"/>
      <c r="I109" s="31"/>
      <c r="J109" s="909"/>
      <c r="K109" s="868"/>
      <c r="L109" s="862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896" t="s">
        <v>125</v>
      </c>
      <c r="B112" s="897"/>
      <c r="C112" s="897"/>
      <c r="D112" s="897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831" t="s">
        <v>126</v>
      </c>
      <c r="B113" s="910" t="s">
        <v>127</v>
      </c>
      <c r="C113" s="835" t="s">
        <v>128</v>
      </c>
      <c r="D113" s="836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911" t="s">
        <v>129</v>
      </c>
      <c r="B114" s="912"/>
      <c r="C114" s="877"/>
      <c r="D114" s="913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896" t="s">
        <v>130</v>
      </c>
      <c r="B115" s="897"/>
      <c r="C115" s="897"/>
      <c r="D115" s="897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440" t="s">
        <v>131</v>
      </c>
      <c r="B116" s="1399" t="s">
        <v>132</v>
      </c>
      <c r="C116" s="1406"/>
      <c r="D116" s="1406"/>
      <c r="E116" s="1406"/>
      <c r="F116" s="1406"/>
      <c r="G116" s="1406"/>
      <c r="H116" s="1406"/>
      <c r="I116" s="1400"/>
      <c r="J116" s="184"/>
      <c r="K116" s="184"/>
      <c r="L116" s="184"/>
    </row>
    <row r="117" spans="1:94" s="8" customFormat="1" ht="42" x14ac:dyDescent="0.15">
      <c r="A117" s="1058"/>
      <c r="B117" s="914" t="s">
        <v>133</v>
      </c>
      <c r="C117" s="902" t="s">
        <v>134</v>
      </c>
      <c r="D117" s="902" t="s">
        <v>135</v>
      </c>
      <c r="E117" s="902" t="s">
        <v>136</v>
      </c>
      <c r="F117" s="902" t="s">
        <v>137</v>
      </c>
      <c r="G117" s="902" t="s">
        <v>138</v>
      </c>
      <c r="H117" s="902" t="s">
        <v>139</v>
      </c>
      <c r="I117" s="902" t="s">
        <v>140</v>
      </c>
      <c r="J117" s="184"/>
      <c r="K117" s="184"/>
      <c r="L117" s="184"/>
    </row>
    <row r="118" spans="1:94" s="8" customFormat="1" ht="21" x14ac:dyDescent="0.15">
      <c r="A118" s="915" t="s">
        <v>141</v>
      </c>
      <c r="B118" s="916">
        <f>SUM(C118:I118)</f>
        <v>0</v>
      </c>
      <c r="C118" s="917"/>
      <c r="D118" s="917"/>
      <c r="E118" s="917"/>
      <c r="F118" s="917"/>
      <c r="G118" s="917"/>
      <c r="H118" s="917"/>
      <c r="I118" s="869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896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440" t="s">
        <v>131</v>
      </c>
      <c r="B121" s="1398" t="s">
        <v>144</v>
      </c>
      <c r="C121" s="1447" t="s">
        <v>145</v>
      </c>
      <c r="D121" s="1448"/>
      <c r="E121" s="1448"/>
      <c r="F121" s="1448"/>
      <c r="G121" s="1448"/>
      <c r="H121" s="1448"/>
      <c r="I121" s="1448"/>
      <c r="J121" s="1448"/>
      <c r="K121" s="1448"/>
      <c r="L121" s="1448"/>
      <c r="M121" s="1449"/>
    </row>
    <row r="122" spans="1:94" s="8" customFormat="1" ht="31.5" x14ac:dyDescent="0.15">
      <c r="A122" s="1058"/>
      <c r="B122" s="978"/>
      <c r="C122" s="848" t="s">
        <v>146</v>
      </c>
      <c r="D122" s="846" t="s">
        <v>147</v>
      </c>
      <c r="E122" s="846" t="s">
        <v>148</v>
      </c>
      <c r="F122" s="846" t="s">
        <v>149</v>
      </c>
      <c r="G122" s="846" t="s">
        <v>150</v>
      </c>
      <c r="H122" s="846" t="s">
        <v>151</v>
      </c>
      <c r="I122" s="846" t="s">
        <v>152</v>
      </c>
      <c r="J122" s="846" t="s">
        <v>153</v>
      </c>
      <c r="K122" s="846" t="s">
        <v>154</v>
      </c>
      <c r="L122" s="846" t="s">
        <v>155</v>
      </c>
      <c r="M122" s="899" t="s">
        <v>156</v>
      </c>
    </row>
    <row r="123" spans="1:94" s="8" customFormat="1" ht="21" x14ac:dyDescent="0.15">
      <c r="A123" s="915" t="s">
        <v>157</v>
      </c>
      <c r="B123" s="916">
        <f>SUM(C123:M123)</f>
        <v>0</v>
      </c>
      <c r="C123" s="865"/>
      <c r="D123" s="31"/>
      <c r="E123" s="31"/>
      <c r="F123" s="31"/>
      <c r="G123" s="31"/>
      <c r="H123" s="31"/>
      <c r="I123" s="31"/>
      <c r="J123" s="31"/>
      <c r="K123" s="31"/>
      <c r="L123" s="31"/>
      <c r="M123" s="862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896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440" t="s">
        <v>131</v>
      </c>
      <c r="B126" s="1441" t="s">
        <v>160</v>
      </c>
      <c r="C126" s="1442" t="s">
        <v>6</v>
      </c>
      <c r="D126" s="1443"/>
      <c r="E126" s="1443"/>
      <c r="F126" s="1444"/>
      <c r="G126" s="1445" t="s">
        <v>9</v>
      </c>
      <c r="H126" s="1411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918" t="s">
        <v>161</v>
      </c>
      <c r="D127" s="846" t="s">
        <v>162</v>
      </c>
      <c r="E127" s="846" t="s">
        <v>163</v>
      </c>
      <c r="F127" s="849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915" t="s">
        <v>165</v>
      </c>
      <c r="B128" s="919"/>
      <c r="C128" s="83"/>
      <c r="D128" s="31"/>
      <c r="E128" s="31"/>
      <c r="F128" s="33"/>
      <c r="G128" s="868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450" t="s">
        <v>183</v>
      </c>
      <c r="B141" s="1451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399" t="s">
        <v>3</v>
      </c>
      <c r="B150" s="1406"/>
      <c r="C150" s="1400"/>
      <c r="D150" s="902" t="s">
        <v>4</v>
      </c>
      <c r="E150" s="844" t="s">
        <v>185</v>
      </c>
      <c r="F150" s="846" t="s">
        <v>81</v>
      </c>
      <c r="G150" s="846" t="s">
        <v>82</v>
      </c>
      <c r="H150" s="849" t="s">
        <v>83</v>
      </c>
      <c r="I150" s="889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401" t="s">
        <v>38</v>
      </c>
      <c r="B151" s="1402" t="s">
        <v>39</v>
      </c>
      <c r="C151" s="1403"/>
      <c r="D151" s="852">
        <f t="shared" ref="D151:D183" si="26">SUM(E151:H151)</f>
        <v>0</v>
      </c>
      <c r="E151" s="853"/>
      <c r="F151" s="854"/>
      <c r="G151" s="854"/>
      <c r="H151" s="890"/>
      <c r="I151" s="891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401" t="s">
        <v>40</v>
      </c>
      <c r="C152" s="863" t="s">
        <v>41</v>
      </c>
      <c r="D152" s="852">
        <f t="shared" si="26"/>
        <v>0</v>
      </c>
      <c r="E152" s="865"/>
      <c r="F152" s="31"/>
      <c r="G152" s="31"/>
      <c r="H152" s="82"/>
      <c r="I152" s="871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834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833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410" t="s">
        <v>56</v>
      </c>
      <c r="C165" s="908" t="s">
        <v>57</v>
      </c>
      <c r="D165" s="864">
        <f t="shared" si="26"/>
        <v>0</v>
      </c>
      <c r="E165" s="868"/>
      <c r="F165" s="31"/>
      <c r="G165" s="31"/>
      <c r="H165" s="82"/>
      <c r="I165" s="871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832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410" t="s">
        <v>60</v>
      </c>
      <c r="C168" s="863" t="s">
        <v>61</v>
      </c>
      <c r="D168" s="852">
        <f t="shared" si="26"/>
        <v>0</v>
      </c>
      <c r="E168" s="865"/>
      <c r="F168" s="31"/>
      <c r="G168" s="31"/>
      <c r="H168" s="82"/>
      <c r="I168" s="871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414" t="s">
        <v>63</v>
      </c>
      <c r="C171" s="1415"/>
      <c r="D171" s="875">
        <f t="shared" si="26"/>
        <v>0</v>
      </c>
      <c r="E171" s="840"/>
      <c r="F171" s="876"/>
      <c r="G171" s="876"/>
      <c r="H171" s="878"/>
      <c r="I171" s="892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416"/>
      <c r="C173" s="833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417" t="s">
        <v>67</v>
      </c>
      <c r="C174" s="1417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410" t="s">
        <v>71</v>
      </c>
      <c r="C178" s="880" t="s">
        <v>72</v>
      </c>
      <c r="D178" s="852">
        <f t="shared" si="26"/>
        <v>0</v>
      </c>
      <c r="E178" s="865"/>
      <c r="F178" s="31"/>
      <c r="G178" s="31"/>
      <c r="H178" s="82"/>
      <c r="I178" s="871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412" t="s">
        <v>77</v>
      </c>
      <c r="C181" s="1413"/>
      <c r="D181" s="864">
        <f t="shared" si="26"/>
        <v>0</v>
      </c>
      <c r="E181" s="865"/>
      <c r="F181" s="31"/>
      <c r="G181" s="31"/>
      <c r="H181" s="893"/>
      <c r="I181" s="871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453" t="s">
        <v>4</v>
      </c>
      <c r="C183" s="1454"/>
      <c r="D183" s="875">
        <f t="shared" si="26"/>
        <v>0</v>
      </c>
      <c r="E183" s="882">
        <f>SUM(E151:E182)</f>
        <v>0</v>
      </c>
      <c r="F183" s="885">
        <f>SUM(F151:F182)</f>
        <v>0</v>
      </c>
      <c r="G183" s="885">
        <f>SUM(G151:G182)</f>
        <v>0</v>
      </c>
      <c r="H183" s="894">
        <f>SUM(H151:H182)</f>
        <v>0</v>
      </c>
      <c r="I183" s="895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897"/>
      <c r="G184" s="897" t="s">
        <v>187</v>
      </c>
      <c r="H184" s="920"/>
      <c r="I184" s="92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456" t="s">
        <v>188</v>
      </c>
      <c r="B185" s="1426" t="s">
        <v>189</v>
      </c>
      <c r="C185" s="1105" t="s">
        <v>4</v>
      </c>
      <c r="D185" s="1105"/>
      <c r="E185" s="1411"/>
      <c r="F185" s="1399" t="s">
        <v>190</v>
      </c>
      <c r="G185" s="1406"/>
      <c r="H185" s="1406"/>
      <c r="I185" s="1406"/>
      <c r="J185" s="1406"/>
      <c r="K185" s="1406"/>
      <c r="L185" s="1406"/>
      <c r="M185" s="1406"/>
      <c r="N185" s="1406"/>
      <c r="O185" s="1406"/>
      <c r="P185" s="1406"/>
      <c r="Q185" s="1406"/>
      <c r="R185" s="1406"/>
      <c r="S185" s="1406"/>
      <c r="T185" s="1406"/>
      <c r="U185" s="1406"/>
      <c r="V185" s="1406"/>
      <c r="W185" s="1406"/>
      <c r="X185" s="1406"/>
      <c r="Y185" s="1406"/>
      <c r="Z185" s="1406"/>
      <c r="AA185" s="1406"/>
      <c r="AB185" s="1406"/>
      <c r="AC185" s="1406"/>
      <c r="AD185" s="1406"/>
      <c r="AE185" s="1406"/>
      <c r="AF185" s="1406"/>
      <c r="AG185" s="1457"/>
      <c r="AH185" s="1452" t="s">
        <v>191</v>
      </c>
      <c r="AI185" s="310"/>
    </row>
    <row r="186" spans="1:89" x14ac:dyDescent="0.25">
      <c r="A186" s="1456"/>
      <c r="B186" s="1104"/>
      <c r="C186" s="1106"/>
      <c r="D186" s="1106"/>
      <c r="E186" s="1107"/>
      <c r="F186" s="1399" t="s">
        <v>19</v>
      </c>
      <c r="G186" s="1400"/>
      <c r="H186" s="1407" t="s">
        <v>20</v>
      </c>
      <c r="I186" s="1435"/>
      <c r="J186" s="1407" t="s">
        <v>21</v>
      </c>
      <c r="K186" s="1435"/>
      <c r="L186" s="1407" t="s">
        <v>22</v>
      </c>
      <c r="M186" s="1435"/>
      <c r="N186" s="1407" t="s">
        <v>23</v>
      </c>
      <c r="O186" s="1435"/>
      <c r="P186" s="1407" t="s">
        <v>24</v>
      </c>
      <c r="Q186" s="1435"/>
      <c r="R186" s="1407" t="s">
        <v>25</v>
      </c>
      <c r="S186" s="1435"/>
      <c r="T186" s="1407" t="s">
        <v>26</v>
      </c>
      <c r="U186" s="1435"/>
      <c r="V186" s="1407" t="s">
        <v>27</v>
      </c>
      <c r="W186" s="1435"/>
      <c r="X186" s="1407" t="s">
        <v>28</v>
      </c>
      <c r="Y186" s="1435"/>
      <c r="Z186" s="1407" t="s">
        <v>29</v>
      </c>
      <c r="AA186" s="1435"/>
      <c r="AB186" s="1407" t="s">
        <v>30</v>
      </c>
      <c r="AC186" s="1435"/>
      <c r="AD186" s="1407" t="s">
        <v>31</v>
      </c>
      <c r="AE186" s="1435"/>
      <c r="AF186" s="1407" t="s">
        <v>32</v>
      </c>
      <c r="AG186" s="1409"/>
      <c r="AH186" s="1096"/>
    </row>
    <row r="187" spans="1:89" x14ac:dyDescent="0.25">
      <c r="A187" s="1456"/>
      <c r="B187" s="1035"/>
      <c r="C187" s="921" t="s">
        <v>192</v>
      </c>
      <c r="D187" s="850" t="s">
        <v>51</v>
      </c>
      <c r="E187" s="899" t="s">
        <v>50</v>
      </c>
      <c r="F187" s="848" t="s">
        <v>51</v>
      </c>
      <c r="G187" s="899" t="s">
        <v>50</v>
      </c>
      <c r="H187" s="848" t="s">
        <v>51</v>
      </c>
      <c r="I187" s="899" t="s">
        <v>50</v>
      </c>
      <c r="J187" s="848" t="s">
        <v>51</v>
      </c>
      <c r="K187" s="899" t="s">
        <v>50</v>
      </c>
      <c r="L187" s="848" t="s">
        <v>51</v>
      </c>
      <c r="M187" s="899" t="s">
        <v>50</v>
      </c>
      <c r="N187" s="848" t="s">
        <v>51</v>
      </c>
      <c r="O187" s="899" t="s">
        <v>50</v>
      </c>
      <c r="P187" s="848" t="s">
        <v>51</v>
      </c>
      <c r="Q187" s="899" t="s">
        <v>50</v>
      </c>
      <c r="R187" s="848" t="s">
        <v>51</v>
      </c>
      <c r="S187" s="899" t="s">
        <v>50</v>
      </c>
      <c r="T187" s="848" t="s">
        <v>51</v>
      </c>
      <c r="U187" s="899" t="s">
        <v>50</v>
      </c>
      <c r="V187" s="848" t="s">
        <v>51</v>
      </c>
      <c r="W187" s="899" t="s">
        <v>50</v>
      </c>
      <c r="X187" s="848" t="s">
        <v>51</v>
      </c>
      <c r="Y187" s="899" t="s">
        <v>50</v>
      </c>
      <c r="Z187" s="848" t="s">
        <v>51</v>
      </c>
      <c r="AA187" s="899" t="s">
        <v>50</v>
      </c>
      <c r="AB187" s="848" t="s">
        <v>51</v>
      </c>
      <c r="AC187" s="899" t="s">
        <v>50</v>
      </c>
      <c r="AD187" s="848" t="s">
        <v>51</v>
      </c>
      <c r="AE187" s="899" t="s">
        <v>50</v>
      </c>
      <c r="AF187" s="848" t="s">
        <v>51</v>
      </c>
      <c r="AG187" s="922" t="s">
        <v>50</v>
      </c>
      <c r="AH187" s="1097"/>
    </row>
    <row r="188" spans="1:89" x14ac:dyDescent="0.25">
      <c r="A188" s="1455" t="s">
        <v>193</v>
      </c>
      <c r="B188" s="923" t="s">
        <v>194</v>
      </c>
      <c r="C188" s="939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925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940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940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830" t="s">
        <v>200</v>
      </c>
      <c r="B194" s="327" t="s">
        <v>201</v>
      </c>
      <c r="C194" s="837">
        <f t="shared" si="27"/>
        <v>0</v>
      </c>
      <c r="D194" s="838">
        <f t="shared" si="28"/>
        <v>0</v>
      </c>
      <c r="E194" s="839">
        <f t="shared" si="28"/>
        <v>0</v>
      </c>
      <c r="F194" s="840"/>
      <c r="G194" s="841"/>
      <c r="H194" s="840"/>
      <c r="I194" s="841"/>
      <c r="J194" s="840"/>
      <c r="K194" s="841"/>
      <c r="L194" s="840"/>
      <c r="M194" s="841"/>
      <c r="N194" s="840"/>
      <c r="O194" s="841"/>
      <c r="P194" s="840"/>
      <c r="Q194" s="841"/>
      <c r="R194" s="840"/>
      <c r="S194" s="841"/>
      <c r="T194" s="840"/>
      <c r="U194" s="841"/>
      <c r="V194" s="840"/>
      <c r="W194" s="841"/>
      <c r="X194" s="840"/>
      <c r="Y194" s="841"/>
      <c r="Z194" s="840"/>
      <c r="AA194" s="841"/>
      <c r="AB194" s="840"/>
      <c r="AC194" s="841"/>
      <c r="AD194" s="840"/>
      <c r="AE194" s="841"/>
      <c r="AF194" s="840"/>
      <c r="AG194" s="842"/>
      <c r="AH194" s="843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3423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workbookViewId="0">
      <selection sqref="A1:XFD1048576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6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6" x14ac:dyDescent="0.25">
      <c r="A4" s="1" t="str">
        <f>CONCATENATE("MES: ",[12]NOMBRE!B6," - ","( ",[12]NOMBRE!C6,[12]NOMBRE!D6," )")</f>
        <v>MES: NOVIEMBRE - ( 11 )</v>
      </c>
    </row>
    <row r="5" spans="1:96" x14ac:dyDescent="0.25">
      <c r="A5" s="1" t="str">
        <f>CONCATENATE("AÑO: ",[12]NOMBRE!B7)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462"/>
      <c r="D9" s="1458" t="s">
        <v>4</v>
      </c>
      <c r="E9" s="1222" t="s">
        <v>5</v>
      </c>
      <c r="F9" s="1307"/>
      <c r="G9" s="1307"/>
      <c r="H9" s="1307"/>
      <c r="I9" s="1308"/>
      <c r="J9" s="1258" t="s">
        <v>6</v>
      </c>
      <c r="K9" s="1322"/>
      <c r="L9" s="1322"/>
      <c r="M9" s="1322"/>
      <c r="N9" s="1322"/>
      <c r="O9" s="1322"/>
      <c r="P9" s="1322"/>
      <c r="Q9" s="1322"/>
      <c r="R9" s="1322"/>
      <c r="S9" s="1322"/>
      <c r="T9" s="1322"/>
      <c r="U9" s="1322"/>
      <c r="V9" s="1322"/>
      <c r="W9" s="1322"/>
      <c r="X9" s="1335"/>
      <c r="Y9" s="1322" t="s">
        <v>7</v>
      </c>
      <c r="Z9" s="1322"/>
      <c r="AA9" s="1335"/>
      <c r="AB9" s="1464" t="s">
        <v>8</v>
      </c>
      <c r="AC9" s="1458" t="s">
        <v>9</v>
      </c>
      <c r="AD9" s="1458" t="s">
        <v>10</v>
      </c>
      <c r="AE9" s="1458" t="s">
        <v>11</v>
      </c>
      <c r="AF9" s="1222" t="s">
        <v>12</v>
      </c>
      <c r="AG9" s="1308"/>
    </row>
    <row r="10" spans="1:96" s="8" customFormat="1" ht="24" customHeight="1" x14ac:dyDescent="0.15">
      <c r="A10" s="994"/>
      <c r="B10" s="995"/>
      <c r="C10" s="996"/>
      <c r="D10" s="978"/>
      <c r="E10" s="955" t="s">
        <v>13</v>
      </c>
      <c r="F10" s="956" t="s">
        <v>14</v>
      </c>
      <c r="G10" s="956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691" t="s">
        <v>33</v>
      </c>
      <c r="Z10" s="936" t="s">
        <v>34</v>
      </c>
      <c r="AA10" s="348" t="s">
        <v>35</v>
      </c>
      <c r="AB10" s="978"/>
      <c r="AC10" s="978"/>
      <c r="AD10" s="978"/>
      <c r="AE10" s="978"/>
      <c r="AF10" s="926" t="s">
        <v>36</v>
      </c>
      <c r="AG10" s="926" t="s">
        <v>37</v>
      </c>
    </row>
    <row r="11" spans="1:96" s="8" customFormat="1" ht="15" customHeight="1" x14ac:dyDescent="0.25">
      <c r="A11" s="1459" t="s">
        <v>38</v>
      </c>
      <c r="B11" s="1460" t="s">
        <v>39</v>
      </c>
      <c r="C11" s="1461"/>
      <c r="D11" s="957">
        <f>SUM(E11:G11)</f>
        <v>32</v>
      </c>
      <c r="E11" s="958">
        <v>18</v>
      </c>
      <c r="F11" s="678">
        <v>3</v>
      </c>
      <c r="G11" s="678">
        <v>11</v>
      </c>
      <c r="H11" s="959"/>
      <c r="I11" s="960"/>
      <c r="J11" s="959"/>
      <c r="K11" s="657"/>
      <c r="L11" s="657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961"/>
      <c r="Y11" s="962"/>
      <c r="Z11" s="657"/>
      <c r="AA11" s="963"/>
      <c r="AB11" s="964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459" t="s">
        <v>40</v>
      </c>
      <c r="C12" s="361" t="s">
        <v>41</v>
      </c>
      <c r="D12" s="362">
        <f t="shared" ref="D12:D21" si="0">SUM(E12:X12)</f>
        <v>0</v>
      </c>
      <c r="E12" s="363"/>
      <c r="F12" s="31"/>
      <c r="G12" s="31"/>
      <c r="H12" s="31"/>
      <c r="I12" s="3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3"/>
      <c r="Y12" s="364"/>
      <c r="Z12" s="34"/>
      <c r="AA12" s="35"/>
      <c r="AB12" s="360"/>
      <c r="AC12" s="360"/>
      <c r="AD12" s="360"/>
      <c r="AE12" s="360"/>
      <c r="AF12" s="360"/>
      <c r="AG12" s="360"/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928" t="s">
        <v>42</v>
      </c>
      <c r="D13" s="37">
        <f t="shared" si="0"/>
        <v>0</v>
      </c>
      <c r="E13" s="38"/>
      <c r="F13" s="39"/>
      <c r="G13" s="39"/>
      <c r="H13" s="39"/>
      <c r="I13" s="4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1"/>
      <c r="Y13" s="42"/>
      <c r="Z13" s="43"/>
      <c r="AA13" s="44"/>
      <c r="AB13" s="45"/>
      <c r="AC13" s="45"/>
      <c r="AD13" s="45"/>
      <c r="AE13" s="45"/>
      <c r="AF13" s="45"/>
      <c r="AG13" s="45"/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3</v>
      </c>
      <c r="E14" s="47"/>
      <c r="F14" s="48">
        <v>2</v>
      </c>
      <c r="G14" s="48">
        <v>1</v>
      </c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1"/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927" t="s">
        <v>44</v>
      </c>
      <c r="D15" s="53">
        <f t="shared" si="0"/>
        <v>13</v>
      </c>
      <c r="E15" s="54">
        <v>13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7"/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30</v>
      </c>
      <c r="E16" s="38">
        <v>5</v>
      </c>
      <c r="F16" s="39">
        <v>8</v>
      </c>
      <c r="G16" s="39">
        <v>13</v>
      </c>
      <c r="H16" s="39">
        <v>4</v>
      </c>
      <c r="I16" s="45"/>
      <c r="J16" s="63"/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89</v>
      </c>
      <c r="E17" s="47">
        <v>1</v>
      </c>
      <c r="F17" s="48">
        <v>2</v>
      </c>
      <c r="G17" s="48">
        <v>9</v>
      </c>
      <c r="H17" s="48">
        <v>6</v>
      </c>
      <c r="I17" s="51">
        <v>0</v>
      </c>
      <c r="J17" s="69">
        <v>2</v>
      </c>
      <c r="K17" s="48">
        <v>1</v>
      </c>
      <c r="L17" s="48">
        <v>9</v>
      </c>
      <c r="M17" s="70">
        <v>10</v>
      </c>
      <c r="N17" s="70">
        <v>5</v>
      </c>
      <c r="O17" s="70">
        <v>4</v>
      </c>
      <c r="P17" s="70">
        <v>3</v>
      </c>
      <c r="Q17" s="70">
        <v>1</v>
      </c>
      <c r="R17" s="70">
        <v>2</v>
      </c>
      <c r="S17" s="70">
        <v>4</v>
      </c>
      <c r="T17" s="70">
        <v>7</v>
      </c>
      <c r="U17" s="70">
        <v>9</v>
      </c>
      <c r="V17" s="70">
        <v>4</v>
      </c>
      <c r="W17" s="70">
        <v>2</v>
      </c>
      <c r="X17" s="70">
        <v>8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12</v>
      </c>
      <c r="E18" s="47"/>
      <c r="F18" s="48">
        <v>5</v>
      </c>
      <c r="G18" s="48">
        <v>7</v>
      </c>
      <c r="H18" s="48"/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463" t="s">
        <v>49</v>
      </c>
      <c r="C20" s="365" t="s">
        <v>50</v>
      </c>
      <c r="D20" s="362">
        <f t="shared" si="0"/>
        <v>161</v>
      </c>
      <c r="E20" s="363">
        <v>161</v>
      </c>
      <c r="F20" s="31"/>
      <c r="G20" s="31"/>
      <c r="H20" s="31"/>
      <c r="I20" s="360"/>
      <c r="J20" s="366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360">
        <v>0</v>
      </c>
      <c r="AC20" s="360">
        <v>0</v>
      </c>
      <c r="AD20" s="360">
        <v>0</v>
      </c>
      <c r="AE20" s="367">
        <v>0</v>
      </c>
      <c r="AF20" s="360">
        <v>0</v>
      </c>
      <c r="AG20" s="360">
        <v>0</v>
      </c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27</v>
      </c>
      <c r="E23" s="91"/>
      <c r="F23" s="92"/>
      <c r="G23" s="92"/>
      <c r="H23" s="92"/>
      <c r="I23" s="93"/>
      <c r="J23" s="69">
        <v>1</v>
      </c>
      <c r="K23" s="48">
        <v>5</v>
      </c>
      <c r="L23" s="48">
        <v>2</v>
      </c>
      <c r="M23" s="48">
        <v>8</v>
      </c>
      <c r="N23" s="48">
        <v>4</v>
      </c>
      <c r="O23" s="48">
        <v>4</v>
      </c>
      <c r="P23" s="48">
        <v>1</v>
      </c>
      <c r="Q23" s="48"/>
      <c r="R23" s="48">
        <v>2</v>
      </c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27</v>
      </c>
      <c r="E24" s="91"/>
      <c r="F24" s="92"/>
      <c r="G24" s="92"/>
      <c r="H24" s="92"/>
      <c r="I24" s="93"/>
      <c r="J24" s="69">
        <v>1</v>
      </c>
      <c r="K24" s="99">
        <v>5</v>
      </c>
      <c r="L24" s="99">
        <v>2</v>
      </c>
      <c r="M24" s="99">
        <v>8</v>
      </c>
      <c r="N24" s="99">
        <v>4</v>
      </c>
      <c r="O24" s="99">
        <v>4</v>
      </c>
      <c r="P24" s="99">
        <v>1</v>
      </c>
      <c r="Q24" s="99"/>
      <c r="R24" s="99">
        <v>2</v>
      </c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463" t="s">
        <v>56</v>
      </c>
      <c r="C26" s="965" t="s">
        <v>57</v>
      </c>
      <c r="D26" s="957">
        <f>SUM(E26:F26)</f>
        <v>0</v>
      </c>
      <c r="E26" s="38"/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/>
      <c r="AC26" s="360"/>
      <c r="AD26" s="360"/>
      <c r="AE26" s="96"/>
      <c r="AF26" s="360"/>
      <c r="AG26" s="360"/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929" t="s">
        <v>58</v>
      </c>
      <c r="D27" s="98">
        <f>SUM(E27:G27)</f>
        <v>11</v>
      </c>
      <c r="E27" s="47">
        <v>11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9</v>
      </c>
      <c r="E28" s="73">
        <v>2</v>
      </c>
      <c r="F28" s="120">
        <v>7</v>
      </c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>
        <v>0</v>
      </c>
      <c r="AC28" s="61">
        <v>0</v>
      </c>
      <c r="AD28" s="61">
        <v>0</v>
      </c>
      <c r="AE28" s="126">
        <v>0</v>
      </c>
      <c r="AF28" s="61">
        <v>0</v>
      </c>
      <c r="AG28" s="61">
        <v>0</v>
      </c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463" t="s">
        <v>60</v>
      </c>
      <c r="C29" s="361" t="s">
        <v>61</v>
      </c>
      <c r="D29" s="362">
        <f>SUM(E29:H29)</f>
        <v>0</v>
      </c>
      <c r="E29" s="363"/>
      <c r="F29" s="31"/>
      <c r="G29" s="31"/>
      <c r="H29" s="31"/>
      <c r="I29" s="369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966"/>
      <c r="Z29" s="657"/>
      <c r="AA29" s="963"/>
      <c r="AB29" s="360"/>
      <c r="AC29" s="360"/>
      <c r="AD29" s="360"/>
      <c r="AE29" s="360"/>
      <c r="AF29" s="360"/>
      <c r="AG29" s="360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217" t="s">
        <v>63</v>
      </c>
      <c r="C32" s="1301"/>
      <c r="D32" s="372">
        <f>SUM(E32:X32)</f>
        <v>24</v>
      </c>
      <c r="E32" s="339">
        <v>24</v>
      </c>
      <c r="F32" s="373"/>
      <c r="G32" s="373"/>
      <c r="H32" s="373"/>
      <c r="I32" s="661"/>
      <c r="J32" s="662"/>
      <c r="K32" s="373"/>
      <c r="L32" s="373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  <c r="Z32" s="373"/>
      <c r="AA32" s="341"/>
      <c r="AB32" s="661">
        <v>0</v>
      </c>
      <c r="AC32" s="661">
        <v>0</v>
      </c>
      <c r="AD32" s="661">
        <v>0</v>
      </c>
      <c r="AE32" s="661">
        <v>0</v>
      </c>
      <c r="AF32" s="661">
        <v>0</v>
      </c>
      <c r="AG32" s="661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4</v>
      </c>
      <c r="E33" s="38"/>
      <c r="F33" s="39"/>
      <c r="G33" s="39"/>
      <c r="H33" s="39">
        <v>2</v>
      </c>
      <c r="I33" s="45">
        <v>2</v>
      </c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219"/>
      <c r="C34" s="927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/>
      <c r="AC34" s="51"/>
      <c r="AD34" s="51"/>
      <c r="AE34" s="51"/>
      <c r="AF34" s="51"/>
      <c r="AG34" s="51"/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7</v>
      </c>
      <c r="E35" s="47"/>
      <c r="F35" s="48"/>
      <c r="G35" s="48"/>
      <c r="H35" s="48">
        <v>4</v>
      </c>
      <c r="I35" s="51">
        <v>3</v>
      </c>
      <c r="J35" s="69"/>
      <c r="K35" s="48"/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0</v>
      </c>
      <c r="E36" s="47"/>
      <c r="F36" s="48"/>
      <c r="G36" s="48"/>
      <c r="H36" s="48"/>
      <c r="I36" s="51"/>
      <c r="J36" s="69"/>
      <c r="K36" s="48"/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/>
      <c r="AC36" s="51"/>
      <c r="AD36" s="51"/>
      <c r="AE36" s="51"/>
      <c r="AF36" s="51"/>
      <c r="AG36" s="51"/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/>
      <c r="AC37" s="51"/>
      <c r="AD37" s="51"/>
      <c r="AE37" s="51"/>
      <c r="AF37" s="51"/>
      <c r="AG37" s="51"/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344</v>
      </c>
      <c r="E38" s="140">
        <v>156</v>
      </c>
      <c r="F38" s="99"/>
      <c r="G38" s="99">
        <v>1</v>
      </c>
      <c r="H38" s="99"/>
      <c r="I38" s="141"/>
      <c r="J38" s="142">
        <v>2</v>
      </c>
      <c r="K38" s="99">
        <v>6</v>
      </c>
      <c r="L38" s="99">
        <v>12</v>
      </c>
      <c r="M38" s="143">
        <v>12</v>
      </c>
      <c r="N38" s="143">
        <v>7</v>
      </c>
      <c r="O38" s="143">
        <v>9</v>
      </c>
      <c r="P38" s="143">
        <v>6</v>
      </c>
      <c r="Q38" s="143">
        <v>3</v>
      </c>
      <c r="R38" s="143">
        <v>7</v>
      </c>
      <c r="S38" s="143">
        <v>10</v>
      </c>
      <c r="T38" s="143">
        <v>16</v>
      </c>
      <c r="U38" s="143">
        <v>23</v>
      </c>
      <c r="V38" s="143">
        <v>12</v>
      </c>
      <c r="W38" s="143">
        <v>21</v>
      </c>
      <c r="X38" s="143">
        <v>41</v>
      </c>
      <c r="Y38" s="144">
        <v>0</v>
      </c>
      <c r="Z38" s="99">
        <v>0</v>
      </c>
      <c r="AA38" s="100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463" t="s">
        <v>71</v>
      </c>
      <c r="C39" s="377" t="s">
        <v>72</v>
      </c>
      <c r="D39" s="362">
        <f>SUM(U39:X39)</f>
        <v>0</v>
      </c>
      <c r="E39" s="378"/>
      <c r="F39" s="127"/>
      <c r="G39" s="127"/>
      <c r="H39" s="127"/>
      <c r="I39" s="369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/>
      <c r="AC39" s="51"/>
      <c r="AD39" s="51"/>
      <c r="AE39" s="51"/>
      <c r="AF39" s="51"/>
      <c r="AG39" s="51"/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34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20</v>
      </c>
      <c r="V40" s="70">
        <v>4</v>
      </c>
      <c r="W40" s="70">
        <v>2</v>
      </c>
      <c r="X40" s="70">
        <v>8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/>
      <c r="AC41" s="51"/>
      <c r="AD41" s="51"/>
      <c r="AE41" s="51"/>
      <c r="AF41" s="51"/>
      <c r="AG41" s="51"/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34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20</v>
      </c>
      <c r="V42" s="70">
        <v>4</v>
      </c>
      <c r="W42" s="70">
        <v>2</v>
      </c>
      <c r="X42" s="70">
        <v>8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34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20</v>
      </c>
      <c r="V43" s="157">
        <v>4</v>
      </c>
      <c r="W43" s="157">
        <v>2</v>
      </c>
      <c r="X43" s="157">
        <v>8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216"/>
      <c r="D44" s="362">
        <f>SUM(E44:X44)</f>
        <v>40</v>
      </c>
      <c r="E44" s="363">
        <v>10</v>
      </c>
      <c r="F44" s="31">
        <v>5</v>
      </c>
      <c r="G44" s="31">
        <v>14</v>
      </c>
      <c r="H44" s="31">
        <v>8</v>
      </c>
      <c r="I44" s="360">
        <v>3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2</v>
      </c>
      <c r="E45" s="54"/>
      <c r="F45" s="55"/>
      <c r="G45" s="55">
        <v>1</v>
      </c>
      <c r="H45" s="55">
        <v>1</v>
      </c>
      <c r="I45" s="61"/>
      <c r="J45" s="120"/>
      <c r="K45" s="55"/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220" t="s">
        <v>4</v>
      </c>
      <c r="C46" s="1305"/>
      <c r="D46" s="372">
        <f>SUM(E46:X46)</f>
        <v>937</v>
      </c>
      <c r="E46" s="379">
        <f t="shared" ref="E46:AG46" si="10">SUM(E11:E45)</f>
        <v>401</v>
      </c>
      <c r="F46" s="380">
        <f t="shared" si="10"/>
        <v>32</v>
      </c>
      <c r="G46" s="380">
        <f t="shared" si="10"/>
        <v>57</v>
      </c>
      <c r="H46" s="380">
        <f t="shared" si="10"/>
        <v>25</v>
      </c>
      <c r="I46" s="670">
        <f t="shared" si="10"/>
        <v>8</v>
      </c>
      <c r="J46" s="671">
        <f t="shared" si="10"/>
        <v>6</v>
      </c>
      <c r="K46" s="380">
        <f t="shared" si="10"/>
        <v>17</v>
      </c>
      <c r="L46" s="380">
        <f t="shared" si="10"/>
        <v>25</v>
      </c>
      <c r="M46" s="383">
        <f t="shared" si="10"/>
        <v>38</v>
      </c>
      <c r="N46" s="383">
        <f t="shared" si="10"/>
        <v>20</v>
      </c>
      <c r="O46" s="383">
        <f t="shared" si="10"/>
        <v>21</v>
      </c>
      <c r="P46" s="383">
        <f t="shared" si="10"/>
        <v>11</v>
      </c>
      <c r="Q46" s="383">
        <f t="shared" si="10"/>
        <v>4</v>
      </c>
      <c r="R46" s="383">
        <f t="shared" si="10"/>
        <v>13</v>
      </c>
      <c r="S46" s="383">
        <f t="shared" si="10"/>
        <v>14</v>
      </c>
      <c r="T46" s="383">
        <f t="shared" si="10"/>
        <v>23</v>
      </c>
      <c r="U46" s="383">
        <f t="shared" si="10"/>
        <v>92</v>
      </c>
      <c r="V46" s="383">
        <f t="shared" si="10"/>
        <v>28</v>
      </c>
      <c r="W46" s="383">
        <f t="shared" si="10"/>
        <v>29</v>
      </c>
      <c r="X46" s="383">
        <f t="shared" si="10"/>
        <v>73</v>
      </c>
      <c r="Y46" s="384">
        <f t="shared" si="10"/>
        <v>0</v>
      </c>
      <c r="Z46" s="380">
        <f t="shared" si="10"/>
        <v>0</v>
      </c>
      <c r="AA46" s="380">
        <f t="shared" si="10"/>
        <v>0</v>
      </c>
      <c r="AB46" s="670">
        <f t="shared" si="10"/>
        <v>0</v>
      </c>
      <c r="AC46" s="670">
        <f t="shared" si="10"/>
        <v>0</v>
      </c>
      <c r="AD46" s="670">
        <f t="shared" si="10"/>
        <v>0</v>
      </c>
      <c r="AE46" s="670">
        <f t="shared" si="10"/>
        <v>0</v>
      </c>
      <c r="AF46" s="670">
        <f t="shared" si="10"/>
        <v>0</v>
      </c>
      <c r="AG46" s="670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222" t="s">
        <v>3</v>
      </c>
      <c r="B48" s="1307"/>
      <c r="C48" s="1308"/>
      <c r="D48" s="935" t="s">
        <v>4</v>
      </c>
      <c r="E48" s="955" t="s">
        <v>80</v>
      </c>
      <c r="F48" s="345" t="s">
        <v>81</v>
      </c>
      <c r="G48" s="345" t="s">
        <v>82</v>
      </c>
      <c r="H48" s="348" t="s">
        <v>83</v>
      </c>
      <c r="I48" s="385" t="s">
        <v>84</v>
      </c>
    </row>
    <row r="49" spans="1:9" ht="15" customHeight="1" x14ac:dyDescent="0.25">
      <c r="A49" s="1459" t="s">
        <v>38</v>
      </c>
      <c r="B49" s="1460" t="s">
        <v>39</v>
      </c>
      <c r="C49" s="1461"/>
      <c r="D49" s="957">
        <f t="shared" ref="D49:D83" si="11">SUM(E49:H49)</f>
        <v>34</v>
      </c>
      <c r="E49" s="958">
        <v>9</v>
      </c>
      <c r="F49" s="678">
        <v>11</v>
      </c>
      <c r="G49" s="678">
        <v>6</v>
      </c>
      <c r="H49" s="967">
        <v>8</v>
      </c>
      <c r="I49" s="968"/>
    </row>
    <row r="50" spans="1:9" ht="21" x14ac:dyDescent="0.25">
      <c r="A50" s="982"/>
      <c r="B50" s="1459" t="s">
        <v>40</v>
      </c>
      <c r="C50" s="361" t="s">
        <v>41</v>
      </c>
      <c r="D50" s="957">
        <f t="shared" si="11"/>
        <v>0</v>
      </c>
      <c r="E50" s="363"/>
      <c r="F50" s="31"/>
      <c r="G50" s="31"/>
      <c r="H50" s="82"/>
      <c r="I50" s="368"/>
    </row>
    <row r="51" spans="1:9" x14ac:dyDescent="0.25">
      <c r="A51" s="982"/>
      <c r="B51" s="982"/>
      <c r="C51" s="928" t="s">
        <v>42</v>
      </c>
      <c r="D51" s="98">
        <f t="shared" si="11"/>
        <v>0</v>
      </c>
      <c r="E51" s="47"/>
      <c r="F51" s="48"/>
      <c r="G51" s="48"/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3</v>
      </c>
      <c r="E52" s="47">
        <v>2</v>
      </c>
      <c r="F52" s="48">
        <v>1</v>
      </c>
      <c r="G52" s="48"/>
      <c r="H52" s="70"/>
      <c r="I52" s="117"/>
    </row>
    <row r="53" spans="1:9" x14ac:dyDescent="0.25">
      <c r="A53" s="982"/>
      <c r="B53" s="983"/>
      <c r="C53" s="927" t="s">
        <v>44</v>
      </c>
      <c r="D53" s="53">
        <f t="shared" si="11"/>
        <v>10</v>
      </c>
      <c r="E53" s="54">
        <v>10</v>
      </c>
      <c r="F53" s="55"/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26</v>
      </c>
      <c r="E54" s="38">
        <v>15</v>
      </c>
      <c r="F54" s="39">
        <v>7</v>
      </c>
      <c r="G54" s="39">
        <v>2</v>
      </c>
      <c r="H54" s="64">
        <v>2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89</v>
      </c>
      <c r="E55" s="47">
        <v>77</v>
      </c>
      <c r="F55" s="48">
        <v>4</v>
      </c>
      <c r="G55" s="48">
        <v>7</v>
      </c>
      <c r="H55" s="70">
        <v>1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12</v>
      </c>
      <c r="E56" s="47">
        <v>3</v>
      </c>
      <c r="F56" s="48">
        <v>5</v>
      </c>
      <c r="G56" s="48">
        <v>3</v>
      </c>
      <c r="H56" s="70">
        <v>1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161</v>
      </c>
      <c r="E58" s="47">
        <v>161</v>
      </c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96</v>
      </c>
      <c r="E60" s="140">
        <v>96</v>
      </c>
      <c r="F60" s="99"/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29</v>
      </c>
      <c r="E61" s="140">
        <v>29</v>
      </c>
      <c r="F61" s="99"/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463" t="s">
        <v>56</v>
      </c>
      <c r="C63" s="965" t="s">
        <v>57</v>
      </c>
      <c r="D63" s="362">
        <f t="shared" si="11"/>
        <v>0</v>
      </c>
      <c r="E63" s="366"/>
      <c r="F63" s="31"/>
      <c r="G63" s="31"/>
      <c r="H63" s="82"/>
      <c r="I63" s="368"/>
    </row>
    <row r="64" spans="1:9" x14ac:dyDescent="0.25">
      <c r="A64" s="982"/>
      <c r="B64" s="1010"/>
      <c r="C64" s="929" t="s">
        <v>58</v>
      </c>
      <c r="D64" s="37">
        <f t="shared" si="11"/>
        <v>11</v>
      </c>
      <c r="E64" s="69">
        <v>6</v>
      </c>
      <c r="F64" s="48">
        <v>2</v>
      </c>
      <c r="G64" s="48">
        <v>1</v>
      </c>
      <c r="H64" s="70">
        <v>2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9</v>
      </c>
      <c r="E65" s="76">
        <v>4</v>
      </c>
      <c r="F65" s="74">
        <v>3</v>
      </c>
      <c r="G65" s="74">
        <v>1</v>
      </c>
      <c r="H65" s="77">
        <v>1</v>
      </c>
      <c r="I65" s="103"/>
    </row>
    <row r="66" spans="1:9" x14ac:dyDescent="0.25">
      <c r="A66" s="982"/>
      <c r="B66" s="1463" t="s">
        <v>60</v>
      </c>
      <c r="C66" s="361" t="s">
        <v>61</v>
      </c>
      <c r="D66" s="957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217" t="s">
        <v>63</v>
      </c>
      <c r="C69" s="1301"/>
      <c r="D69" s="372">
        <f t="shared" si="11"/>
        <v>129</v>
      </c>
      <c r="E69" s="339">
        <v>129</v>
      </c>
      <c r="F69" s="373"/>
      <c r="G69" s="373"/>
      <c r="H69" s="375"/>
      <c r="I69" s="388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4</v>
      </c>
      <c r="E70" s="38">
        <v>3</v>
      </c>
      <c r="F70" s="39">
        <v>1</v>
      </c>
      <c r="G70" s="39"/>
      <c r="H70" s="64"/>
      <c r="I70" s="175"/>
    </row>
    <row r="71" spans="1:9" x14ac:dyDescent="0.25">
      <c r="A71" s="982"/>
      <c r="B71" s="1219"/>
      <c r="C71" s="927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7</v>
      </c>
      <c r="E72" s="47">
        <v>3</v>
      </c>
      <c r="F72" s="48">
        <v>1</v>
      </c>
      <c r="G72" s="48">
        <v>2</v>
      </c>
      <c r="H72" s="70">
        <v>1</v>
      </c>
      <c r="I72" s="117"/>
    </row>
    <row r="73" spans="1:9" x14ac:dyDescent="0.25">
      <c r="A73" s="982"/>
      <c r="B73" s="986" t="s">
        <v>68</v>
      </c>
      <c r="C73" s="987"/>
      <c r="D73" s="98">
        <f t="shared" si="11"/>
        <v>0</v>
      </c>
      <c r="E73" s="47"/>
      <c r="F73" s="48"/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1356</v>
      </c>
      <c r="E75" s="140">
        <v>593</v>
      </c>
      <c r="F75" s="99">
        <v>23</v>
      </c>
      <c r="G75" s="99">
        <v>425</v>
      </c>
      <c r="H75" s="143">
        <v>315</v>
      </c>
      <c r="I75" s="176"/>
    </row>
    <row r="76" spans="1:9" ht="15" customHeight="1" x14ac:dyDescent="0.25">
      <c r="A76" s="982"/>
      <c r="B76" s="1463" t="s">
        <v>71</v>
      </c>
      <c r="C76" s="377" t="s">
        <v>72</v>
      </c>
      <c r="D76" s="957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34</v>
      </c>
      <c r="E77" s="47">
        <v>34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34</v>
      </c>
      <c r="E79" s="140">
        <v>34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34</v>
      </c>
      <c r="E80" s="140">
        <v>34</v>
      </c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216"/>
      <c r="D81" s="362">
        <f t="shared" si="11"/>
        <v>40</v>
      </c>
      <c r="E81" s="363">
        <v>28</v>
      </c>
      <c r="F81" s="31">
        <v>6</v>
      </c>
      <c r="G81" s="31">
        <v>4</v>
      </c>
      <c r="H81" s="389">
        <v>2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2</v>
      </c>
      <c r="E82" s="54">
        <v>2</v>
      </c>
      <c r="F82" s="55"/>
      <c r="G82" s="55"/>
      <c r="H82" s="180"/>
      <c r="I82" s="174"/>
    </row>
    <row r="83" spans="1:23" x14ac:dyDescent="0.25">
      <c r="A83" s="983"/>
      <c r="B83" s="1229" t="s">
        <v>4</v>
      </c>
      <c r="C83" s="1314"/>
      <c r="D83" s="372">
        <f t="shared" si="11"/>
        <v>2120</v>
      </c>
      <c r="E83" s="379">
        <f>SUM(E49:E82)</f>
        <v>1272</v>
      </c>
      <c r="F83" s="671">
        <f>SUM(F49:F82)</f>
        <v>64</v>
      </c>
      <c r="G83" s="671">
        <f>SUM(G49:G82)</f>
        <v>451</v>
      </c>
      <c r="H83" s="681">
        <f>SUM(H49:H82)</f>
        <v>333</v>
      </c>
      <c r="I83" s="391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222" t="s">
        <v>87</v>
      </c>
      <c r="B85" s="1307"/>
      <c r="C85" s="1308"/>
      <c r="D85" s="935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226"/>
      <c r="C86" s="1227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683" t="s">
        <v>92</v>
      </c>
      <c r="B89" s="684"/>
      <c r="C89" s="685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228" t="s">
        <v>93</v>
      </c>
      <c r="B90" s="1228"/>
      <c r="C90" s="1228"/>
      <c r="D90" s="935" t="s">
        <v>94</v>
      </c>
      <c r="E90" s="937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234"/>
      <c r="C91" s="1235"/>
      <c r="D91" s="395"/>
      <c r="E91" s="396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683" t="s">
        <v>99</v>
      </c>
      <c r="B94" s="684"/>
      <c r="C94" s="685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228" t="s">
        <v>93</v>
      </c>
      <c r="B95" s="1228"/>
      <c r="C95" s="1228"/>
      <c r="D95" s="1236" t="s">
        <v>94</v>
      </c>
      <c r="E95" s="1308" t="s">
        <v>95</v>
      </c>
      <c r="F95" s="1222" t="s">
        <v>100</v>
      </c>
      <c r="G95" s="1308"/>
      <c r="H95" s="1324" t="s">
        <v>6</v>
      </c>
      <c r="I95" s="1324"/>
      <c r="J95" s="1324"/>
      <c r="K95" s="1324"/>
      <c r="L95" s="1324"/>
      <c r="M95" s="1324"/>
      <c r="N95" s="1324"/>
      <c r="O95" s="1324"/>
      <c r="P95" s="1324"/>
      <c r="Q95" s="1324"/>
      <c r="R95" s="1324"/>
      <c r="S95" s="1324"/>
      <c r="T95" s="1324"/>
      <c r="U95" s="1325"/>
      <c r="V95" s="992" t="s">
        <v>7</v>
      </c>
      <c r="W95" s="1465" t="s">
        <v>101</v>
      </c>
    </row>
    <row r="96" spans="1:23" s="8" customFormat="1" ht="21" x14ac:dyDescent="0.15">
      <c r="A96" s="1228"/>
      <c r="B96" s="1228"/>
      <c r="C96" s="1228"/>
      <c r="D96" s="1236"/>
      <c r="E96" s="1308"/>
      <c r="F96" s="347" t="s">
        <v>102</v>
      </c>
      <c r="G96" s="346" t="s">
        <v>14</v>
      </c>
      <c r="H96" s="691" t="s">
        <v>103</v>
      </c>
      <c r="I96" s="345" t="s">
        <v>104</v>
      </c>
      <c r="J96" s="397" t="s">
        <v>105</v>
      </c>
      <c r="K96" s="397" t="s">
        <v>18</v>
      </c>
      <c r="L96" s="397" t="s">
        <v>19</v>
      </c>
      <c r="M96" s="397" t="s">
        <v>20</v>
      </c>
      <c r="N96" s="397" t="s">
        <v>21</v>
      </c>
      <c r="O96" s="397" t="s">
        <v>22</v>
      </c>
      <c r="P96" s="397" t="s">
        <v>23</v>
      </c>
      <c r="Q96" s="397" t="s">
        <v>24</v>
      </c>
      <c r="R96" s="397" t="s">
        <v>25</v>
      </c>
      <c r="S96" s="397" t="s">
        <v>26</v>
      </c>
      <c r="T96" s="397" t="s">
        <v>27</v>
      </c>
      <c r="U96" s="398" t="s">
        <v>28</v>
      </c>
      <c r="V96" s="995"/>
      <c r="W96" s="1035"/>
    </row>
    <row r="97" spans="1:91" s="8" customFormat="1" ht="10.5" x14ac:dyDescent="0.15">
      <c r="A97" s="1138" t="s">
        <v>106</v>
      </c>
      <c r="B97" s="1232"/>
      <c r="C97" s="1233"/>
      <c r="D97" s="395"/>
      <c r="E97" s="399">
        <f>+F97+G97+H97+I97+J97+K97+L97+M97+N97+O97+P97+Q97+R97+S97+T97+U97</f>
        <v>0</v>
      </c>
      <c r="F97" s="400"/>
      <c r="G97" s="396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396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683" t="s">
        <v>109</v>
      </c>
      <c r="B100" s="685"/>
      <c r="C100" s="685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462"/>
      <c r="D101" s="1236" t="s">
        <v>111</v>
      </c>
      <c r="E101" s="1466" t="s">
        <v>6</v>
      </c>
      <c r="F101" s="992"/>
      <c r="G101" s="992"/>
      <c r="H101" s="992"/>
      <c r="I101" s="992"/>
      <c r="J101" s="1467"/>
      <c r="K101" s="1322" t="s">
        <v>112</v>
      </c>
      <c r="L101" s="1323"/>
    </row>
    <row r="102" spans="1:91" s="8" customFormat="1" ht="10.5" x14ac:dyDescent="0.15">
      <c r="A102" s="995"/>
      <c r="B102" s="995"/>
      <c r="C102" s="996"/>
      <c r="D102" s="1236"/>
      <c r="E102" s="347" t="s">
        <v>113</v>
      </c>
      <c r="F102" s="691" t="s">
        <v>114</v>
      </c>
      <c r="G102" s="345" t="s">
        <v>115</v>
      </c>
      <c r="H102" s="345" t="s">
        <v>116</v>
      </c>
      <c r="I102" s="936" t="s">
        <v>117</v>
      </c>
      <c r="J102" s="348" t="s">
        <v>118</v>
      </c>
      <c r="K102" s="691" t="s">
        <v>51</v>
      </c>
      <c r="L102" s="937" t="s">
        <v>50</v>
      </c>
    </row>
    <row r="103" spans="1:91" s="8" customFormat="1" ht="15" customHeight="1" x14ac:dyDescent="0.25">
      <c r="A103" s="1468" t="s">
        <v>119</v>
      </c>
      <c r="B103" s="1469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02"/>
      <c r="K103" s="366"/>
      <c r="L103" s="36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468" t="s">
        <v>123</v>
      </c>
      <c r="B106" s="1469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468" t="s">
        <v>124</v>
      </c>
      <c r="B109" s="1473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02"/>
      <c r="K109" s="366"/>
      <c r="L109" s="36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683" t="s">
        <v>125</v>
      </c>
      <c r="B112" s="684"/>
      <c r="C112" s="684"/>
      <c r="D112" s="684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930" t="s">
        <v>126</v>
      </c>
      <c r="B113" s="403" t="s">
        <v>127</v>
      </c>
      <c r="C113" s="931" t="s">
        <v>128</v>
      </c>
      <c r="D113" s="926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04" t="s">
        <v>129</v>
      </c>
      <c r="B114" s="405"/>
      <c r="C114" s="662"/>
      <c r="D114" s="406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683" t="s">
        <v>130</v>
      </c>
      <c r="B115" s="684"/>
      <c r="C115" s="684"/>
      <c r="D115" s="684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470" t="s">
        <v>131</v>
      </c>
      <c r="B116" s="1222" t="s">
        <v>132</v>
      </c>
      <c r="C116" s="1307"/>
      <c r="D116" s="1307"/>
      <c r="E116" s="1307"/>
      <c r="F116" s="1307"/>
      <c r="G116" s="1307"/>
      <c r="H116" s="1307"/>
      <c r="I116" s="1308"/>
      <c r="J116" s="184"/>
      <c r="K116" s="184"/>
      <c r="L116" s="184"/>
    </row>
    <row r="117" spans="1:94" s="8" customFormat="1" ht="42" x14ac:dyDescent="0.15">
      <c r="A117" s="1058"/>
      <c r="B117" s="933" t="s">
        <v>133</v>
      </c>
      <c r="C117" s="935" t="s">
        <v>134</v>
      </c>
      <c r="D117" s="935" t="s">
        <v>135</v>
      </c>
      <c r="E117" s="935" t="s">
        <v>136</v>
      </c>
      <c r="F117" s="935" t="s">
        <v>137</v>
      </c>
      <c r="G117" s="935" t="s">
        <v>138</v>
      </c>
      <c r="H117" s="935" t="s">
        <v>139</v>
      </c>
      <c r="I117" s="935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683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470" t="s">
        <v>131</v>
      </c>
      <c r="B121" s="1458" t="s">
        <v>144</v>
      </c>
      <c r="C121" s="1252" t="s">
        <v>145</v>
      </c>
      <c r="D121" s="1330"/>
      <c r="E121" s="1330"/>
      <c r="F121" s="1330"/>
      <c r="G121" s="1330"/>
      <c r="H121" s="1330"/>
      <c r="I121" s="1330"/>
      <c r="J121" s="1330"/>
      <c r="K121" s="1330"/>
      <c r="L121" s="1330"/>
      <c r="M121" s="1331"/>
    </row>
    <row r="122" spans="1:94" s="8" customFormat="1" ht="31.5" x14ac:dyDescent="0.15">
      <c r="A122" s="1058"/>
      <c r="B122" s="978"/>
      <c r="C122" s="347" t="s">
        <v>146</v>
      </c>
      <c r="D122" s="345" t="s">
        <v>147</v>
      </c>
      <c r="E122" s="345" t="s">
        <v>148</v>
      </c>
      <c r="F122" s="345" t="s">
        <v>149</v>
      </c>
      <c r="G122" s="345" t="s">
        <v>150</v>
      </c>
      <c r="H122" s="345" t="s">
        <v>151</v>
      </c>
      <c r="I122" s="345" t="s">
        <v>152</v>
      </c>
      <c r="J122" s="345" t="s">
        <v>153</v>
      </c>
      <c r="K122" s="345" t="s">
        <v>154</v>
      </c>
      <c r="L122" s="345" t="s">
        <v>155</v>
      </c>
      <c r="M122" s="937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36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683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470" t="s">
        <v>131</v>
      </c>
      <c r="B126" s="1471" t="s">
        <v>160</v>
      </c>
      <c r="C126" s="1247" t="s">
        <v>6</v>
      </c>
      <c r="D126" s="1327"/>
      <c r="E126" s="1327"/>
      <c r="F126" s="1328"/>
      <c r="G126" s="1472" t="s">
        <v>9</v>
      </c>
      <c r="H126" s="1464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10" t="s">
        <v>161</v>
      </c>
      <c r="D127" s="345" t="s">
        <v>162</v>
      </c>
      <c r="E127" s="345" t="s">
        <v>163</v>
      </c>
      <c r="F127" s="3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474" t="s">
        <v>183</v>
      </c>
      <c r="B141" s="1475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222" t="s">
        <v>3</v>
      </c>
      <c r="B150" s="1307"/>
      <c r="C150" s="1308"/>
      <c r="D150" s="935" t="s">
        <v>4</v>
      </c>
      <c r="E150" s="955" t="s">
        <v>185</v>
      </c>
      <c r="F150" s="345" t="s">
        <v>81</v>
      </c>
      <c r="G150" s="345" t="s">
        <v>82</v>
      </c>
      <c r="H150" s="348" t="s">
        <v>83</v>
      </c>
      <c r="I150" s="385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459" t="s">
        <v>38</v>
      </c>
      <c r="B151" s="1460" t="s">
        <v>39</v>
      </c>
      <c r="C151" s="1461"/>
      <c r="D151" s="957">
        <f t="shared" ref="D151:D183" si="26">SUM(E151:H151)</f>
        <v>0</v>
      </c>
      <c r="E151" s="958"/>
      <c r="F151" s="678"/>
      <c r="G151" s="678"/>
      <c r="H151" s="967"/>
      <c r="I151" s="968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459" t="s">
        <v>40</v>
      </c>
      <c r="C152" s="361" t="s">
        <v>41</v>
      </c>
      <c r="D152" s="957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928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927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463" t="s">
        <v>56</v>
      </c>
      <c r="C165" s="965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929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463" t="s">
        <v>60</v>
      </c>
      <c r="C168" s="361" t="s">
        <v>61</v>
      </c>
      <c r="D168" s="957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217" t="s">
        <v>63</v>
      </c>
      <c r="C171" s="1301"/>
      <c r="D171" s="372">
        <f t="shared" si="26"/>
        <v>0</v>
      </c>
      <c r="E171" s="339"/>
      <c r="F171" s="373"/>
      <c r="G171" s="373"/>
      <c r="H171" s="375"/>
      <c r="I171" s="388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219"/>
      <c r="C173" s="927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463" t="s">
        <v>71</v>
      </c>
      <c r="C178" s="377" t="s">
        <v>72</v>
      </c>
      <c r="D178" s="957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216"/>
      <c r="D181" s="362">
        <f t="shared" si="26"/>
        <v>0</v>
      </c>
      <c r="E181" s="363"/>
      <c r="F181" s="31"/>
      <c r="G181" s="31"/>
      <c r="H181" s="389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59" t="s">
        <v>4</v>
      </c>
      <c r="C183" s="1260"/>
      <c r="D183" s="372">
        <f t="shared" si="26"/>
        <v>0</v>
      </c>
      <c r="E183" s="379">
        <f>SUM(E151:E182)</f>
        <v>0</v>
      </c>
      <c r="F183" s="671">
        <f>SUM(F151:F182)</f>
        <v>0</v>
      </c>
      <c r="G183" s="671">
        <f>SUM(G151:G182)</f>
        <v>0</v>
      </c>
      <c r="H183" s="681">
        <f>SUM(H151:H182)</f>
        <v>0</v>
      </c>
      <c r="I183" s="391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684"/>
      <c r="G184" s="684" t="s">
        <v>187</v>
      </c>
      <c r="H184" s="709"/>
      <c r="I184" s="709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63" t="s">
        <v>188</v>
      </c>
      <c r="B185" s="1465" t="s">
        <v>189</v>
      </c>
      <c r="C185" s="1105" t="s">
        <v>4</v>
      </c>
      <c r="D185" s="1105"/>
      <c r="E185" s="1464"/>
      <c r="F185" s="1222" t="s">
        <v>190</v>
      </c>
      <c r="G185" s="1307"/>
      <c r="H185" s="1307"/>
      <c r="I185" s="1307"/>
      <c r="J185" s="1307"/>
      <c r="K185" s="1307"/>
      <c r="L185" s="1307"/>
      <c r="M185" s="1307"/>
      <c r="N185" s="1307"/>
      <c r="O185" s="1307"/>
      <c r="P185" s="1307"/>
      <c r="Q185" s="1307"/>
      <c r="R185" s="1307"/>
      <c r="S185" s="1307"/>
      <c r="T185" s="1307"/>
      <c r="U185" s="1307"/>
      <c r="V185" s="1307"/>
      <c r="W185" s="1307"/>
      <c r="X185" s="1307"/>
      <c r="Y185" s="1307"/>
      <c r="Z185" s="1307"/>
      <c r="AA185" s="1307"/>
      <c r="AB185" s="1307"/>
      <c r="AC185" s="1307"/>
      <c r="AD185" s="1307"/>
      <c r="AE185" s="1307"/>
      <c r="AF185" s="1307"/>
      <c r="AG185" s="1337"/>
      <c r="AH185" s="1476" t="s">
        <v>191</v>
      </c>
      <c r="AI185" s="310"/>
    </row>
    <row r="186" spans="1:89" x14ac:dyDescent="0.25">
      <c r="A186" s="1263"/>
      <c r="B186" s="1104"/>
      <c r="C186" s="1106"/>
      <c r="D186" s="1106"/>
      <c r="E186" s="1107"/>
      <c r="F186" s="1222" t="s">
        <v>19</v>
      </c>
      <c r="G186" s="1308"/>
      <c r="H186" s="1258" t="s">
        <v>20</v>
      </c>
      <c r="I186" s="1323"/>
      <c r="J186" s="1258" t="s">
        <v>21</v>
      </c>
      <c r="K186" s="1323"/>
      <c r="L186" s="1258" t="s">
        <v>22</v>
      </c>
      <c r="M186" s="1323"/>
      <c r="N186" s="1258" t="s">
        <v>23</v>
      </c>
      <c r="O186" s="1323"/>
      <c r="P186" s="1258" t="s">
        <v>24</v>
      </c>
      <c r="Q186" s="1323"/>
      <c r="R186" s="1258" t="s">
        <v>25</v>
      </c>
      <c r="S186" s="1323"/>
      <c r="T186" s="1258" t="s">
        <v>26</v>
      </c>
      <c r="U186" s="1323"/>
      <c r="V186" s="1258" t="s">
        <v>27</v>
      </c>
      <c r="W186" s="1323"/>
      <c r="X186" s="1258" t="s">
        <v>28</v>
      </c>
      <c r="Y186" s="1323"/>
      <c r="Z186" s="1258" t="s">
        <v>29</v>
      </c>
      <c r="AA186" s="1323"/>
      <c r="AB186" s="1258" t="s">
        <v>30</v>
      </c>
      <c r="AC186" s="1323"/>
      <c r="AD186" s="1258" t="s">
        <v>31</v>
      </c>
      <c r="AE186" s="1323"/>
      <c r="AF186" s="1258" t="s">
        <v>32</v>
      </c>
      <c r="AG186" s="1335"/>
      <c r="AH186" s="1096"/>
    </row>
    <row r="187" spans="1:89" x14ac:dyDescent="0.25">
      <c r="A187" s="1263"/>
      <c r="B187" s="1035"/>
      <c r="C187" s="934" t="s">
        <v>192</v>
      </c>
      <c r="D187" s="691" t="s">
        <v>51</v>
      </c>
      <c r="E187" s="937" t="s">
        <v>50</v>
      </c>
      <c r="F187" s="347" t="s">
        <v>51</v>
      </c>
      <c r="G187" s="937" t="s">
        <v>50</v>
      </c>
      <c r="H187" s="347" t="s">
        <v>51</v>
      </c>
      <c r="I187" s="937" t="s">
        <v>50</v>
      </c>
      <c r="J187" s="347" t="s">
        <v>51</v>
      </c>
      <c r="K187" s="937" t="s">
        <v>50</v>
      </c>
      <c r="L187" s="347" t="s">
        <v>51</v>
      </c>
      <c r="M187" s="937" t="s">
        <v>50</v>
      </c>
      <c r="N187" s="347" t="s">
        <v>51</v>
      </c>
      <c r="O187" s="937" t="s">
        <v>50</v>
      </c>
      <c r="P187" s="347" t="s">
        <v>51</v>
      </c>
      <c r="Q187" s="937" t="s">
        <v>50</v>
      </c>
      <c r="R187" s="347" t="s">
        <v>51</v>
      </c>
      <c r="S187" s="937" t="s">
        <v>50</v>
      </c>
      <c r="T187" s="347" t="s">
        <v>51</v>
      </c>
      <c r="U187" s="937" t="s">
        <v>50</v>
      </c>
      <c r="V187" s="347" t="s">
        <v>51</v>
      </c>
      <c r="W187" s="937" t="s">
        <v>50</v>
      </c>
      <c r="X187" s="347" t="s">
        <v>51</v>
      </c>
      <c r="Y187" s="937" t="s">
        <v>50</v>
      </c>
      <c r="Z187" s="347" t="s">
        <v>51</v>
      </c>
      <c r="AA187" s="937" t="s">
        <v>50</v>
      </c>
      <c r="AB187" s="347" t="s">
        <v>51</v>
      </c>
      <c r="AC187" s="937" t="s">
        <v>50</v>
      </c>
      <c r="AD187" s="347" t="s">
        <v>51</v>
      </c>
      <c r="AE187" s="937" t="s">
        <v>50</v>
      </c>
      <c r="AF187" s="347" t="s">
        <v>51</v>
      </c>
      <c r="AG187" s="938" t="s">
        <v>50</v>
      </c>
      <c r="AH187" s="1097"/>
    </row>
    <row r="188" spans="1:89" x14ac:dyDescent="0.25">
      <c r="A188" s="1477" t="s">
        <v>193</v>
      </c>
      <c r="B188" s="413" t="s">
        <v>194</v>
      </c>
      <c r="C188" s="969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607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607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607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932" t="s">
        <v>200</v>
      </c>
      <c r="B194" s="327" t="s">
        <v>201</v>
      </c>
      <c r="C194" s="970">
        <f t="shared" si="27"/>
        <v>0</v>
      </c>
      <c r="D194" s="971">
        <f t="shared" si="28"/>
        <v>0</v>
      </c>
      <c r="E194" s="972">
        <f t="shared" si="28"/>
        <v>0</v>
      </c>
      <c r="F194" s="973"/>
      <c r="G194" s="974"/>
      <c r="H194" s="973"/>
      <c r="I194" s="974"/>
      <c r="J194" s="973"/>
      <c r="K194" s="974"/>
      <c r="L194" s="973"/>
      <c r="M194" s="974"/>
      <c r="N194" s="973"/>
      <c r="O194" s="974"/>
      <c r="P194" s="973"/>
      <c r="Q194" s="974"/>
      <c r="R194" s="973"/>
      <c r="S194" s="974"/>
      <c r="T194" s="973"/>
      <c r="U194" s="974"/>
      <c r="V194" s="973"/>
      <c r="W194" s="974"/>
      <c r="X194" s="973"/>
      <c r="Y194" s="974"/>
      <c r="Z194" s="973"/>
      <c r="AA194" s="974"/>
      <c r="AB194" s="973"/>
      <c r="AC194" s="974"/>
      <c r="AD194" s="973"/>
      <c r="AE194" s="974"/>
      <c r="AF194" s="973"/>
      <c r="AG194" s="975"/>
      <c r="AH194" s="976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3057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9"/>
  <sheetViews>
    <sheetView tabSelected="1" workbookViewId="0">
      <selection activeCell="A4" sqref="A4"/>
    </sheetView>
  </sheetViews>
  <sheetFormatPr baseColWidth="10" defaultRowHeight="15" x14ac:dyDescent="0.25"/>
  <cols>
    <col min="1" max="1" width="52.140625" customWidth="1"/>
    <col min="2" max="2" width="26.7109375" customWidth="1"/>
    <col min="3" max="3" width="28.42578125" customWidth="1"/>
    <col min="4" max="4" width="17.42578125" customWidth="1"/>
    <col min="5" max="6" width="14.140625" customWidth="1"/>
    <col min="7" max="7" width="14.7109375" customWidth="1"/>
    <col min="8" max="8" width="14.140625" customWidth="1"/>
    <col min="9" max="9" width="13.5703125" customWidth="1"/>
    <col min="10" max="13" width="14.7109375" customWidth="1"/>
    <col min="26" max="26" width="10" customWidth="1"/>
    <col min="29" max="29" width="10.28515625" customWidth="1"/>
    <col min="78" max="93" width="11.42578125" hidden="1" customWidth="1"/>
    <col min="94" max="94" width="11.42578125" customWidth="1"/>
  </cols>
  <sheetData>
    <row r="1" spans="1:96" x14ac:dyDescent="0.25">
      <c r="A1" s="1" t="s">
        <v>0</v>
      </c>
    </row>
    <row r="2" spans="1:96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6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6" x14ac:dyDescent="0.25">
      <c r="A4" s="1" t="str">
        <f>CONCATENATE("MES: ",[13]NOMBRE!B6," - ","( ",[13]NOMBRE!C6,[13]NOMBRE!D6," )")</f>
        <v>MES: DICIEMBRE - ( 12 )</v>
      </c>
    </row>
    <row r="5" spans="1:96" x14ac:dyDescent="0.25">
      <c r="A5" s="1" t="str">
        <f>CONCATENATE("AÑO: ",[13]NOMBRE!B7)</f>
        <v>AÑO: 2024</v>
      </c>
    </row>
    <row r="6" spans="1:96" ht="18" customHeight="1" x14ac:dyDescent="0.25">
      <c r="A6" s="990" t="s">
        <v>1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</row>
    <row r="8" spans="1:96" s="7" customFormat="1" ht="18" customHeight="1" x14ac:dyDescent="0.2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</row>
    <row r="9" spans="1:96" s="8" customFormat="1" ht="15" customHeight="1" x14ac:dyDescent="0.15">
      <c r="A9" s="1212" t="s">
        <v>3</v>
      </c>
      <c r="B9" s="992"/>
      <c r="C9" s="1287"/>
      <c r="D9" s="1285" t="s">
        <v>4</v>
      </c>
      <c r="E9" s="1222" t="s">
        <v>5</v>
      </c>
      <c r="F9" s="1223"/>
      <c r="G9" s="1223"/>
      <c r="H9" s="1223"/>
      <c r="I9" s="1224"/>
      <c r="J9" s="1258" t="s">
        <v>6</v>
      </c>
      <c r="K9" s="1239"/>
      <c r="L9" s="1239"/>
      <c r="M9" s="1239"/>
      <c r="N9" s="1239"/>
      <c r="O9" s="1239"/>
      <c r="P9" s="1239"/>
      <c r="Q9" s="1239"/>
      <c r="R9" s="1239"/>
      <c r="S9" s="1239"/>
      <c r="T9" s="1239"/>
      <c r="U9" s="1239"/>
      <c r="V9" s="1239"/>
      <c r="W9" s="1239"/>
      <c r="X9" s="1261"/>
      <c r="Y9" s="1239" t="s">
        <v>7</v>
      </c>
      <c r="Z9" s="1239"/>
      <c r="AA9" s="1261"/>
      <c r="AB9" s="1289" t="s">
        <v>8</v>
      </c>
      <c r="AC9" s="1285" t="s">
        <v>9</v>
      </c>
      <c r="AD9" s="1285" t="s">
        <v>10</v>
      </c>
      <c r="AE9" s="1285" t="s">
        <v>11</v>
      </c>
      <c r="AF9" s="1222" t="s">
        <v>12</v>
      </c>
      <c r="AG9" s="1224"/>
    </row>
    <row r="10" spans="1:96" s="8" customFormat="1" ht="24" customHeight="1" x14ac:dyDescent="0.15">
      <c r="A10" s="994"/>
      <c r="B10" s="995"/>
      <c r="C10" s="996"/>
      <c r="D10" s="978"/>
      <c r="E10" s="343" t="s">
        <v>13</v>
      </c>
      <c r="F10" s="344" t="s">
        <v>14</v>
      </c>
      <c r="G10" s="344" t="s">
        <v>15</v>
      </c>
      <c r="H10" s="345" t="s">
        <v>16</v>
      </c>
      <c r="I10" s="346" t="s">
        <v>17</v>
      </c>
      <c r="J10" s="347" t="s">
        <v>18</v>
      </c>
      <c r="K10" s="345" t="s">
        <v>19</v>
      </c>
      <c r="L10" s="345" t="s">
        <v>20</v>
      </c>
      <c r="M10" s="345" t="s">
        <v>21</v>
      </c>
      <c r="N10" s="345" t="s">
        <v>22</v>
      </c>
      <c r="O10" s="345" t="s">
        <v>23</v>
      </c>
      <c r="P10" s="345" t="s">
        <v>24</v>
      </c>
      <c r="Q10" s="345" t="s">
        <v>25</v>
      </c>
      <c r="R10" s="345" t="s">
        <v>26</v>
      </c>
      <c r="S10" s="345" t="s">
        <v>27</v>
      </c>
      <c r="T10" s="345" t="s">
        <v>28</v>
      </c>
      <c r="U10" s="345" t="s">
        <v>29</v>
      </c>
      <c r="V10" s="345" t="s">
        <v>30</v>
      </c>
      <c r="W10" s="345" t="s">
        <v>31</v>
      </c>
      <c r="X10" s="348" t="s">
        <v>32</v>
      </c>
      <c r="Y10" s="349" t="s">
        <v>33</v>
      </c>
      <c r="Z10" s="949" t="s">
        <v>34</v>
      </c>
      <c r="AA10" s="348" t="s">
        <v>35</v>
      </c>
      <c r="AB10" s="978"/>
      <c r="AC10" s="978"/>
      <c r="AD10" s="978"/>
      <c r="AE10" s="978"/>
      <c r="AF10" s="947" t="s">
        <v>36</v>
      </c>
      <c r="AG10" s="947" t="s">
        <v>37</v>
      </c>
    </row>
    <row r="11" spans="1:96" s="8" customFormat="1" ht="15" customHeight="1" x14ac:dyDescent="0.25">
      <c r="A11" s="1208" t="s">
        <v>38</v>
      </c>
      <c r="B11" s="1209" t="s">
        <v>39</v>
      </c>
      <c r="C11" s="1286"/>
      <c r="D11" s="350">
        <f>SUM(E11:G11)</f>
        <v>39</v>
      </c>
      <c r="E11" s="351">
        <v>25</v>
      </c>
      <c r="F11" s="352">
        <v>8</v>
      </c>
      <c r="G11" s="352">
        <v>6</v>
      </c>
      <c r="H11" s="353"/>
      <c r="I11" s="354"/>
      <c r="J11" s="353"/>
      <c r="K11" s="355"/>
      <c r="L11" s="355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7"/>
      <c r="Z11" s="355"/>
      <c r="AA11" s="358"/>
      <c r="AB11" s="359"/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22" t="str">
        <f>$CB11&amp;CC11&amp;CD11&amp;CE11</f>
        <v/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 s="23"/>
      <c r="CB11" s="24" t="str">
        <f>IF(AND($D11&lt;&gt;0,AC11=""),"* No olvide ingresar la variable "&amp;AC$9&amp;""&amp;" (Digite CERO si no tiene).  ",IF(AC11&gt;$D11,"* La variable Pueblos Originarios no puede superar el Total. ",""))</f>
        <v/>
      </c>
      <c r="CC11" s="24" t="str">
        <f>IF(AND($D11&lt;&gt;0,AD11=""),"* No olvide ingresar la variable "&amp;AD$9&amp;""&amp;" (Digite CERO si no tiene).  ",IF(AD11&gt;$D11,"* La variable Migrantes no puede superar el Total. ",""))</f>
        <v/>
      </c>
      <c r="CD11" s="24" t="str">
        <f>IF(AND($D11&lt;&gt;0,AE11=""),"* No olvide ingresar la variable "&amp;AE$9&amp;""&amp;" (Digite CERO si no tiene).  ",IF(AE11&gt;$D11,"* La variable Espacios Amigables/ Adolescentes no puede superar el Total. ",""))</f>
        <v/>
      </c>
      <c r="CE11" s="24" t="str">
        <f>IF(AND(D11&gt;0,OR(AF11="",AG11="",))," * No olvide digitar la variable TRANS Masculino/Femenino (Digite CERO si no tiene). ",IF(AF11+AG11&gt;$D11,"* La suma de TRANS Masculino + Femenino no puede superar el Total. ",""))</f>
        <v/>
      </c>
      <c r="CF11" s="25"/>
      <c r="CJ11" s="26"/>
      <c r="CK11" s="23"/>
      <c r="CL11" s="27">
        <f>IF(AND($D11&lt;&gt;0,AC11=""),1,IF(AC11&gt;$D11,1,0))</f>
        <v>0</v>
      </c>
      <c r="CM11" s="27">
        <f>IF(AND($D11&lt;&gt;0,AD11=""),1,IF(AD11&gt;$D11,1,0))</f>
        <v>0</v>
      </c>
      <c r="CN11" s="27">
        <f>IF(AND($D11&lt;&gt;0,AE11=""),1,IF(AE11&gt;$D11,1,0))</f>
        <v>0</v>
      </c>
      <c r="CO11" s="27">
        <f>IF(AND(D11&gt;0,OR(AF11="",AG11="",)),1,IF(AF11+AG11&gt;$D11,1,0))</f>
        <v>0</v>
      </c>
      <c r="CP11"/>
      <c r="CQ11"/>
      <c r="CR11"/>
    </row>
    <row r="12" spans="1:96" s="8" customFormat="1" ht="21" x14ac:dyDescent="0.25">
      <c r="A12" s="982"/>
      <c r="B12" s="1208" t="s">
        <v>40</v>
      </c>
      <c r="C12" s="361" t="s">
        <v>41</v>
      </c>
      <c r="D12" s="362">
        <f t="shared" ref="D12:D21" si="0">SUM(E12:X12)</f>
        <v>17</v>
      </c>
      <c r="E12" s="363"/>
      <c r="F12" s="31">
        <v>4</v>
      </c>
      <c r="G12" s="31">
        <v>7</v>
      </c>
      <c r="H12" s="31">
        <v>5</v>
      </c>
      <c r="I12" s="32">
        <v>1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3"/>
      <c r="Y12" s="364"/>
      <c r="Z12" s="34"/>
      <c r="AA12" s="35"/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22" t="str">
        <f>$CA12&amp;CB12&amp;CC12&amp;CD12&amp;CE12</f>
        <v/>
      </c>
      <c r="CA12" s="24" t="str">
        <f>IF(AND($D12&lt;&gt;0,AB12=""),"* No olvide ingresar la columna "&amp;AB$9&amp;""&amp;" (Digite CERO si no tiene).  ",IF(AB12&gt;$D12,"* El Número de Familias en Riesgo no puede superar el Total. ",""))</f>
        <v/>
      </c>
      <c r="CB12" s="24" t="str">
        <f t="shared" ref="CB12:CB45" si="1">IF(AND($D12&lt;&gt;0,AC12=""),"* No olvide ingresar la variable "&amp;AC$9&amp;""&amp;" (Digite CERO si no tiene).  ",IF(AC12&gt;$D12,"* La variable Pueblos Originarios no puede superar el Total. ",""))</f>
        <v/>
      </c>
      <c r="CC12" s="24" t="str">
        <f t="shared" ref="CC12:CC45" si="2">IF(AND($D12&lt;&gt;0,AD12=""),"* No olvide ingresar la variable "&amp;AD$9&amp;""&amp;" (Digite CERO si no tiene).  ",IF(AD12&gt;$D12,"* La variable Migrantes no puede superar el Total. ",""))</f>
        <v/>
      </c>
      <c r="CD12" s="24" t="str">
        <f t="shared" ref="CD12:CD45" si="3">IF(AND($D12&lt;&gt;0,AE12=""),"* No olvide ingresar la variable "&amp;AE$9&amp;""&amp;" (Digite CERO si no tiene).  ",IF(AE12&gt;$D12,"* La variable Espacios Amigables/ Adolescentes no puede superar el Total. ",""))</f>
        <v/>
      </c>
      <c r="CE12" s="24" t="str">
        <f t="shared" ref="CE12:CE45" si="4">IF(AND(D12&gt;0,OR(AF12="",AG12="",))," * No olvide digitar la variable TRANS Masculino/Femenino (Digite CERO si no tiene). ",IF(AF12+AG12&gt;$D12,"* La suma de TRANS Masculino + Femenino no puede superar el Total. ",""))</f>
        <v/>
      </c>
      <c r="CF12" s="25"/>
      <c r="CJ12" s="26"/>
      <c r="CK12" s="27">
        <f>IF(AND($D12&lt;&gt;0,AB12=""),1,IF(AB12&gt;$D12,1,0))</f>
        <v>0</v>
      </c>
      <c r="CL12" s="27">
        <f t="shared" ref="CL12:CN45" si="5">IF(AND($D12&lt;&gt;0,AC12=""),1,IF(AC12&gt;$D12,1,0))</f>
        <v>0</v>
      </c>
      <c r="CM12" s="27">
        <f t="shared" si="5"/>
        <v>0</v>
      </c>
      <c r="CN12" s="27">
        <f t="shared" si="5"/>
        <v>0</v>
      </c>
      <c r="CO12" s="27">
        <f t="shared" ref="CO12:CO45" si="6">IF(AND(D12&gt;0,OR(AF12="",AG12="",)),1,IF(AF12+AG12&gt;$D12,1,0))</f>
        <v>0</v>
      </c>
    </row>
    <row r="13" spans="1:96" s="8" customFormat="1" ht="15" customHeight="1" x14ac:dyDescent="0.25">
      <c r="A13" s="982"/>
      <c r="B13" s="982"/>
      <c r="C13" s="945" t="s">
        <v>42</v>
      </c>
      <c r="D13" s="37">
        <f t="shared" si="0"/>
        <v>2</v>
      </c>
      <c r="E13" s="38"/>
      <c r="F13" s="39"/>
      <c r="G13" s="39">
        <v>2</v>
      </c>
      <c r="H13" s="39"/>
      <c r="I13" s="4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1"/>
      <c r="Y13" s="42"/>
      <c r="Z13" s="43"/>
      <c r="AA13" s="44"/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22" t="str">
        <f t="shared" ref="AH13:AH45" si="7">$CA13&amp;CB13&amp;CC13&amp;CD13&amp;CE13</f>
        <v/>
      </c>
      <c r="CA13" s="24" t="str">
        <f t="shared" ref="CA13:CA45" si="8">IF(AND($D13&lt;&gt;0,AB13=""),"* No olvide ingresar la columna "&amp;AB$9&amp;""&amp;" (Digite CERO si no tiene).  ",IF(AB13&gt;$D13,"* El Número de Familias en Riesgo no puede superar el Total. ",""))</f>
        <v/>
      </c>
      <c r="CB13" s="24" t="str">
        <f t="shared" si="1"/>
        <v/>
      </c>
      <c r="CC13" s="24" t="str">
        <f t="shared" si="2"/>
        <v/>
      </c>
      <c r="CD13" s="24" t="str">
        <f t="shared" si="3"/>
        <v/>
      </c>
      <c r="CE13" s="24" t="str">
        <f t="shared" si="4"/>
        <v/>
      </c>
      <c r="CF13" s="25"/>
      <c r="CJ13" s="26"/>
      <c r="CK13" s="27">
        <f t="shared" ref="CK13:CK45" si="9">IF(AND($D13&lt;&gt;0,AB13=""),1,IF(AB13&gt;$D13,1,0))</f>
        <v>0</v>
      </c>
      <c r="CL13" s="27">
        <f t="shared" si="5"/>
        <v>0</v>
      </c>
      <c r="CM13" s="27">
        <f t="shared" si="5"/>
        <v>0</v>
      </c>
      <c r="CN13" s="27">
        <f t="shared" si="5"/>
        <v>0</v>
      </c>
      <c r="CO13" s="27">
        <f t="shared" si="6"/>
        <v>0</v>
      </c>
    </row>
    <row r="14" spans="1:96" s="8" customFormat="1" ht="15" customHeight="1" x14ac:dyDescent="0.25">
      <c r="A14" s="982"/>
      <c r="B14" s="982"/>
      <c r="C14" s="46" t="s">
        <v>43</v>
      </c>
      <c r="D14" s="37">
        <f t="shared" si="0"/>
        <v>0</v>
      </c>
      <c r="E14" s="47"/>
      <c r="F14" s="48"/>
      <c r="G14" s="48"/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1"/>
      <c r="Y14" s="50"/>
      <c r="Z14" s="43"/>
      <c r="AA14" s="44"/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22" t="str">
        <f t="shared" si="7"/>
        <v/>
      </c>
      <c r="CA14" s="24" t="str">
        <f t="shared" si="8"/>
        <v/>
      </c>
      <c r="CB14" s="24" t="str">
        <f t="shared" si="1"/>
        <v/>
      </c>
      <c r="CC14" s="24" t="str">
        <f t="shared" si="2"/>
        <v/>
      </c>
      <c r="CD14" s="24" t="str">
        <f t="shared" si="3"/>
        <v/>
      </c>
      <c r="CE14" s="24" t="str">
        <f t="shared" si="4"/>
        <v/>
      </c>
      <c r="CF14" s="25"/>
      <c r="CJ14" s="26"/>
      <c r="CK14" s="27">
        <f t="shared" si="9"/>
        <v>0</v>
      </c>
      <c r="CL14" s="27">
        <f t="shared" si="5"/>
        <v>0</v>
      </c>
      <c r="CM14" s="27">
        <f t="shared" si="5"/>
        <v>0</v>
      </c>
      <c r="CN14" s="27">
        <f t="shared" si="5"/>
        <v>0</v>
      </c>
      <c r="CO14" s="27">
        <f t="shared" si="6"/>
        <v>0</v>
      </c>
    </row>
    <row r="15" spans="1:96" s="8" customFormat="1" ht="15" customHeight="1" x14ac:dyDescent="0.25">
      <c r="A15" s="982"/>
      <c r="B15" s="983"/>
      <c r="C15" s="944" t="s">
        <v>44</v>
      </c>
      <c r="D15" s="53">
        <f t="shared" si="0"/>
        <v>14</v>
      </c>
      <c r="E15" s="54">
        <v>14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7"/>
      <c r="Y15" s="58"/>
      <c r="Z15" s="59"/>
      <c r="AA15" s="60"/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22" t="str">
        <f t="shared" si="7"/>
        <v/>
      </c>
      <c r="CA15" s="24" t="str">
        <f t="shared" si="8"/>
        <v/>
      </c>
      <c r="CB15" s="24" t="str">
        <f t="shared" si="1"/>
        <v/>
      </c>
      <c r="CC15" s="24" t="str">
        <f t="shared" si="2"/>
        <v/>
      </c>
      <c r="CD15" s="24" t="str">
        <f t="shared" si="3"/>
        <v/>
      </c>
      <c r="CE15" s="24" t="str">
        <f t="shared" si="4"/>
        <v/>
      </c>
      <c r="CF15" s="25"/>
      <c r="CJ15" s="26"/>
      <c r="CK15" s="27">
        <f t="shared" si="9"/>
        <v>0</v>
      </c>
      <c r="CL15" s="27">
        <f t="shared" si="5"/>
        <v>0</v>
      </c>
      <c r="CM15" s="27">
        <f t="shared" si="5"/>
        <v>0</v>
      </c>
      <c r="CN15" s="27">
        <f t="shared" si="5"/>
        <v>0</v>
      </c>
      <c r="CO15" s="27">
        <f t="shared" si="6"/>
        <v>0</v>
      </c>
    </row>
    <row r="16" spans="1:96" s="8" customFormat="1" ht="15" customHeight="1" x14ac:dyDescent="0.25">
      <c r="A16" s="982"/>
      <c r="B16" s="986" t="s">
        <v>45</v>
      </c>
      <c r="C16" s="987"/>
      <c r="D16" s="62">
        <f t="shared" si="0"/>
        <v>46</v>
      </c>
      <c r="E16" s="38">
        <v>15</v>
      </c>
      <c r="F16" s="39">
        <v>6</v>
      </c>
      <c r="G16" s="39">
        <v>11</v>
      </c>
      <c r="H16" s="39">
        <v>10</v>
      </c>
      <c r="I16" s="45">
        <v>3</v>
      </c>
      <c r="J16" s="63">
        <v>1</v>
      </c>
      <c r="K16" s="39"/>
      <c r="L16" s="39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6"/>
      <c r="AA16" s="67"/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22" t="str">
        <f t="shared" si="7"/>
        <v/>
      </c>
      <c r="CA16" s="24" t="str">
        <f t="shared" si="8"/>
        <v/>
      </c>
      <c r="CB16" s="24" t="str">
        <f t="shared" si="1"/>
        <v/>
      </c>
      <c r="CC16" s="24" t="str">
        <f t="shared" si="2"/>
        <v/>
      </c>
      <c r="CD16" s="24" t="str">
        <f t="shared" si="3"/>
        <v/>
      </c>
      <c r="CE16" s="24" t="str">
        <f t="shared" si="4"/>
        <v/>
      </c>
      <c r="CF16" s="25"/>
      <c r="CJ16" s="26"/>
      <c r="CK16" s="27">
        <f t="shared" si="9"/>
        <v>0</v>
      </c>
      <c r="CL16" s="27">
        <f t="shared" si="5"/>
        <v>0</v>
      </c>
      <c r="CM16" s="27">
        <f t="shared" si="5"/>
        <v>0</v>
      </c>
      <c r="CN16" s="27">
        <f t="shared" si="5"/>
        <v>0</v>
      </c>
      <c r="CO16" s="27">
        <f t="shared" si="6"/>
        <v>0</v>
      </c>
    </row>
    <row r="17" spans="1:93" s="8" customFormat="1" x14ac:dyDescent="0.25">
      <c r="A17" s="982"/>
      <c r="B17" s="988" t="s">
        <v>46</v>
      </c>
      <c r="C17" s="989"/>
      <c r="D17" s="37">
        <f t="shared" si="0"/>
        <v>138</v>
      </c>
      <c r="E17" s="47">
        <v>3</v>
      </c>
      <c r="F17" s="48">
        <v>6</v>
      </c>
      <c r="G17" s="48">
        <v>15</v>
      </c>
      <c r="H17" s="48">
        <v>14</v>
      </c>
      <c r="I17" s="51">
        <v>2</v>
      </c>
      <c r="J17" s="69">
        <v>0</v>
      </c>
      <c r="K17" s="48">
        <v>6</v>
      </c>
      <c r="L17" s="48">
        <v>1</v>
      </c>
      <c r="M17" s="70">
        <v>10</v>
      </c>
      <c r="N17" s="70">
        <v>10</v>
      </c>
      <c r="O17" s="70">
        <v>4</v>
      </c>
      <c r="P17" s="70">
        <v>2</v>
      </c>
      <c r="Q17" s="70">
        <v>8</v>
      </c>
      <c r="R17" s="70">
        <v>7</v>
      </c>
      <c r="S17" s="70">
        <v>5</v>
      </c>
      <c r="T17" s="70">
        <v>9</v>
      </c>
      <c r="U17" s="70">
        <v>5</v>
      </c>
      <c r="V17" s="70">
        <v>8</v>
      </c>
      <c r="W17" s="70">
        <v>11</v>
      </c>
      <c r="X17" s="70">
        <v>12</v>
      </c>
      <c r="Y17" s="71"/>
      <c r="Z17" s="43"/>
      <c r="AA17" s="44"/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22" t="str">
        <f t="shared" si="7"/>
        <v/>
      </c>
      <c r="CA17" s="24" t="str">
        <f t="shared" si="8"/>
        <v/>
      </c>
      <c r="CB17" s="24" t="str">
        <f t="shared" si="1"/>
        <v/>
      </c>
      <c r="CC17" s="24" t="str">
        <f t="shared" si="2"/>
        <v/>
      </c>
      <c r="CD17" s="24" t="str">
        <f t="shared" si="3"/>
        <v/>
      </c>
      <c r="CE17" s="24" t="str">
        <f t="shared" si="4"/>
        <v/>
      </c>
      <c r="CF17" s="25"/>
      <c r="CJ17" s="26"/>
      <c r="CK17" s="27">
        <f t="shared" si="9"/>
        <v>0</v>
      </c>
      <c r="CL17" s="27">
        <f t="shared" si="5"/>
        <v>0</v>
      </c>
      <c r="CM17" s="27">
        <f t="shared" si="5"/>
        <v>0</v>
      </c>
      <c r="CN17" s="27">
        <f t="shared" si="5"/>
        <v>0</v>
      </c>
      <c r="CO17" s="27">
        <f t="shared" si="6"/>
        <v>0</v>
      </c>
    </row>
    <row r="18" spans="1:93" s="8" customFormat="1" x14ac:dyDescent="0.25">
      <c r="A18" s="982"/>
      <c r="B18" s="988" t="s">
        <v>47</v>
      </c>
      <c r="C18" s="989"/>
      <c r="D18" s="37">
        <f t="shared" si="0"/>
        <v>37</v>
      </c>
      <c r="E18" s="47">
        <v>5</v>
      </c>
      <c r="F18" s="48">
        <v>10</v>
      </c>
      <c r="G18" s="48">
        <v>15</v>
      </c>
      <c r="H18" s="48">
        <v>7</v>
      </c>
      <c r="I18" s="51"/>
      <c r="J18" s="69"/>
      <c r="K18" s="48"/>
      <c r="L18" s="4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43"/>
      <c r="AA18" s="44"/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22" t="str">
        <f t="shared" si="7"/>
        <v/>
      </c>
      <c r="CA18" s="24" t="str">
        <f t="shared" si="8"/>
        <v/>
      </c>
      <c r="CB18" s="24" t="str">
        <f t="shared" si="1"/>
        <v/>
      </c>
      <c r="CC18" s="24" t="str">
        <f t="shared" si="2"/>
        <v/>
      </c>
      <c r="CD18" s="24" t="str">
        <f t="shared" si="3"/>
        <v/>
      </c>
      <c r="CE18" s="24" t="str">
        <f t="shared" si="4"/>
        <v/>
      </c>
      <c r="CF18" s="25"/>
      <c r="CJ18" s="26"/>
      <c r="CK18" s="27">
        <f t="shared" si="9"/>
        <v>0</v>
      </c>
      <c r="CL18" s="27">
        <f t="shared" si="5"/>
        <v>0</v>
      </c>
      <c r="CM18" s="27">
        <f t="shared" si="5"/>
        <v>0</v>
      </c>
      <c r="CN18" s="27">
        <f t="shared" si="5"/>
        <v>0</v>
      </c>
      <c r="CO18" s="27">
        <f t="shared" si="6"/>
        <v>0</v>
      </c>
    </row>
    <row r="19" spans="1:93" s="8" customFormat="1" x14ac:dyDescent="0.25">
      <c r="A19" s="982"/>
      <c r="B19" s="1001" t="s">
        <v>48</v>
      </c>
      <c r="C19" s="1002"/>
      <c r="D19" s="72">
        <f t="shared" si="0"/>
        <v>0</v>
      </c>
      <c r="E19" s="73"/>
      <c r="F19" s="74"/>
      <c r="G19" s="74"/>
      <c r="H19" s="74"/>
      <c r="I19" s="75"/>
      <c r="J19" s="76"/>
      <c r="K19" s="74"/>
      <c r="L19" s="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4"/>
      <c r="AA19" s="79"/>
      <c r="AB19" s="75"/>
      <c r="AC19" s="75"/>
      <c r="AD19" s="75"/>
      <c r="AE19" s="75"/>
      <c r="AF19" s="75"/>
      <c r="AG19" s="75"/>
      <c r="AH19" s="22" t="str">
        <f t="shared" si="7"/>
        <v/>
      </c>
      <c r="CA19" s="24" t="str">
        <f t="shared" si="8"/>
        <v/>
      </c>
      <c r="CB19" s="24" t="str">
        <f t="shared" si="1"/>
        <v/>
      </c>
      <c r="CC19" s="24" t="str">
        <f t="shared" si="2"/>
        <v/>
      </c>
      <c r="CD19" s="24" t="str">
        <f t="shared" si="3"/>
        <v/>
      </c>
      <c r="CE19" s="24" t="str">
        <f t="shared" si="4"/>
        <v/>
      </c>
      <c r="CF19" s="25"/>
      <c r="CJ19" s="26"/>
      <c r="CK19" s="27">
        <f t="shared" si="9"/>
        <v>0</v>
      </c>
      <c r="CL19" s="27">
        <f t="shared" si="5"/>
        <v>0</v>
      </c>
      <c r="CM19" s="27">
        <f t="shared" si="5"/>
        <v>0</v>
      </c>
      <c r="CN19" s="27">
        <f t="shared" si="5"/>
        <v>0</v>
      </c>
      <c r="CO19" s="27">
        <f t="shared" si="6"/>
        <v>0</v>
      </c>
    </row>
    <row r="20" spans="1:93" s="8" customFormat="1" x14ac:dyDescent="0.25">
      <c r="A20" s="982"/>
      <c r="B20" s="1288" t="s">
        <v>49</v>
      </c>
      <c r="C20" s="365" t="s">
        <v>50</v>
      </c>
      <c r="D20" s="362">
        <f t="shared" si="0"/>
        <v>0</v>
      </c>
      <c r="E20" s="363"/>
      <c r="F20" s="31"/>
      <c r="G20" s="31"/>
      <c r="H20" s="31"/>
      <c r="I20" s="360"/>
      <c r="J20" s="366"/>
      <c r="K20" s="31"/>
      <c r="L20" s="3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  <c r="Z20" s="31"/>
      <c r="AA20" s="33"/>
      <c r="AB20" s="360"/>
      <c r="AC20" s="360"/>
      <c r="AD20" s="360"/>
      <c r="AE20" s="367"/>
      <c r="AF20" s="360"/>
      <c r="AG20" s="360"/>
      <c r="AH20" s="22" t="str">
        <f t="shared" si="7"/>
        <v/>
      </c>
      <c r="CA20" s="24" t="str">
        <f t="shared" si="8"/>
        <v/>
      </c>
      <c r="CB20" s="24" t="str">
        <f t="shared" si="1"/>
        <v/>
      </c>
      <c r="CC20" s="24" t="str">
        <f t="shared" si="2"/>
        <v/>
      </c>
      <c r="CD20" s="24" t="str">
        <f t="shared" si="3"/>
        <v/>
      </c>
      <c r="CE20" s="24" t="str">
        <f t="shared" si="4"/>
        <v/>
      </c>
      <c r="CF20" s="25"/>
      <c r="CJ20" s="26"/>
      <c r="CK20" s="27">
        <f t="shared" si="9"/>
        <v>0</v>
      </c>
      <c r="CL20" s="27">
        <f t="shared" si="5"/>
        <v>0</v>
      </c>
      <c r="CM20" s="27">
        <f t="shared" si="5"/>
        <v>0</v>
      </c>
      <c r="CN20" s="27">
        <f t="shared" si="5"/>
        <v>0</v>
      </c>
      <c r="CO20" s="27">
        <f t="shared" si="6"/>
        <v>0</v>
      </c>
    </row>
    <row r="21" spans="1:93" s="8" customFormat="1" x14ac:dyDescent="0.25">
      <c r="A21" s="982"/>
      <c r="B21" s="1004"/>
      <c r="C21" s="85" t="s">
        <v>51</v>
      </c>
      <c r="D21" s="72">
        <f t="shared" si="0"/>
        <v>0</v>
      </c>
      <c r="E21" s="73"/>
      <c r="F21" s="74"/>
      <c r="G21" s="74"/>
      <c r="H21" s="74"/>
      <c r="I21" s="75"/>
      <c r="J21" s="76"/>
      <c r="K21" s="74"/>
      <c r="L21" s="74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4"/>
      <c r="AA21" s="79"/>
      <c r="AB21" s="75"/>
      <c r="AC21" s="75"/>
      <c r="AD21" s="75"/>
      <c r="AE21" s="86"/>
      <c r="AF21" s="75"/>
      <c r="AG21" s="75"/>
      <c r="AH21" s="22" t="str">
        <f t="shared" si="7"/>
        <v/>
      </c>
      <c r="CA21" s="24" t="str">
        <f t="shared" si="8"/>
        <v/>
      </c>
      <c r="CB21" s="24" t="str">
        <f t="shared" si="1"/>
        <v/>
      </c>
      <c r="CC21" s="24" t="str">
        <f t="shared" si="2"/>
        <v/>
      </c>
      <c r="CD21" s="24" t="str">
        <f t="shared" si="3"/>
        <v/>
      </c>
      <c r="CE21" s="24" t="str">
        <f t="shared" si="4"/>
        <v/>
      </c>
      <c r="CF21" s="25"/>
      <c r="CJ21" s="26"/>
      <c r="CK21" s="27">
        <f t="shared" si="9"/>
        <v>0</v>
      </c>
      <c r="CL21" s="27">
        <f t="shared" si="5"/>
        <v>0</v>
      </c>
      <c r="CM21" s="27">
        <f t="shared" si="5"/>
        <v>0</v>
      </c>
      <c r="CN21" s="27">
        <f t="shared" si="5"/>
        <v>0</v>
      </c>
      <c r="CO21" s="27">
        <f t="shared" si="6"/>
        <v>0</v>
      </c>
    </row>
    <row r="22" spans="1:93" s="8" customFormat="1" x14ac:dyDescent="0.25">
      <c r="A22" s="982"/>
      <c r="B22" s="986" t="s">
        <v>52</v>
      </c>
      <c r="C22" s="987"/>
      <c r="D22" s="62">
        <f>+E22+F22+G22+H22+I22+Q22+R22+S22+T22</f>
        <v>0</v>
      </c>
      <c r="E22" s="38"/>
      <c r="F22" s="39"/>
      <c r="G22" s="39"/>
      <c r="H22" s="39"/>
      <c r="I22" s="45"/>
      <c r="J22" s="87"/>
      <c r="K22" s="88"/>
      <c r="L22" s="88"/>
      <c r="M22" s="88"/>
      <c r="N22" s="88"/>
      <c r="O22" s="88"/>
      <c r="P22" s="87"/>
      <c r="Q22" s="64"/>
      <c r="R22" s="64"/>
      <c r="S22" s="64"/>
      <c r="T22" s="64"/>
      <c r="U22" s="88"/>
      <c r="V22" s="88"/>
      <c r="W22" s="88"/>
      <c r="X22" s="89"/>
      <c r="Y22" s="65"/>
      <c r="Z22" s="66"/>
      <c r="AA22" s="67"/>
      <c r="AB22" s="45"/>
      <c r="AC22" s="45"/>
      <c r="AD22" s="45"/>
      <c r="AE22" s="90"/>
      <c r="AF22" s="45"/>
      <c r="AG22" s="45"/>
      <c r="AH22" s="22" t="str">
        <f t="shared" si="7"/>
        <v/>
      </c>
      <c r="CA22" s="24" t="str">
        <f t="shared" si="8"/>
        <v/>
      </c>
      <c r="CB22" s="24" t="str">
        <f t="shared" si="1"/>
        <v/>
      </c>
      <c r="CC22" s="24" t="str">
        <f t="shared" si="2"/>
        <v/>
      </c>
      <c r="CD22" s="24" t="str">
        <f t="shared" si="3"/>
        <v/>
      </c>
      <c r="CE22" s="24" t="str">
        <f t="shared" si="4"/>
        <v/>
      </c>
      <c r="CF22" s="25"/>
      <c r="CJ22" s="26"/>
      <c r="CK22" s="27">
        <f t="shared" si="9"/>
        <v>0</v>
      </c>
      <c r="CL22" s="27">
        <f t="shared" si="5"/>
        <v>0</v>
      </c>
      <c r="CM22" s="27">
        <f t="shared" si="5"/>
        <v>0</v>
      </c>
      <c r="CN22" s="27">
        <f t="shared" si="5"/>
        <v>0</v>
      </c>
      <c r="CO22" s="27">
        <f t="shared" si="6"/>
        <v>0</v>
      </c>
    </row>
    <row r="23" spans="1:93" s="8" customFormat="1" ht="15" customHeight="1" x14ac:dyDescent="0.25">
      <c r="A23" s="982"/>
      <c r="B23" s="1005" t="s">
        <v>53</v>
      </c>
      <c r="C23" s="1006"/>
      <c r="D23" s="37">
        <f>SUM(J23:S23)</f>
        <v>83</v>
      </c>
      <c r="E23" s="91"/>
      <c r="F23" s="92"/>
      <c r="G23" s="92"/>
      <c r="H23" s="92"/>
      <c r="I23" s="93"/>
      <c r="J23" s="69"/>
      <c r="K23" s="48">
        <v>3</v>
      </c>
      <c r="L23" s="48">
        <v>28</v>
      </c>
      <c r="M23" s="48">
        <v>25</v>
      </c>
      <c r="N23" s="48">
        <v>16</v>
      </c>
      <c r="O23" s="48">
        <v>10</v>
      </c>
      <c r="P23" s="48"/>
      <c r="Q23" s="48">
        <v>1</v>
      </c>
      <c r="R23" s="48"/>
      <c r="S23" s="48"/>
      <c r="T23" s="94"/>
      <c r="U23" s="94"/>
      <c r="V23" s="94"/>
      <c r="W23" s="94"/>
      <c r="X23" s="94"/>
      <c r="Y23" s="95"/>
      <c r="Z23" s="48"/>
      <c r="AA23" s="41"/>
      <c r="AB23" s="51">
        <v>0</v>
      </c>
      <c r="AC23" s="51">
        <v>0</v>
      </c>
      <c r="AD23" s="51">
        <v>0</v>
      </c>
      <c r="AE23" s="96"/>
      <c r="AF23" s="51">
        <v>0</v>
      </c>
      <c r="AG23" s="51">
        <v>0</v>
      </c>
      <c r="AH23" s="22" t="str">
        <f t="shared" si="7"/>
        <v/>
      </c>
      <c r="CA23" s="24" t="str">
        <f t="shared" si="8"/>
        <v/>
      </c>
      <c r="CB23" s="24" t="str">
        <f t="shared" si="1"/>
        <v/>
      </c>
      <c r="CC23" s="24" t="str">
        <f t="shared" si="2"/>
        <v/>
      </c>
      <c r="CD23" s="97"/>
      <c r="CE23" s="24" t="str">
        <f t="shared" si="4"/>
        <v/>
      </c>
      <c r="CF23" s="25"/>
      <c r="CJ23" s="26"/>
      <c r="CK23" s="27">
        <f t="shared" si="9"/>
        <v>0</v>
      </c>
      <c r="CL23" s="27">
        <f t="shared" si="5"/>
        <v>0</v>
      </c>
      <c r="CM23" s="27">
        <f t="shared" si="5"/>
        <v>0</v>
      </c>
      <c r="CN23" s="23"/>
      <c r="CO23" s="27">
        <f t="shared" si="6"/>
        <v>0</v>
      </c>
    </row>
    <row r="24" spans="1:93" s="8" customFormat="1" x14ac:dyDescent="0.25">
      <c r="A24" s="982"/>
      <c r="B24" s="1007" t="s">
        <v>54</v>
      </c>
      <c r="C24" s="1008"/>
      <c r="D24" s="98">
        <f>SUM(J24:S24)</f>
        <v>16</v>
      </c>
      <c r="E24" s="91"/>
      <c r="F24" s="92"/>
      <c r="G24" s="92"/>
      <c r="H24" s="92"/>
      <c r="I24" s="93"/>
      <c r="J24" s="69"/>
      <c r="K24" s="99">
        <v>1</v>
      </c>
      <c r="L24" s="99">
        <v>3</v>
      </c>
      <c r="M24" s="99">
        <v>7</v>
      </c>
      <c r="N24" s="99">
        <v>4</v>
      </c>
      <c r="O24" s="99"/>
      <c r="P24" s="99"/>
      <c r="Q24" s="99">
        <v>1</v>
      </c>
      <c r="R24" s="99"/>
      <c r="S24" s="99"/>
      <c r="T24" s="94"/>
      <c r="U24" s="94"/>
      <c r="V24" s="94"/>
      <c r="W24" s="94"/>
      <c r="X24" s="94"/>
      <c r="Y24" s="71"/>
      <c r="Z24" s="43"/>
      <c r="AA24" s="100"/>
      <c r="AB24" s="51">
        <v>0</v>
      </c>
      <c r="AC24" s="51">
        <v>0</v>
      </c>
      <c r="AD24" s="51">
        <v>0</v>
      </c>
      <c r="AE24" s="96"/>
      <c r="AF24" s="51">
        <v>0</v>
      </c>
      <c r="AG24" s="51">
        <v>0</v>
      </c>
      <c r="AH24" s="22" t="str">
        <f t="shared" si="7"/>
        <v/>
      </c>
      <c r="CA24" s="24" t="str">
        <f t="shared" si="8"/>
        <v/>
      </c>
      <c r="CB24" s="24" t="str">
        <f t="shared" si="1"/>
        <v/>
      </c>
      <c r="CC24" s="24" t="str">
        <f t="shared" si="2"/>
        <v/>
      </c>
      <c r="CD24" s="97"/>
      <c r="CE24" s="24" t="str">
        <f t="shared" si="4"/>
        <v/>
      </c>
      <c r="CF24" s="25"/>
      <c r="CJ24" s="26"/>
      <c r="CK24" s="27">
        <f t="shared" si="9"/>
        <v>0</v>
      </c>
      <c r="CL24" s="27">
        <f t="shared" si="5"/>
        <v>0</v>
      </c>
      <c r="CM24" s="27">
        <f t="shared" si="5"/>
        <v>0</v>
      </c>
      <c r="CN24" s="23"/>
      <c r="CO24" s="27">
        <f t="shared" si="6"/>
        <v>0</v>
      </c>
    </row>
    <row r="25" spans="1:93" s="8" customFormat="1" x14ac:dyDescent="0.25">
      <c r="A25" s="982"/>
      <c r="B25" s="1001" t="s">
        <v>55</v>
      </c>
      <c r="C25" s="1002"/>
      <c r="D25" s="98">
        <f>SUM(H25:X25)</f>
        <v>0</v>
      </c>
      <c r="E25" s="101"/>
      <c r="F25" s="102"/>
      <c r="G25" s="102"/>
      <c r="H25" s="74"/>
      <c r="I25" s="75"/>
      <c r="J25" s="76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8"/>
      <c r="Z25" s="74"/>
      <c r="AA25" s="79"/>
      <c r="AB25" s="103"/>
      <c r="AC25" s="75"/>
      <c r="AD25" s="75"/>
      <c r="AE25" s="86"/>
      <c r="AF25" s="75"/>
      <c r="AG25" s="75"/>
      <c r="AH25" s="22" t="str">
        <f t="shared" si="7"/>
        <v/>
      </c>
      <c r="CA25" s="24" t="str">
        <f t="shared" si="8"/>
        <v/>
      </c>
      <c r="CB25" s="24" t="str">
        <f t="shared" si="1"/>
        <v/>
      </c>
      <c r="CC25" s="24" t="str">
        <f t="shared" si="2"/>
        <v/>
      </c>
      <c r="CD25" s="24" t="str">
        <f t="shared" si="3"/>
        <v/>
      </c>
      <c r="CE25" s="24" t="str">
        <f t="shared" si="4"/>
        <v/>
      </c>
      <c r="CF25" s="25"/>
      <c r="CJ25" s="26"/>
      <c r="CK25" s="27">
        <f t="shared" si="9"/>
        <v>0</v>
      </c>
      <c r="CL25" s="27">
        <f t="shared" si="5"/>
        <v>0</v>
      </c>
      <c r="CM25" s="27">
        <f t="shared" si="5"/>
        <v>0</v>
      </c>
      <c r="CN25" s="27">
        <f t="shared" si="5"/>
        <v>0</v>
      </c>
      <c r="CO25" s="27">
        <f t="shared" si="6"/>
        <v>0</v>
      </c>
    </row>
    <row r="26" spans="1:93" s="8" customFormat="1" ht="15" customHeight="1" x14ac:dyDescent="0.25">
      <c r="A26" s="982"/>
      <c r="B26" s="1288" t="s">
        <v>56</v>
      </c>
      <c r="C26" s="954" t="s">
        <v>57</v>
      </c>
      <c r="D26" s="350">
        <f>SUM(E26:F26)</f>
        <v>0</v>
      </c>
      <c r="E26" s="38"/>
      <c r="F26" s="88"/>
      <c r="G26" s="88"/>
      <c r="H26" s="105"/>
      <c r="I26" s="106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07"/>
      <c r="Z26" s="105"/>
      <c r="AA26" s="108"/>
      <c r="AB26" s="368"/>
      <c r="AC26" s="360"/>
      <c r="AD26" s="360"/>
      <c r="AE26" s="96"/>
      <c r="AF26" s="360"/>
      <c r="AG26" s="360"/>
      <c r="AH26" s="22" t="str">
        <f t="shared" si="7"/>
        <v/>
      </c>
      <c r="CA26" s="24" t="str">
        <f t="shared" si="8"/>
        <v/>
      </c>
      <c r="CB26" s="24" t="str">
        <f t="shared" si="1"/>
        <v/>
      </c>
      <c r="CC26" s="24" t="str">
        <f t="shared" si="2"/>
        <v/>
      </c>
      <c r="CD26" s="97"/>
      <c r="CE26" s="24" t="str">
        <f t="shared" si="4"/>
        <v/>
      </c>
      <c r="CF26" s="25"/>
      <c r="CJ26" s="26"/>
      <c r="CK26" s="27">
        <f t="shared" si="9"/>
        <v>0</v>
      </c>
      <c r="CL26" s="27">
        <f t="shared" si="5"/>
        <v>0</v>
      </c>
      <c r="CM26" s="27">
        <f t="shared" si="5"/>
        <v>0</v>
      </c>
      <c r="CN26" s="23"/>
      <c r="CO26" s="27">
        <f t="shared" si="6"/>
        <v>0</v>
      </c>
    </row>
    <row r="27" spans="1:93" s="8" customFormat="1" x14ac:dyDescent="0.25">
      <c r="A27" s="982"/>
      <c r="B27" s="1010"/>
      <c r="C27" s="943" t="s">
        <v>58</v>
      </c>
      <c r="D27" s="98">
        <f>SUM(E27:G27)</f>
        <v>22</v>
      </c>
      <c r="E27" s="47">
        <v>22</v>
      </c>
      <c r="F27" s="88"/>
      <c r="G27" s="88"/>
      <c r="H27" s="111"/>
      <c r="I27" s="112"/>
      <c r="J27" s="113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14"/>
      <c r="Y27" s="115"/>
      <c r="Z27" s="111"/>
      <c r="AA27" s="116"/>
      <c r="AB27" s="117">
        <v>0</v>
      </c>
      <c r="AC27" s="51">
        <v>0</v>
      </c>
      <c r="AD27" s="51">
        <v>0</v>
      </c>
      <c r="AE27" s="118">
        <v>0</v>
      </c>
      <c r="AF27" s="51">
        <v>0</v>
      </c>
      <c r="AG27" s="51">
        <v>0</v>
      </c>
      <c r="AH27" s="22" t="str">
        <f t="shared" si="7"/>
        <v/>
      </c>
      <c r="CA27" s="24" t="str">
        <f t="shared" si="8"/>
        <v/>
      </c>
      <c r="CB27" s="24" t="str">
        <f t="shared" si="1"/>
        <v/>
      </c>
      <c r="CC27" s="24" t="str">
        <f t="shared" si="2"/>
        <v/>
      </c>
      <c r="CD27" s="24" t="str">
        <f t="shared" si="3"/>
        <v/>
      </c>
      <c r="CE27" s="24" t="str">
        <f t="shared" si="4"/>
        <v/>
      </c>
      <c r="CF27" s="25"/>
      <c r="CJ27" s="26"/>
      <c r="CK27" s="27">
        <f t="shared" si="9"/>
        <v>0</v>
      </c>
      <c r="CL27" s="27">
        <f t="shared" si="5"/>
        <v>0</v>
      </c>
      <c r="CM27" s="27">
        <f t="shared" si="5"/>
        <v>0</v>
      </c>
      <c r="CN27" s="27">
        <f t="shared" si="5"/>
        <v>0</v>
      </c>
      <c r="CO27" s="27">
        <f t="shared" si="6"/>
        <v>0</v>
      </c>
    </row>
    <row r="28" spans="1:93" s="8" customFormat="1" x14ac:dyDescent="0.25">
      <c r="A28" s="982"/>
      <c r="B28" s="1004"/>
      <c r="C28" s="119" t="s">
        <v>59</v>
      </c>
      <c r="D28" s="72">
        <f>SUM(E28:G28)</f>
        <v>0</v>
      </c>
      <c r="E28" s="73"/>
      <c r="F28" s="120"/>
      <c r="G28" s="120"/>
      <c r="H28" s="121"/>
      <c r="I28" s="122"/>
      <c r="J28" s="12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23"/>
      <c r="Y28" s="124"/>
      <c r="Z28" s="102"/>
      <c r="AA28" s="125"/>
      <c r="AB28" s="61"/>
      <c r="AC28" s="61"/>
      <c r="AD28" s="61"/>
      <c r="AE28" s="126"/>
      <c r="AF28" s="61"/>
      <c r="AG28" s="61"/>
      <c r="AH28" s="22" t="str">
        <f t="shared" si="7"/>
        <v/>
      </c>
      <c r="CA28" s="24" t="str">
        <f t="shared" si="8"/>
        <v/>
      </c>
      <c r="CB28" s="24" t="str">
        <f t="shared" si="1"/>
        <v/>
      </c>
      <c r="CC28" s="24" t="str">
        <f t="shared" si="2"/>
        <v/>
      </c>
      <c r="CD28" s="24" t="str">
        <f t="shared" si="3"/>
        <v/>
      </c>
      <c r="CE28" s="24" t="str">
        <f t="shared" si="4"/>
        <v/>
      </c>
      <c r="CF28" s="25"/>
      <c r="CJ28" s="26"/>
      <c r="CK28" s="27">
        <f t="shared" si="9"/>
        <v>0</v>
      </c>
      <c r="CL28" s="27">
        <f t="shared" si="5"/>
        <v>0</v>
      </c>
      <c r="CM28" s="27">
        <f t="shared" si="5"/>
        <v>0</v>
      </c>
      <c r="CN28" s="27">
        <f t="shared" si="5"/>
        <v>0</v>
      </c>
      <c r="CO28" s="27">
        <f t="shared" si="6"/>
        <v>0</v>
      </c>
    </row>
    <row r="29" spans="1:93" s="8" customFormat="1" x14ac:dyDescent="0.25">
      <c r="A29" s="982"/>
      <c r="B29" s="1288" t="s">
        <v>60</v>
      </c>
      <c r="C29" s="361" t="s">
        <v>61</v>
      </c>
      <c r="D29" s="362">
        <f>SUM(E29:H29)</f>
        <v>0</v>
      </c>
      <c r="E29" s="363"/>
      <c r="F29" s="31"/>
      <c r="G29" s="31"/>
      <c r="H29" s="31"/>
      <c r="I29" s="369"/>
      <c r="J29" s="370"/>
      <c r="K29" s="127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371"/>
      <c r="Z29" s="355"/>
      <c r="AA29" s="358"/>
      <c r="AB29" s="360"/>
      <c r="AC29" s="360"/>
      <c r="AD29" s="360"/>
      <c r="AE29" s="360"/>
      <c r="AF29" s="360"/>
      <c r="AG29" s="360"/>
      <c r="AH29" s="22" t="str">
        <f t="shared" si="7"/>
        <v/>
      </c>
      <c r="CA29" s="24" t="str">
        <f t="shared" si="8"/>
        <v/>
      </c>
      <c r="CB29" s="24" t="str">
        <f t="shared" si="1"/>
        <v/>
      </c>
      <c r="CC29" s="24" t="str">
        <f t="shared" si="2"/>
        <v/>
      </c>
      <c r="CD29" s="24" t="str">
        <f t="shared" si="3"/>
        <v/>
      </c>
      <c r="CE29" s="24" t="str">
        <f t="shared" si="4"/>
        <v/>
      </c>
      <c r="CF29" s="25"/>
      <c r="CJ29" s="26"/>
      <c r="CK29" s="27">
        <f t="shared" si="9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6"/>
        <v>0</v>
      </c>
    </row>
    <row r="30" spans="1:93" s="8" customFormat="1" x14ac:dyDescent="0.25">
      <c r="A30" s="982"/>
      <c r="B30" s="1010"/>
      <c r="C30" s="129" t="s">
        <v>62</v>
      </c>
      <c r="D30" s="37">
        <f>SUM(I30+J30)</f>
        <v>0</v>
      </c>
      <c r="E30" s="130"/>
      <c r="F30" s="66"/>
      <c r="G30" s="66"/>
      <c r="H30" s="66"/>
      <c r="I30" s="51"/>
      <c r="J30" s="69"/>
      <c r="K30" s="92"/>
      <c r="L30" s="92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15"/>
      <c r="Z30" s="111"/>
      <c r="AA30" s="116"/>
      <c r="AB30" s="51"/>
      <c r="AC30" s="51"/>
      <c r="AD30" s="51"/>
      <c r="AE30" s="51"/>
      <c r="AF30" s="51"/>
      <c r="AG30" s="51"/>
      <c r="AH30" s="22" t="str">
        <f t="shared" si="7"/>
        <v/>
      </c>
      <c r="CA30" s="24" t="str">
        <f t="shared" si="8"/>
        <v/>
      </c>
      <c r="CB30" s="24" t="str">
        <f t="shared" si="1"/>
        <v/>
      </c>
      <c r="CC30" s="24" t="str">
        <f t="shared" si="2"/>
        <v/>
      </c>
      <c r="CD30" s="24" t="str">
        <f t="shared" si="3"/>
        <v/>
      </c>
      <c r="CE30" s="24" t="str">
        <f t="shared" si="4"/>
        <v/>
      </c>
      <c r="CF30" s="25"/>
      <c r="CJ30" s="26"/>
      <c r="CK30" s="27">
        <f t="shared" si="9"/>
        <v>0</v>
      </c>
      <c r="CL30" s="27">
        <f t="shared" si="5"/>
        <v>0</v>
      </c>
      <c r="CM30" s="27">
        <f t="shared" si="5"/>
        <v>0</v>
      </c>
      <c r="CN30" s="27">
        <f t="shared" si="5"/>
        <v>0</v>
      </c>
      <c r="CO30" s="27">
        <f t="shared" si="6"/>
        <v>0</v>
      </c>
    </row>
    <row r="31" spans="1:93" s="8" customFormat="1" x14ac:dyDescent="0.25">
      <c r="A31" s="982"/>
      <c r="B31" s="1004"/>
      <c r="C31" s="119" t="s">
        <v>59</v>
      </c>
      <c r="D31" s="72">
        <f>SUM(E31:I31)</f>
        <v>0</v>
      </c>
      <c r="E31" s="54"/>
      <c r="F31" s="55"/>
      <c r="G31" s="55"/>
      <c r="H31" s="55"/>
      <c r="I31" s="75"/>
      <c r="J31" s="121"/>
      <c r="K31" s="102"/>
      <c r="L31" s="10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102"/>
      <c r="AA31" s="125"/>
      <c r="AB31" s="75"/>
      <c r="AC31" s="75"/>
      <c r="AD31" s="75"/>
      <c r="AE31" s="75"/>
      <c r="AF31" s="75"/>
      <c r="AG31" s="75"/>
      <c r="AH31" s="22" t="str">
        <f t="shared" si="7"/>
        <v/>
      </c>
      <c r="CA31" s="24" t="str">
        <f t="shared" si="8"/>
        <v/>
      </c>
      <c r="CB31" s="24" t="str">
        <f t="shared" si="1"/>
        <v/>
      </c>
      <c r="CC31" s="24" t="str">
        <f t="shared" si="2"/>
        <v/>
      </c>
      <c r="CD31" s="24" t="str">
        <f t="shared" si="3"/>
        <v/>
      </c>
      <c r="CE31" s="24" t="str">
        <f t="shared" si="4"/>
        <v/>
      </c>
      <c r="CF31" s="25"/>
      <c r="CJ31" s="26"/>
      <c r="CK31" s="27">
        <f t="shared" si="9"/>
        <v>0</v>
      </c>
      <c r="CL31" s="27">
        <f t="shared" si="5"/>
        <v>0</v>
      </c>
      <c r="CM31" s="27">
        <f t="shared" si="5"/>
        <v>0</v>
      </c>
      <c r="CN31" s="27">
        <f t="shared" si="5"/>
        <v>0</v>
      </c>
      <c r="CO31" s="27">
        <f t="shared" si="6"/>
        <v>0</v>
      </c>
    </row>
    <row r="32" spans="1:93" s="8" customFormat="1" x14ac:dyDescent="0.25">
      <c r="A32" s="982"/>
      <c r="B32" s="1217" t="s">
        <v>63</v>
      </c>
      <c r="C32" s="1218"/>
      <c r="D32" s="372">
        <f>SUM(E32:X32)</f>
        <v>77</v>
      </c>
      <c r="E32" s="339">
        <v>74</v>
      </c>
      <c r="F32" s="373"/>
      <c r="G32" s="373"/>
      <c r="H32" s="373"/>
      <c r="I32" s="342"/>
      <c r="J32" s="374"/>
      <c r="K32" s="373"/>
      <c r="L32" s="373">
        <v>1</v>
      </c>
      <c r="M32" s="375">
        <v>1</v>
      </c>
      <c r="N32" s="375">
        <v>1</v>
      </c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  <c r="Z32" s="373"/>
      <c r="AA32" s="341"/>
      <c r="AB32" s="342">
        <v>0</v>
      </c>
      <c r="AC32" s="342">
        <v>0</v>
      </c>
      <c r="AD32" s="342">
        <v>0</v>
      </c>
      <c r="AE32" s="342">
        <v>0</v>
      </c>
      <c r="AF32" s="342">
        <v>0</v>
      </c>
      <c r="AG32" s="342">
        <v>0</v>
      </c>
      <c r="AH32" s="22" t="str">
        <f t="shared" si="7"/>
        <v/>
      </c>
      <c r="CA32" s="24" t="str">
        <f t="shared" si="8"/>
        <v/>
      </c>
      <c r="CB32" s="24" t="str">
        <f t="shared" si="1"/>
        <v/>
      </c>
      <c r="CC32" s="24" t="str">
        <f t="shared" si="2"/>
        <v/>
      </c>
      <c r="CD32" s="24" t="str">
        <f t="shared" si="3"/>
        <v/>
      </c>
      <c r="CE32" s="24" t="str">
        <f t="shared" si="4"/>
        <v/>
      </c>
      <c r="CF32" s="25"/>
      <c r="CJ32" s="26"/>
      <c r="CK32" s="27">
        <f t="shared" si="9"/>
        <v>0</v>
      </c>
      <c r="CL32" s="27">
        <f t="shared" si="5"/>
        <v>0</v>
      </c>
      <c r="CM32" s="27">
        <f t="shared" si="5"/>
        <v>0</v>
      </c>
      <c r="CN32" s="27">
        <f t="shared" si="5"/>
        <v>0</v>
      </c>
      <c r="CO32" s="27">
        <f t="shared" si="6"/>
        <v>0</v>
      </c>
    </row>
    <row r="33" spans="1:93" s="8" customFormat="1" x14ac:dyDescent="0.25">
      <c r="A33" s="982"/>
      <c r="B33" s="1004" t="s">
        <v>64</v>
      </c>
      <c r="C33" s="136" t="s">
        <v>65</v>
      </c>
      <c r="D33" s="62">
        <f>SUM(E33:X33)</f>
        <v>4</v>
      </c>
      <c r="E33" s="38"/>
      <c r="F33" s="39"/>
      <c r="G33" s="39"/>
      <c r="H33" s="39"/>
      <c r="I33" s="45">
        <v>4</v>
      </c>
      <c r="J33" s="63"/>
      <c r="K33" s="39"/>
      <c r="L33" s="39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137"/>
      <c r="Z33" s="39"/>
      <c r="AA33" s="138"/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22" t="str">
        <f t="shared" si="7"/>
        <v/>
      </c>
      <c r="CA33" s="24" t="str">
        <f t="shared" si="8"/>
        <v/>
      </c>
      <c r="CB33" s="24" t="str">
        <f t="shared" si="1"/>
        <v/>
      </c>
      <c r="CC33" s="24" t="str">
        <f t="shared" si="2"/>
        <v/>
      </c>
      <c r="CD33" s="24" t="str">
        <f t="shared" si="3"/>
        <v/>
      </c>
      <c r="CE33" s="24" t="str">
        <f t="shared" si="4"/>
        <v/>
      </c>
      <c r="CF33" s="25"/>
      <c r="CJ33" s="26"/>
      <c r="CK33" s="27">
        <f t="shared" si="9"/>
        <v>0</v>
      </c>
      <c r="CL33" s="27">
        <f t="shared" si="5"/>
        <v>0</v>
      </c>
      <c r="CM33" s="27">
        <f t="shared" si="5"/>
        <v>0</v>
      </c>
      <c r="CN33" s="27">
        <f t="shared" si="5"/>
        <v>0</v>
      </c>
      <c r="CO33" s="27">
        <f t="shared" si="6"/>
        <v>0</v>
      </c>
    </row>
    <row r="34" spans="1:93" s="8" customFormat="1" x14ac:dyDescent="0.25">
      <c r="A34" s="982"/>
      <c r="B34" s="1219"/>
      <c r="C34" s="944" t="s">
        <v>66</v>
      </c>
      <c r="D34" s="37">
        <f>SUM(E34:X34)</f>
        <v>0</v>
      </c>
      <c r="E34" s="47"/>
      <c r="F34" s="48"/>
      <c r="G34" s="48"/>
      <c r="H34" s="48"/>
      <c r="I34" s="51"/>
      <c r="J34" s="69"/>
      <c r="K34" s="48"/>
      <c r="L34" s="4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95"/>
      <c r="Z34" s="48"/>
      <c r="AA34" s="41"/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22" t="str">
        <f t="shared" si="7"/>
        <v/>
      </c>
      <c r="CA34" s="24" t="str">
        <f t="shared" si="8"/>
        <v/>
      </c>
      <c r="CB34" s="24" t="str">
        <f t="shared" si="1"/>
        <v/>
      </c>
      <c r="CC34" s="24" t="str">
        <f t="shared" si="2"/>
        <v/>
      </c>
      <c r="CD34" s="24" t="str">
        <f t="shared" si="3"/>
        <v/>
      </c>
      <c r="CE34" s="24" t="str">
        <f t="shared" si="4"/>
        <v/>
      </c>
      <c r="CF34" s="25"/>
      <c r="CJ34" s="26"/>
      <c r="CK34" s="27">
        <f t="shared" si="9"/>
        <v>0</v>
      </c>
      <c r="CL34" s="27">
        <f t="shared" si="5"/>
        <v>0</v>
      </c>
      <c r="CM34" s="27">
        <f t="shared" si="5"/>
        <v>0</v>
      </c>
      <c r="CN34" s="27">
        <f t="shared" si="5"/>
        <v>0</v>
      </c>
      <c r="CO34" s="27">
        <f t="shared" si="6"/>
        <v>0</v>
      </c>
    </row>
    <row r="35" spans="1:93" s="8" customFormat="1" x14ac:dyDescent="0.25">
      <c r="A35" s="982"/>
      <c r="B35" s="1128" t="s">
        <v>67</v>
      </c>
      <c r="C35" s="1128"/>
      <c r="D35" s="37">
        <f>SUM(E35:X35)</f>
        <v>5</v>
      </c>
      <c r="E35" s="47"/>
      <c r="F35" s="48"/>
      <c r="G35" s="48"/>
      <c r="H35" s="48"/>
      <c r="I35" s="51">
        <v>3</v>
      </c>
      <c r="J35" s="69"/>
      <c r="K35" s="48">
        <v>2</v>
      </c>
      <c r="L35" s="4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95"/>
      <c r="Z35" s="48"/>
      <c r="AA35" s="41"/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22" t="str">
        <f t="shared" si="7"/>
        <v/>
      </c>
      <c r="CA35" s="24" t="str">
        <f t="shared" si="8"/>
        <v/>
      </c>
      <c r="CB35" s="24" t="str">
        <f t="shared" si="1"/>
        <v/>
      </c>
      <c r="CC35" s="24" t="str">
        <f t="shared" si="2"/>
        <v/>
      </c>
      <c r="CD35" s="24" t="str">
        <f t="shared" si="3"/>
        <v/>
      </c>
      <c r="CE35" s="24" t="str">
        <f t="shared" si="4"/>
        <v/>
      </c>
      <c r="CF35" s="25"/>
      <c r="CJ35" s="26"/>
      <c r="CK35" s="27">
        <f t="shared" si="9"/>
        <v>0</v>
      </c>
      <c r="CL35" s="27">
        <f t="shared" si="5"/>
        <v>0</v>
      </c>
      <c r="CM35" s="27">
        <f t="shared" si="5"/>
        <v>0</v>
      </c>
      <c r="CN35" s="27">
        <f t="shared" si="5"/>
        <v>0</v>
      </c>
      <c r="CO35" s="27">
        <f t="shared" si="6"/>
        <v>0</v>
      </c>
    </row>
    <row r="36" spans="1:93" s="8" customFormat="1" x14ac:dyDescent="0.25">
      <c r="A36" s="982"/>
      <c r="B36" s="986" t="s">
        <v>68</v>
      </c>
      <c r="C36" s="987"/>
      <c r="D36" s="37">
        <f>SUM(E36:X36)</f>
        <v>5</v>
      </c>
      <c r="E36" s="47"/>
      <c r="F36" s="48"/>
      <c r="G36" s="48"/>
      <c r="H36" s="48"/>
      <c r="I36" s="51">
        <v>3</v>
      </c>
      <c r="J36" s="69"/>
      <c r="K36" s="48">
        <v>2</v>
      </c>
      <c r="L36" s="4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95"/>
      <c r="Z36" s="48"/>
      <c r="AA36" s="41"/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22" t="str">
        <f t="shared" si="7"/>
        <v/>
      </c>
      <c r="CA36" s="24" t="str">
        <f t="shared" si="8"/>
        <v/>
      </c>
      <c r="CB36" s="24" t="str">
        <f t="shared" si="1"/>
        <v/>
      </c>
      <c r="CC36" s="24" t="str">
        <f t="shared" si="2"/>
        <v/>
      </c>
      <c r="CD36" s="24" t="str">
        <f t="shared" si="3"/>
        <v/>
      </c>
      <c r="CE36" s="24" t="str">
        <f t="shared" si="4"/>
        <v/>
      </c>
      <c r="CF36" s="25"/>
      <c r="CJ36" s="26"/>
      <c r="CK36" s="27">
        <f t="shared" si="9"/>
        <v>0</v>
      </c>
      <c r="CL36" s="27">
        <f t="shared" si="5"/>
        <v>0</v>
      </c>
      <c r="CM36" s="27">
        <f t="shared" si="5"/>
        <v>0</v>
      </c>
      <c r="CN36" s="27">
        <f t="shared" si="5"/>
        <v>0</v>
      </c>
      <c r="CO36" s="27">
        <f t="shared" si="6"/>
        <v>0</v>
      </c>
    </row>
    <row r="37" spans="1:93" s="8" customFormat="1" ht="15" customHeight="1" x14ac:dyDescent="0.25">
      <c r="A37" s="982"/>
      <c r="B37" s="1007" t="s">
        <v>69</v>
      </c>
      <c r="C37" s="1008"/>
      <c r="D37" s="139">
        <f>SUM(J37:S37)</f>
        <v>0</v>
      </c>
      <c r="E37" s="91"/>
      <c r="F37" s="92"/>
      <c r="G37" s="92"/>
      <c r="H37" s="92"/>
      <c r="I37" s="93"/>
      <c r="J37" s="69"/>
      <c r="K37" s="48"/>
      <c r="L37" s="48"/>
      <c r="M37" s="70"/>
      <c r="N37" s="70"/>
      <c r="O37" s="70"/>
      <c r="P37" s="70"/>
      <c r="Q37" s="70"/>
      <c r="R37" s="70"/>
      <c r="S37" s="70"/>
      <c r="T37" s="94"/>
      <c r="U37" s="94"/>
      <c r="V37" s="94"/>
      <c r="W37" s="94"/>
      <c r="X37" s="94"/>
      <c r="Y37" s="95"/>
      <c r="Z37" s="48"/>
      <c r="AA37" s="41"/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22" t="str">
        <f t="shared" si="7"/>
        <v/>
      </c>
      <c r="CA37" s="24" t="str">
        <f t="shared" si="8"/>
        <v/>
      </c>
      <c r="CB37" s="24" t="str">
        <f t="shared" si="1"/>
        <v/>
      </c>
      <c r="CC37" s="24" t="str">
        <f t="shared" si="2"/>
        <v/>
      </c>
      <c r="CD37" s="24" t="str">
        <f t="shared" si="3"/>
        <v/>
      </c>
      <c r="CE37" s="24" t="str">
        <f t="shared" si="4"/>
        <v/>
      </c>
      <c r="CF37" s="25"/>
      <c r="CJ37" s="26"/>
      <c r="CK37" s="27">
        <f t="shared" si="9"/>
        <v>0</v>
      </c>
      <c r="CL37" s="27">
        <f t="shared" si="5"/>
        <v>0</v>
      </c>
      <c r="CM37" s="27">
        <f t="shared" si="5"/>
        <v>0</v>
      </c>
      <c r="CN37" s="27">
        <f t="shared" si="5"/>
        <v>0</v>
      </c>
      <c r="CO37" s="27">
        <f t="shared" si="6"/>
        <v>0</v>
      </c>
    </row>
    <row r="38" spans="1:93" s="8" customFormat="1" x14ac:dyDescent="0.25">
      <c r="A38" s="982"/>
      <c r="B38" s="1001" t="s">
        <v>70</v>
      </c>
      <c r="C38" s="1002"/>
      <c r="D38" s="98">
        <f>SUM(E38:X38)</f>
        <v>346</v>
      </c>
      <c r="E38" s="140">
        <v>117</v>
      </c>
      <c r="F38" s="99">
        <v>1</v>
      </c>
      <c r="G38" s="99">
        <v>2</v>
      </c>
      <c r="H38" s="99">
        <v>6</v>
      </c>
      <c r="I38" s="141">
        <v>2</v>
      </c>
      <c r="J38" s="142">
        <v>0</v>
      </c>
      <c r="K38" s="99">
        <v>9</v>
      </c>
      <c r="L38" s="99">
        <v>2</v>
      </c>
      <c r="M38" s="143">
        <v>13</v>
      </c>
      <c r="N38" s="143">
        <v>10</v>
      </c>
      <c r="O38" s="143">
        <v>9</v>
      </c>
      <c r="P38" s="143">
        <v>7</v>
      </c>
      <c r="Q38" s="143">
        <v>10</v>
      </c>
      <c r="R38" s="143">
        <v>16</v>
      </c>
      <c r="S38" s="143">
        <v>13</v>
      </c>
      <c r="T38" s="143">
        <v>14</v>
      </c>
      <c r="U38" s="143">
        <v>12</v>
      </c>
      <c r="V38" s="143">
        <v>20</v>
      </c>
      <c r="W38" s="143">
        <v>39</v>
      </c>
      <c r="X38" s="143">
        <v>44</v>
      </c>
      <c r="Y38" s="144"/>
      <c r="Z38" s="99"/>
      <c r="AA38" s="100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22" t="str">
        <f t="shared" si="7"/>
        <v/>
      </c>
      <c r="CA38" s="24" t="str">
        <f t="shared" si="8"/>
        <v/>
      </c>
      <c r="CB38" s="24" t="str">
        <f t="shared" si="1"/>
        <v/>
      </c>
      <c r="CC38" s="24" t="str">
        <f t="shared" si="2"/>
        <v/>
      </c>
      <c r="CD38" s="24" t="str">
        <f t="shared" si="3"/>
        <v/>
      </c>
      <c r="CE38" s="24" t="str">
        <f t="shared" si="4"/>
        <v/>
      </c>
      <c r="CF38" s="25"/>
      <c r="CJ38" s="26"/>
      <c r="CK38" s="27">
        <f t="shared" si="9"/>
        <v>0</v>
      </c>
      <c r="CL38" s="27">
        <f t="shared" si="5"/>
        <v>0</v>
      </c>
      <c r="CM38" s="27">
        <f t="shared" si="5"/>
        <v>0</v>
      </c>
      <c r="CN38" s="27">
        <f t="shared" si="5"/>
        <v>0</v>
      </c>
      <c r="CO38" s="27">
        <f t="shared" si="6"/>
        <v>0</v>
      </c>
    </row>
    <row r="39" spans="1:93" s="8" customFormat="1" ht="15" customHeight="1" x14ac:dyDescent="0.25">
      <c r="A39" s="982"/>
      <c r="B39" s="1288" t="s">
        <v>71</v>
      </c>
      <c r="C39" s="377" t="s">
        <v>72</v>
      </c>
      <c r="D39" s="362">
        <f>SUM(U39:X39)</f>
        <v>0</v>
      </c>
      <c r="E39" s="378"/>
      <c r="F39" s="127"/>
      <c r="G39" s="127"/>
      <c r="H39" s="127"/>
      <c r="I39" s="369"/>
      <c r="J39" s="37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82"/>
      <c r="V39" s="82"/>
      <c r="W39" s="82"/>
      <c r="X39" s="82"/>
      <c r="Y39" s="146"/>
      <c r="Z39" s="127"/>
      <c r="AA39" s="147"/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22" t="str">
        <f t="shared" si="7"/>
        <v/>
      </c>
      <c r="CA39" s="24" t="str">
        <f t="shared" si="8"/>
        <v/>
      </c>
      <c r="CB39" s="24" t="str">
        <f t="shared" si="1"/>
        <v/>
      </c>
      <c r="CC39" s="24" t="str">
        <f t="shared" si="2"/>
        <v/>
      </c>
      <c r="CD39" s="24" t="str">
        <f t="shared" si="3"/>
        <v/>
      </c>
      <c r="CE39" s="24" t="str">
        <f t="shared" si="4"/>
        <v/>
      </c>
      <c r="CF39" s="25"/>
      <c r="CJ39" s="26"/>
      <c r="CK39" s="27">
        <f t="shared" si="9"/>
        <v>0</v>
      </c>
      <c r="CL39" s="27">
        <f t="shared" si="5"/>
        <v>0</v>
      </c>
      <c r="CM39" s="27">
        <f t="shared" si="5"/>
        <v>0</v>
      </c>
      <c r="CN39" s="27">
        <f t="shared" si="5"/>
        <v>0</v>
      </c>
      <c r="CO39" s="27">
        <f t="shared" si="6"/>
        <v>0</v>
      </c>
    </row>
    <row r="40" spans="1:93" s="8" customFormat="1" x14ac:dyDescent="0.25">
      <c r="A40" s="982"/>
      <c r="B40" s="1010"/>
      <c r="C40" s="148" t="s">
        <v>73</v>
      </c>
      <c r="D40" s="37">
        <f>SUM(U40:X40)</f>
        <v>50</v>
      </c>
      <c r="E40" s="91"/>
      <c r="F40" s="92"/>
      <c r="G40" s="92"/>
      <c r="H40" s="92"/>
      <c r="I40" s="93"/>
      <c r="J40" s="113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0">
        <v>19</v>
      </c>
      <c r="V40" s="70">
        <v>8</v>
      </c>
      <c r="W40" s="70">
        <v>11</v>
      </c>
      <c r="X40" s="70">
        <v>12</v>
      </c>
      <c r="Y40" s="149"/>
      <c r="Z40" s="92"/>
      <c r="AA40" s="150"/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22" t="str">
        <f t="shared" si="7"/>
        <v/>
      </c>
      <c r="CA40" s="24" t="str">
        <f t="shared" si="8"/>
        <v/>
      </c>
      <c r="CB40" s="24" t="str">
        <f t="shared" si="1"/>
        <v/>
      </c>
      <c r="CC40" s="24" t="str">
        <f t="shared" si="2"/>
        <v/>
      </c>
      <c r="CD40" s="24" t="str">
        <f t="shared" si="3"/>
        <v/>
      </c>
      <c r="CE40" s="24" t="str">
        <f t="shared" si="4"/>
        <v/>
      </c>
      <c r="CF40" s="25"/>
      <c r="CJ40" s="26"/>
      <c r="CK40" s="27">
        <f t="shared" si="9"/>
        <v>0</v>
      </c>
      <c r="CL40" s="27">
        <f t="shared" si="5"/>
        <v>0</v>
      </c>
      <c r="CM40" s="27">
        <f t="shared" si="5"/>
        <v>0</v>
      </c>
      <c r="CN40" s="27">
        <f t="shared" si="5"/>
        <v>0</v>
      </c>
      <c r="CO40" s="27">
        <f t="shared" si="6"/>
        <v>0</v>
      </c>
    </row>
    <row r="41" spans="1:93" s="8" customFormat="1" x14ac:dyDescent="0.25">
      <c r="A41" s="982"/>
      <c r="B41" s="1010"/>
      <c r="C41" s="151" t="s">
        <v>74</v>
      </c>
      <c r="D41" s="37">
        <f>SUM(U41:X41)</f>
        <v>0</v>
      </c>
      <c r="E41" s="91"/>
      <c r="F41" s="92"/>
      <c r="G41" s="92"/>
      <c r="H41" s="92"/>
      <c r="I41" s="93"/>
      <c r="J41" s="113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70"/>
      <c r="V41" s="70"/>
      <c r="W41" s="70"/>
      <c r="X41" s="70"/>
      <c r="Y41" s="149"/>
      <c r="Z41" s="92"/>
      <c r="AA41" s="150"/>
      <c r="AB41" s="117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22" t="str">
        <f t="shared" si="7"/>
        <v/>
      </c>
      <c r="CA41" s="24" t="str">
        <f t="shared" si="8"/>
        <v/>
      </c>
      <c r="CB41" s="24" t="str">
        <f t="shared" si="1"/>
        <v/>
      </c>
      <c r="CC41" s="24" t="str">
        <f t="shared" si="2"/>
        <v/>
      </c>
      <c r="CD41" s="24" t="str">
        <f t="shared" si="3"/>
        <v/>
      </c>
      <c r="CE41" s="24" t="str">
        <f t="shared" si="4"/>
        <v/>
      </c>
      <c r="CF41" s="25"/>
      <c r="CJ41" s="26"/>
      <c r="CK41" s="27">
        <f t="shared" si="9"/>
        <v>0</v>
      </c>
      <c r="CL41" s="27">
        <f t="shared" si="5"/>
        <v>0</v>
      </c>
      <c r="CM41" s="27">
        <f t="shared" si="5"/>
        <v>0</v>
      </c>
      <c r="CN41" s="27">
        <f t="shared" si="5"/>
        <v>0</v>
      </c>
      <c r="CO41" s="27">
        <f t="shared" si="6"/>
        <v>0</v>
      </c>
    </row>
    <row r="42" spans="1:93" s="8" customFormat="1" x14ac:dyDescent="0.25">
      <c r="A42" s="982"/>
      <c r="B42" s="1010"/>
      <c r="C42" s="152" t="s">
        <v>75</v>
      </c>
      <c r="D42" s="37">
        <f>SUM(U42:X42)</f>
        <v>50</v>
      </c>
      <c r="E42" s="91"/>
      <c r="F42" s="92"/>
      <c r="G42" s="92"/>
      <c r="H42" s="92"/>
      <c r="I42" s="93"/>
      <c r="J42" s="113"/>
      <c r="K42" s="92"/>
      <c r="L42" s="92"/>
      <c r="M42" s="94"/>
      <c r="N42" s="94"/>
      <c r="O42" s="94"/>
      <c r="P42" s="94"/>
      <c r="Q42" s="94"/>
      <c r="R42" s="94"/>
      <c r="S42" s="94"/>
      <c r="T42" s="94"/>
      <c r="U42" s="70">
        <v>19</v>
      </c>
      <c r="V42" s="70">
        <v>8</v>
      </c>
      <c r="W42" s="70">
        <v>11</v>
      </c>
      <c r="X42" s="70">
        <v>12</v>
      </c>
      <c r="Y42" s="149"/>
      <c r="Z42" s="92"/>
      <c r="AA42" s="150"/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22" t="str">
        <f t="shared" si="7"/>
        <v/>
      </c>
      <c r="CA42" s="24" t="str">
        <f t="shared" si="8"/>
        <v/>
      </c>
      <c r="CB42" s="24" t="str">
        <f t="shared" si="1"/>
        <v/>
      </c>
      <c r="CC42" s="24" t="str">
        <f t="shared" si="2"/>
        <v/>
      </c>
      <c r="CD42" s="24" t="str">
        <f t="shared" si="3"/>
        <v/>
      </c>
      <c r="CE42" s="24" t="str">
        <f t="shared" si="4"/>
        <v/>
      </c>
      <c r="CF42" s="25"/>
      <c r="CJ42" s="26"/>
      <c r="CK42" s="27">
        <f t="shared" si="9"/>
        <v>0</v>
      </c>
      <c r="CL42" s="27">
        <f t="shared" si="5"/>
        <v>0</v>
      </c>
      <c r="CM42" s="27">
        <f t="shared" si="5"/>
        <v>0</v>
      </c>
      <c r="CN42" s="27">
        <f t="shared" si="5"/>
        <v>0</v>
      </c>
      <c r="CO42" s="27">
        <f t="shared" si="6"/>
        <v>0</v>
      </c>
    </row>
    <row r="43" spans="1:93" s="8" customFormat="1" x14ac:dyDescent="0.25">
      <c r="A43" s="982"/>
      <c r="B43" s="1010"/>
      <c r="C43" s="153" t="s">
        <v>76</v>
      </c>
      <c r="D43" s="98">
        <f>SUM(U43:X43)</f>
        <v>50</v>
      </c>
      <c r="E43" s="154"/>
      <c r="F43" s="105"/>
      <c r="G43" s="105"/>
      <c r="H43" s="105"/>
      <c r="I43" s="155"/>
      <c r="J43" s="156"/>
      <c r="K43" s="105"/>
      <c r="L43" s="105"/>
      <c r="M43" s="89"/>
      <c r="N43" s="89"/>
      <c r="O43" s="89"/>
      <c r="P43" s="89"/>
      <c r="Q43" s="89"/>
      <c r="R43" s="89"/>
      <c r="S43" s="89"/>
      <c r="T43" s="89"/>
      <c r="U43" s="157">
        <v>19</v>
      </c>
      <c r="V43" s="157">
        <v>8</v>
      </c>
      <c r="W43" s="157">
        <v>11</v>
      </c>
      <c r="X43" s="157">
        <v>12</v>
      </c>
      <c r="Y43" s="107"/>
      <c r="Z43" s="105"/>
      <c r="AA43" s="108"/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22" t="str">
        <f t="shared" si="7"/>
        <v/>
      </c>
      <c r="CA43" s="24" t="str">
        <f t="shared" si="8"/>
        <v/>
      </c>
      <c r="CB43" s="24" t="str">
        <f t="shared" si="1"/>
        <v/>
      </c>
      <c r="CC43" s="24" t="str">
        <f t="shared" si="2"/>
        <v/>
      </c>
      <c r="CD43" s="24" t="str">
        <f t="shared" si="3"/>
        <v/>
      </c>
      <c r="CE43" s="24" t="str">
        <f t="shared" si="4"/>
        <v/>
      </c>
      <c r="CF43" s="25"/>
      <c r="CJ43" s="26"/>
      <c r="CK43" s="27">
        <f t="shared" si="9"/>
        <v>0</v>
      </c>
      <c r="CL43" s="27">
        <f t="shared" si="5"/>
        <v>0</v>
      </c>
      <c r="CM43" s="27">
        <f t="shared" si="5"/>
        <v>0</v>
      </c>
      <c r="CN43" s="27">
        <f t="shared" si="5"/>
        <v>0</v>
      </c>
      <c r="CO43" s="27">
        <f t="shared" si="6"/>
        <v>0</v>
      </c>
    </row>
    <row r="44" spans="1:93" s="8" customFormat="1" x14ac:dyDescent="0.25">
      <c r="A44" s="982"/>
      <c r="B44" s="1123" t="s">
        <v>77</v>
      </c>
      <c r="C44" s="1216"/>
      <c r="D44" s="362">
        <f>SUM(E44:X44)</f>
        <v>21</v>
      </c>
      <c r="E44" s="363"/>
      <c r="F44" s="31"/>
      <c r="G44" s="31">
        <v>8</v>
      </c>
      <c r="H44" s="31">
        <v>10</v>
      </c>
      <c r="I44" s="360">
        <v>3</v>
      </c>
      <c r="J44" s="366"/>
      <c r="K44" s="31"/>
      <c r="L44" s="3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146"/>
      <c r="Z44" s="127"/>
      <c r="AA44" s="147"/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22" t="str">
        <f t="shared" si="7"/>
        <v/>
      </c>
      <c r="CA44" s="24" t="str">
        <f t="shared" si="8"/>
        <v/>
      </c>
      <c r="CB44" s="24" t="str">
        <f t="shared" si="1"/>
        <v/>
      </c>
      <c r="CC44" s="24" t="str">
        <f t="shared" si="2"/>
        <v/>
      </c>
      <c r="CD44" s="24" t="str">
        <f t="shared" si="3"/>
        <v/>
      </c>
      <c r="CE44" s="24" t="str">
        <f t="shared" si="4"/>
        <v/>
      </c>
      <c r="CF44" s="25"/>
      <c r="CJ44" s="26"/>
      <c r="CK44" s="27">
        <f t="shared" si="9"/>
        <v>0</v>
      </c>
      <c r="CL44" s="27">
        <f t="shared" si="5"/>
        <v>0</v>
      </c>
      <c r="CM44" s="27">
        <f t="shared" si="5"/>
        <v>0</v>
      </c>
      <c r="CN44" s="27">
        <f t="shared" si="5"/>
        <v>0</v>
      </c>
      <c r="CO44" s="27">
        <f t="shared" si="6"/>
        <v>0</v>
      </c>
    </row>
    <row r="45" spans="1:93" s="8" customFormat="1" x14ac:dyDescent="0.25">
      <c r="A45" s="982"/>
      <c r="B45" s="1013" t="s">
        <v>78</v>
      </c>
      <c r="C45" s="1014"/>
      <c r="D45" s="53">
        <f>SUM(E45:X45)</f>
        <v>82</v>
      </c>
      <c r="E45" s="54">
        <v>10</v>
      </c>
      <c r="F45" s="55">
        <v>10</v>
      </c>
      <c r="G45" s="55">
        <v>15</v>
      </c>
      <c r="H45" s="55">
        <v>19</v>
      </c>
      <c r="I45" s="61">
        <v>17</v>
      </c>
      <c r="J45" s="120"/>
      <c r="K45" s="55">
        <v>11</v>
      </c>
      <c r="L45" s="55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1"/>
      <c r="AA45" s="162"/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22" t="str">
        <f t="shared" si="7"/>
        <v/>
      </c>
      <c r="CA45" s="24" t="str">
        <f t="shared" si="8"/>
        <v/>
      </c>
      <c r="CB45" s="24" t="str">
        <f t="shared" si="1"/>
        <v/>
      </c>
      <c r="CC45" s="24" t="str">
        <f t="shared" si="2"/>
        <v/>
      </c>
      <c r="CD45" s="24" t="str">
        <f t="shared" si="3"/>
        <v/>
      </c>
      <c r="CE45" s="24" t="str">
        <f t="shared" si="4"/>
        <v/>
      </c>
      <c r="CF45" s="25"/>
      <c r="CJ45" s="26"/>
      <c r="CK45" s="27">
        <f t="shared" si="9"/>
        <v>0</v>
      </c>
      <c r="CL45" s="27">
        <f t="shared" si="5"/>
        <v>0</v>
      </c>
      <c r="CM45" s="27">
        <f t="shared" si="5"/>
        <v>0</v>
      </c>
      <c r="CN45" s="27">
        <f t="shared" si="5"/>
        <v>0</v>
      </c>
      <c r="CO45" s="27">
        <f t="shared" si="6"/>
        <v>0</v>
      </c>
    </row>
    <row r="46" spans="1:93" s="8" customFormat="1" ht="10.5" x14ac:dyDescent="0.15">
      <c r="A46" s="983"/>
      <c r="B46" s="1220" t="s">
        <v>4</v>
      </c>
      <c r="C46" s="1221"/>
      <c r="D46" s="372">
        <f>SUM(E46:X46)</f>
        <v>1104</v>
      </c>
      <c r="E46" s="379">
        <f t="shared" ref="E46:AG46" si="10">SUM(E11:E45)</f>
        <v>285</v>
      </c>
      <c r="F46" s="380">
        <f t="shared" si="10"/>
        <v>45</v>
      </c>
      <c r="G46" s="380">
        <f t="shared" si="10"/>
        <v>81</v>
      </c>
      <c r="H46" s="380">
        <f t="shared" si="10"/>
        <v>71</v>
      </c>
      <c r="I46" s="381">
        <f t="shared" si="10"/>
        <v>38</v>
      </c>
      <c r="J46" s="382">
        <f t="shared" si="10"/>
        <v>1</v>
      </c>
      <c r="K46" s="380">
        <f t="shared" si="10"/>
        <v>34</v>
      </c>
      <c r="L46" s="380">
        <f t="shared" si="10"/>
        <v>35</v>
      </c>
      <c r="M46" s="383">
        <f t="shared" si="10"/>
        <v>56</v>
      </c>
      <c r="N46" s="383">
        <f t="shared" si="10"/>
        <v>41</v>
      </c>
      <c r="O46" s="383">
        <f t="shared" si="10"/>
        <v>23</v>
      </c>
      <c r="P46" s="383">
        <f t="shared" si="10"/>
        <v>9</v>
      </c>
      <c r="Q46" s="383">
        <f t="shared" si="10"/>
        <v>20</v>
      </c>
      <c r="R46" s="383">
        <f t="shared" si="10"/>
        <v>23</v>
      </c>
      <c r="S46" s="383">
        <f t="shared" si="10"/>
        <v>18</v>
      </c>
      <c r="T46" s="383">
        <f t="shared" si="10"/>
        <v>23</v>
      </c>
      <c r="U46" s="383">
        <f t="shared" si="10"/>
        <v>74</v>
      </c>
      <c r="V46" s="383">
        <f t="shared" si="10"/>
        <v>52</v>
      </c>
      <c r="W46" s="383">
        <f t="shared" si="10"/>
        <v>83</v>
      </c>
      <c r="X46" s="383">
        <f t="shared" si="10"/>
        <v>92</v>
      </c>
      <c r="Y46" s="384">
        <f t="shared" si="10"/>
        <v>0</v>
      </c>
      <c r="Z46" s="380">
        <f t="shared" si="10"/>
        <v>0</v>
      </c>
      <c r="AA46" s="380">
        <f t="shared" si="10"/>
        <v>0</v>
      </c>
      <c r="AB46" s="381">
        <f t="shared" si="10"/>
        <v>0</v>
      </c>
      <c r="AC46" s="381">
        <f t="shared" si="10"/>
        <v>0</v>
      </c>
      <c r="AD46" s="381">
        <f t="shared" si="10"/>
        <v>0</v>
      </c>
      <c r="AE46" s="381">
        <f t="shared" si="10"/>
        <v>0</v>
      </c>
      <c r="AF46" s="381">
        <f t="shared" si="10"/>
        <v>0</v>
      </c>
      <c r="AG46" s="381">
        <f t="shared" si="10"/>
        <v>0</v>
      </c>
    </row>
    <row r="47" spans="1:93" s="7" customFormat="1" ht="12" x14ac:dyDescent="0.2">
      <c r="A47" s="2" t="s">
        <v>79</v>
      </c>
      <c r="B47" s="2"/>
      <c r="C47" s="2"/>
      <c r="D47" s="2"/>
      <c r="E47" s="2"/>
      <c r="F47" s="2"/>
      <c r="G47" s="169"/>
      <c r="H47" s="169"/>
      <c r="I47" s="5"/>
    </row>
    <row r="48" spans="1:93" ht="42" x14ac:dyDescent="0.25">
      <c r="A48" s="1222" t="s">
        <v>3</v>
      </c>
      <c r="B48" s="1223"/>
      <c r="C48" s="1224"/>
      <c r="D48" s="952" t="s">
        <v>4</v>
      </c>
      <c r="E48" s="343" t="s">
        <v>80</v>
      </c>
      <c r="F48" s="345" t="s">
        <v>81</v>
      </c>
      <c r="G48" s="345" t="s">
        <v>82</v>
      </c>
      <c r="H48" s="348" t="s">
        <v>83</v>
      </c>
      <c r="I48" s="385" t="s">
        <v>84</v>
      </c>
    </row>
    <row r="49" spans="1:9" ht="15" customHeight="1" x14ac:dyDescent="0.25">
      <c r="A49" s="1208" t="s">
        <v>38</v>
      </c>
      <c r="B49" s="1209" t="s">
        <v>39</v>
      </c>
      <c r="C49" s="1286"/>
      <c r="D49" s="350">
        <f t="shared" ref="D49:D83" si="11">SUM(E49:H49)</f>
        <v>42</v>
      </c>
      <c r="E49" s="351">
        <v>22</v>
      </c>
      <c r="F49" s="352">
        <v>7</v>
      </c>
      <c r="G49" s="352">
        <v>6</v>
      </c>
      <c r="H49" s="386">
        <v>7</v>
      </c>
      <c r="I49" s="387"/>
    </row>
    <row r="50" spans="1:9" ht="21" x14ac:dyDescent="0.25">
      <c r="A50" s="982"/>
      <c r="B50" s="1208" t="s">
        <v>40</v>
      </c>
      <c r="C50" s="361" t="s">
        <v>41</v>
      </c>
      <c r="D50" s="350">
        <f t="shared" si="11"/>
        <v>17</v>
      </c>
      <c r="E50" s="363">
        <v>9</v>
      </c>
      <c r="F50" s="31">
        <v>5</v>
      </c>
      <c r="G50" s="31">
        <v>2</v>
      </c>
      <c r="H50" s="82">
        <v>1</v>
      </c>
      <c r="I50" s="368"/>
    </row>
    <row r="51" spans="1:9" x14ac:dyDescent="0.25">
      <c r="A51" s="982"/>
      <c r="B51" s="982"/>
      <c r="C51" s="945" t="s">
        <v>42</v>
      </c>
      <c r="D51" s="98">
        <f t="shared" si="11"/>
        <v>2</v>
      </c>
      <c r="E51" s="47">
        <v>1</v>
      </c>
      <c r="F51" s="48"/>
      <c r="G51" s="48">
        <v>1</v>
      </c>
      <c r="H51" s="70"/>
      <c r="I51" s="117"/>
    </row>
    <row r="52" spans="1:9" x14ac:dyDescent="0.25">
      <c r="A52" s="982"/>
      <c r="B52" s="982"/>
      <c r="C52" s="46" t="s">
        <v>43</v>
      </c>
      <c r="D52" s="37">
        <f t="shared" si="11"/>
        <v>0</v>
      </c>
      <c r="E52" s="47"/>
      <c r="F52" s="48"/>
      <c r="G52" s="48"/>
      <c r="H52" s="70"/>
      <c r="I52" s="117"/>
    </row>
    <row r="53" spans="1:9" x14ac:dyDescent="0.25">
      <c r="A53" s="982"/>
      <c r="B53" s="983"/>
      <c r="C53" s="944" t="s">
        <v>44</v>
      </c>
      <c r="D53" s="53">
        <f t="shared" si="11"/>
        <v>18</v>
      </c>
      <c r="E53" s="54">
        <v>18</v>
      </c>
      <c r="F53" s="55"/>
      <c r="G53" s="55"/>
      <c r="H53" s="159"/>
      <c r="I53" s="174"/>
    </row>
    <row r="54" spans="1:9" x14ac:dyDescent="0.25">
      <c r="A54" s="982"/>
      <c r="B54" s="986" t="s">
        <v>45</v>
      </c>
      <c r="C54" s="987"/>
      <c r="D54" s="139">
        <f t="shared" si="11"/>
        <v>46</v>
      </c>
      <c r="E54" s="38">
        <v>23</v>
      </c>
      <c r="F54" s="39">
        <v>11</v>
      </c>
      <c r="G54" s="39">
        <v>4</v>
      </c>
      <c r="H54" s="64">
        <v>8</v>
      </c>
      <c r="I54" s="175"/>
    </row>
    <row r="55" spans="1:9" x14ac:dyDescent="0.25">
      <c r="A55" s="982"/>
      <c r="B55" s="988" t="s">
        <v>46</v>
      </c>
      <c r="C55" s="989"/>
      <c r="D55" s="98">
        <f t="shared" si="11"/>
        <v>138</v>
      </c>
      <c r="E55" s="47">
        <v>126</v>
      </c>
      <c r="F55" s="48">
        <v>6</v>
      </c>
      <c r="G55" s="48">
        <v>2</v>
      </c>
      <c r="H55" s="70">
        <v>4</v>
      </c>
      <c r="I55" s="117"/>
    </row>
    <row r="56" spans="1:9" x14ac:dyDescent="0.25">
      <c r="A56" s="982"/>
      <c r="B56" s="988" t="s">
        <v>47</v>
      </c>
      <c r="C56" s="989"/>
      <c r="D56" s="98">
        <f t="shared" si="11"/>
        <v>37</v>
      </c>
      <c r="E56" s="47">
        <v>16</v>
      </c>
      <c r="F56" s="48">
        <v>7</v>
      </c>
      <c r="G56" s="48">
        <v>9</v>
      </c>
      <c r="H56" s="70">
        <v>5</v>
      </c>
      <c r="I56" s="117"/>
    </row>
    <row r="57" spans="1:9" x14ac:dyDescent="0.25">
      <c r="A57" s="982"/>
      <c r="B57" s="1001" t="s">
        <v>48</v>
      </c>
      <c r="C57" s="1002"/>
      <c r="D57" s="98">
        <f t="shared" si="11"/>
        <v>0</v>
      </c>
      <c r="E57" s="47"/>
      <c r="F57" s="48"/>
      <c r="G57" s="48"/>
      <c r="H57" s="70"/>
      <c r="I57" s="117"/>
    </row>
    <row r="58" spans="1:9" x14ac:dyDescent="0.25">
      <c r="A58" s="982"/>
      <c r="B58" s="988" t="s">
        <v>85</v>
      </c>
      <c r="C58" s="989"/>
      <c r="D58" s="98">
        <f t="shared" si="11"/>
        <v>0</v>
      </c>
      <c r="E58" s="47"/>
      <c r="F58" s="48"/>
      <c r="G58" s="48"/>
      <c r="H58" s="70"/>
      <c r="I58" s="117"/>
    </row>
    <row r="59" spans="1:9" x14ac:dyDescent="0.25">
      <c r="A59" s="982"/>
      <c r="B59" s="986" t="s">
        <v>52</v>
      </c>
      <c r="C59" s="987"/>
      <c r="D59" s="98">
        <f t="shared" si="11"/>
        <v>0</v>
      </c>
      <c r="E59" s="140"/>
      <c r="F59" s="99"/>
      <c r="G59" s="99"/>
      <c r="H59" s="143"/>
      <c r="I59" s="176"/>
    </row>
    <row r="60" spans="1:9" ht="15" customHeight="1" x14ac:dyDescent="0.25">
      <c r="A60" s="982"/>
      <c r="B60" s="1007" t="s">
        <v>53</v>
      </c>
      <c r="C60" s="1008"/>
      <c r="D60" s="98">
        <f t="shared" si="11"/>
        <v>36</v>
      </c>
      <c r="E60" s="140">
        <v>36</v>
      </c>
      <c r="F60" s="99"/>
      <c r="G60" s="99"/>
      <c r="H60" s="143"/>
      <c r="I60" s="176"/>
    </row>
    <row r="61" spans="1:9" x14ac:dyDescent="0.25">
      <c r="A61" s="982"/>
      <c r="B61" s="1007" t="s">
        <v>54</v>
      </c>
      <c r="C61" s="1008"/>
      <c r="D61" s="98">
        <f t="shared" si="11"/>
        <v>16</v>
      </c>
      <c r="E61" s="140">
        <v>16</v>
      </c>
      <c r="F61" s="99"/>
      <c r="G61" s="99"/>
      <c r="H61" s="143"/>
      <c r="I61" s="176"/>
    </row>
    <row r="62" spans="1:9" x14ac:dyDescent="0.25">
      <c r="A62" s="982"/>
      <c r="B62" s="1001" t="s">
        <v>55</v>
      </c>
      <c r="C62" s="1002"/>
      <c r="D62" s="98">
        <f t="shared" si="11"/>
        <v>0</v>
      </c>
      <c r="E62" s="140"/>
      <c r="F62" s="99"/>
      <c r="G62" s="99"/>
      <c r="H62" s="143"/>
      <c r="I62" s="176"/>
    </row>
    <row r="63" spans="1:9" ht="15" customHeight="1" x14ac:dyDescent="0.25">
      <c r="A63" s="982"/>
      <c r="B63" s="1288" t="s">
        <v>56</v>
      </c>
      <c r="C63" s="954" t="s">
        <v>57</v>
      </c>
      <c r="D63" s="362">
        <f t="shared" si="11"/>
        <v>0</v>
      </c>
      <c r="E63" s="366"/>
      <c r="F63" s="31"/>
      <c r="G63" s="31"/>
      <c r="H63" s="82"/>
      <c r="I63" s="368"/>
    </row>
    <row r="64" spans="1:9" x14ac:dyDescent="0.25">
      <c r="A64" s="982"/>
      <c r="B64" s="1010"/>
      <c r="C64" s="943" t="s">
        <v>58</v>
      </c>
      <c r="D64" s="37">
        <f t="shared" si="11"/>
        <v>22</v>
      </c>
      <c r="E64" s="69">
        <v>9</v>
      </c>
      <c r="F64" s="48">
        <v>7</v>
      </c>
      <c r="G64" s="48">
        <v>4</v>
      </c>
      <c r="H64" s="70">
        <v>2</v>
      </c>
      <c r="I64" s="117"/>
    </row>
    <row r="65" spans="1:9" x14ac:dyDescent="0.25">
      <c r="A65" s="982"/>
      <c r="B65" s="1004"/>
      <c r="C65" s="119" t="s">
        <v>59</v>
      </c>
      <c r="D65" s="72">
        <f t="shared" si="11"/>
        <v>0</v>
      </c>
      <c r="E65" s="76"/>
      <c r="F65" s="74"/>
      <c r="G65" s="74"/>
      <c r="H65" s="77"/>
      <c r="I65" s="103"/>
    </row>
    <row r="66" spans="1:9" x14ac:dyDescent="0.25">
      <c r="A66" s="982"/>
      <c r="B66" s="1288" t="s">
        <v>60</v>
      </c>
      <c r="C66" s="361" t="s">
        <v>61</v>
      </c>
      <c r="D66" s="350">
        <f t="shared" si="11"/>
        <v>0</v>
      </c>
      <c r="E66" s="363"/>
      <c r="F66" s="31"/>
      <c r="G66" s="31"/>
      <c r="H66" s="82"/>
      <c r="I66" s="368"/>
    </row>
    <row r="67" spans="1:9" x14ac:dyDescent="0.25">
      <c r="A67" s="982"/>
      <c r="B67" s="1010"/>
      <c r="C67" s="129" t="s">
        <v>62</v>
      </c>
      <c r="D67" s="98">
        <f t="shared" si="11"/>
        <v>0</v>
      </c>
      <c r="E67" s="47"/>
      <c r="F67" s="48"/>
      <c r="G67" s="48"/>
      <c r="H67" s="70"/>
      <c r="I67" s="117"/>
    </row>
    <row r="68" spans="1:9" x14ac:dyDescent="0.25">
      <c r="A68" s="982"/>
      <c r="B68" s="1004"/>
      <c r="C68" s="119" t="s">
        <v>59</v>
      </c>
      <c r="D68" s="72">
        <f t="shared" si="11"/>
        <v>0</v>
      </c>
      <c r="E68" s="73"/>
      <c r="F68" s="74"/>
      <c r="G68" s="74"/>
      <c r="H68" s="77"/>
      <c r="I68" s="103"/>
    </row>
    <row r="69" spans="1:9" x14ac:dyDescent="0.25">
      <c r="A69" s="982"/>
      <c r="B69" s="1217" t="s">
        <v>63</v>
      </c>
      <c r="C69" s="1218"/>
      <c r="D69" s="372">
        <f t="shared" si="11"/>
        <v>72</v>
      </c>
      <c r="E69" s="339">
        <v>69</v>
      </c>
      <c r="F69" s="373">
        <v>3</v>
      </c>
      <c r="G69" s="373"/>
      <c r="H69" s="375"/>
      <c r="I69" s="388"/>
    </row>
    <row r="70" spans="1:9" x14ac:dyDescent="0.25">
      <c r="A70" s="982"/>
      <c r="B70" s="1004" t="s">
        <v>64</v>
      </c>
      <c r="C70" s="136" t="s">
        <v>65</v>
      </c>
      <c r="D70" s="139">
        <f t="shared" si="11"/>
        <v>4</v>
      </c>
      <c r="E70" s="38">
        <v>4</v>
      </c>
      <c r="F70" s="39"/>
      <c r="G70" s="39"/>
      <c r="H70" s="64"/>
      <c r="I70" s="175"/>
    </row>
    <row r="71" spans="1:9" x14ac:dyDescent="0.25">
      <c r="A71" s="982"/>
      <c r="B71" s="1219"/>
      <c r="C71" s="944" t="s">
        <v>66</v>
      </c>
      <c r="D71" s="98">
        <f t="shared" si="11"/>
        <v>0</v>
      </c>
      <c r="E71" s="47"/>
      <c r="F71" s="48"/>
      <c r="G71" s="48"/>
      <c r="H71" s="70"/>
      <c r="I71" s="117"/>
    </row>
    <row r="72" spans="1:9" x14ac:dyDescent="0.25">
      <c r="A72" s="982"/>
      <c r="B72" s="1128" t="s">
        <v>67</v>
      </c>
      <c r="C72" s="1128"/>
      <c r="D72" s="98">
        <f t="shared" si="11"/>
        <v>5</v>
      </c>
      <c r="E72" s="47">
        <v>2</v>
      </c>
      <c r="F72" s="48">
        <v>3</v>
      </c>
      <c r="G72" s="48"/>
      <c r="H72" s="70"/>
      <c r="I72" s="117"/>
    </row>
    <row r="73" spans="1:9" x14ac:dyDescent="0.25">
      <c r="A73" s="982"/>
      <c r="B73" s="986" t="s">
        <v>68</v>
      </c>
      <c r="C73" s="987"/>
      <c r="D73" s="98">
        <f t="shared" si="11"/>
        <v>5</v>
      </c>
      <c r="E73" s="47">
        <v>2</v>
      </c>
      <c r="F73" s="48">
        <v>3</v>
      </c>
      <c r="G73" s="48"/>
      <c r="H73" s="70"/>
      <c r="I73" s="117"/>
    </row>
    <row r="74" spans="1:9" ht="15" customHeight="1" x14ac:dyDescent="0.25">
      <c r="A74" s="982"/>
      <c r="B74" s="1007" t="s">
        <v>69</v>
      </c>
      <c r="C74" s="1008"/>
      <c r="D74" s="98">
        <f t="shared" si="11"/>
        <v>0</v>
      </c>
      <c r="E74" s="140"/>
      <c r="F74" s="99"/>
      <c r="G74" s="99"/>
      <c r="H74" s="143"/>
      <c r="I74" s="176"/>
    </row>
    <row r="75" spans="1:9" x14ac:dyDescent="0.25">
      <c r="A75" s="982"/>
      <c r="B75" s="1001" t="s">
        <v>70</v>
      </c>
      <c r="C75" s="1002"/>
      <c r="D75" s="98">
        <f t="shared" si="11"/>
        <v>1588</v>
      </c>
      <c r="E75" s="140">
        <v>706</v>
      </c>
      <c r="F75" s="99">
        <v>204</v>
      </c>
      <c r="G75" s="99">
        <v>415</v>
      </c>
      <c r="H75" s="143">
        <v>263</v>
      </c>
      <c r="I75" s="176"/>
    </row>
    <row r="76" spans="1:9" ht="15" customHeight="1" x14ac:dyDescent="0.25">
      <c r="A76" s="982"/>
      <c r="B76" s="1288" t="s">
        <v>71</v>
      </c>
      <c r="C76" s="377" t="s">
        <v>72</v>
      </c>
      <c r="D76" s="350">
        <f t="shared" si="11"/>
        <v>0</v>
      </c>
      <c r="E76" s="363"/>
      <c r="F76" s="31"/>
      <c r="G76" s="31"/>
      <c r="H76" s="82"/>
      <c r="I76" s="368"/>
    </row>
    <row r="77" spans="1:9" x14ac:dyDescent="0.25">
      <c r="A77" s="982"/>
      <c r="B77" s="1010"/>
      <c r="C77" s="148" t="s">
        <v>73</v>
      </c>
      <c r="D77" s="98">
        <f t="shared" si="11"/>
        <v>50</v>
      </c>
      <c r="E77" s="47">
        <v>50</v>
      </c>
      <c r="F77" s="48"/>
      <c r="G77" s="48"/>
      <c r="H77" s="70"/>
      <c r="I77" s="117"/>
    </row>
    <row r="78" spans="1:9" x14ac:dyDescent="0.25">
      <c r="A78" s="982"/>
      <c r="B78" s="1010"/>
      <c r="C78" s="151" t="s">
        <v>74</v>
      </c>
      <c r="D78" s="98">
        <f t="shared" si="11"/>
        <v>0</v>
      </c>
      <c r="E78" s="140"/>
      <c r="F78" s="99"/>
      <c r="G78" s="99"/>
      <c r="H78" s="143"/>
      <c r="I78" s="176"/>
    </row>
    <row r="79" spans="1:9" x14ac:dyDescent="0.25">
      <c r="A79" s="982"/>
      <c r="B79" s="1010"/>
      <c r="C79" s="152" t="s">
        <v>75</v>
      </c>
      <c r="D79" s="98">
        <f t="shared" si="11"/>
        <v>50</v>
      </c>
      <c r="E79" s="140">
        <v>50</v>
      </c>
      <c r="F79" s="99"/>
      <c r="G79" s="99"/>
      <c r="H79" s="143"/>
      <c r="I79" s="176"/>
    </row>
    <row r="80" spans="1:9" x14ac:dyDescent="0.25">
      <c r="A80" s="982"/>
      <c r="B80" s="1004"/>
      <c r="C80" s="178" t="s">
        <v>76</v>
      </c>
      <c r="D80" s="98">
        <f t="shared" si="11"/>
        <v>50</v>
      </c>
      <c r="E80" s="140">
        <v>50</v>
      </c>
      <c r="F80" s="99"/>
      <c r="G80" s="99"/>
      <c r="H80" s="143"/>
      <c r="I80" s="176"/>
    </row>
    <row r="81" spans="1:23" x14ac:dyDescent="0.25">
      <c r="A81" s="982"/>
      <c r="B81" s="1123" t="s">
        <v>77</v>
      </c>
      <c r="C81" s="1216"/>
      <c r="D81" s="362">
        <f t="shared" si="11"/>
        <v>21</v>
      </c>
      <c r="E81" s="363">
        <v>11</v>
      </c>
      <c r="F81" s="31">
        <v>4</v>
      </c>
      <c r="G81" s="31">
        <v>4</v>
      </c>
      <c r="H81" s="389">
        <v>2</v>
      </c>
      <c r="I81" s="368"/>
    </row>
    <row r="82" spans="1:23" x14ac:dyDescent="0.25">
      <c r="A82" s="982"/>
      <c r="B82" s="1013" t="s">
        <v>78</v>
      </c>
      <c r="C82" s="1014"/>
      <c r="D82" s="53">
        <f t="shared" si="11"/>
        <v>82</v>
      </c>
      <c r="E82" s="54">
        <v>45</v>
      </c>
      <c r="F82" s="55">
        <v>26</v>
      </c>
      <c r="G82" s="55">
        <v>8</v>
      </c>
      <c r="H82" s="180">
        <v>3</v>
      </c>
      <c r="I82" s="174"/>
    </row>
    <row r="83" spans="1:23" x14ac:dyDescent="0.25">
      <c r="A83" s="983"/>
      <c r="B83" s="1229" t="s">
        <v>4</v>
      </c>
      <c r="C83" s="1230"/>
      <c r="D83" s="372">
        <f t="shared" si="11"/>
        <v>2301</v>
      </c>
      <c r="E83" s="379">
        <f>SUM(E49:E82)</f>
        <v>1265</v>
      </c>
      <c r="F83" s="382">
        <f>SUM(F49:F82)</f>
        <v>286</v>
      </c>
      <c r="G83" s="382">
        <f>SUM(G49:G82)</f>
        <v>455</v>
      </c>
      <c r="H83" s="390">
        <f>SUM(H49:H82)</f>
        <v>295</v>
      </c>
      <c r="I83" s="391">
        <f>SUM(I49:I82)</f>
        <v>0</v>
      </c>
    </row>
    <row r="84" spans="1:23" s="7" customFormat="1" ht="12" x14ac:dyDescent="0.2">
      <c r="A84" s="2" t="s">
        <v>86</v>
      </c>
      <c r="B84" s="2"/>
      <c r="C84" s="2"/>
      <c r="D84" s="2"/>
      <c r="E84" s="183"/>
      <c r="F84" s="183"/>
      <c r="G84" s="183"/>
      <c r="H84" s="183"/>
      <c r="I84" s="183"/>
      <c r="J84" s="183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222" t="s">
        <v>87</v>
      </c>
      <c r="B85" s="1223"/>
      <c r="C85" s="1224"/>
      <c r="D85" s="952" t="s">
        <v>88</v>
      </c>
      <c r="E85" s="1024"/>
      <c r="F85" s="10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4"/>
      <c r="S85" s="184"/>
      <c r="T85" s="184"/>
      <c r="U85" s="184"/>
      <c r="V85" s="184"/>
      <c r="W85" s="184"/>
    </row>
    <row r="86" spans="1:23" x14ac:dyDescent="0.25">
      <c r="A86" s="1131" t="s">
        <v>89</v>
      </c>
      <c r="B86" s="1226"/>
      <c r="C86" s="1227"/>
      <c r="D86" s="185"/>
      <c r="E86" s="1024"/>
      <c r="F86" s="10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4"/>
      <c r="S86" s="184"/>
      <c r="T86" s="184"/>
      <c r="U86" s="184"/>
      <c r="V86" s="184"/>
      <c r="W86" s="184"/>
    </row>
    <row r="87" spans="1:23" x14ac:dyDescent="0.25">
      <c r="A87" s="1025" t="s">
        <v>90</v>
      </c>
      <c r="B87" s="1026"/>
      <c r="C87" s="1027"/>
      <c r="D87" s="185"/>
      <c r="E87" s="1024"/>
      <c r="F87" s="10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4"/>
      <c r="S87" s="184"/>
      <c r="T87" s="184"/>
      <c r="U87" s="184"/>
      <c r="V87" s="184"/>
      <c r="W87" s="184"/>
    </row>
    <row r="88" spans="1:23" x14ac:dyDescent="0.25">
      <c r="A88" s="1028" t="s">
        <v>91</v>
      </c>
      <c r="B88" s="1029"/>
      <c r="C88" s="1030"/>
      <c r="D88" s="18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4"/>
      <c r="S88" s="184"/>
      <c r="T88" s="184"/>
      <c r="U88" s="184"/>
      <c r="V88" s="184"/>
      <c r="W88" s="184"/>
    </row>
    <row r="89" spans="1:23" x14ac:dyDescent="0.25">
      <c r="A89" s="392" t="s">
        <v>92</v>
      </c>
      <c r="B89" s="393"/>
      <c r="C89" s="394"/>
      <c r="D89" s="190"/>
      <c r="E89" s="191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</row>
    <row r="90" spans="1:23" ht="21" x14ac:dyDescent="0.25">
      <c r="A90" s="1228" t="s">
        <v>93</v>
      </c>
      <c r="B90" s="1228"/>
      <c r="C90" s="1228"/>
      <c r="D90" s="952" t="s">
        <v>94</v>
      </c>
      <c r="E90" s="951" t="s">
        <v>95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</row>
    <row r="91" spans="1:23" x14ac:dyDescent="0.25">
      <c r="A91" s="1141" t="s">
        <v>96</v>
      </c>
      <c r="B91" s="1234"/>
      <c r="C91" s="1235"/>
      <c r="D91" s="395"/>
      <c r="E91" s="396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</row>
    <row r="92" spans="1:23" x14ac:dyDescent="0.25">
      <c r="A92" s="1039" t="s">
        <v>97</v>
      </c>
      <c r="B92" s="1040"/>
      <c r="C92" s="1041"/>
      <c r="D92" s="195"/>
      <c r="E92" s="196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</row>
    <row r="93" spans="1:23" x14ac:dyDescent="0.25">
      <c r="A93" s="1045" t="s">
        <v>98</v>
      </c>
      <c r="B93" s="1046"/>
      <c r="C93" s="1047"/>
      <c r="D93" s="197"/>
      <c r="E93" s="198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</row>
    <row r="94" spans="1:23" x14ac:dyDescent="0.25">
      <c r="A94" s="392" t="s">
        <v>99</v>
      </c>
      <c r="B94" s="393"/>
      <c r="C94" s="394"/>
      <c r="D94" s="190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</row>
    <row r="95" spans="1:23" s="8" customFormat="1" ht="10.5" customHeight="1" x14ac:dyDescent="0.15">
      <c r="A95" s="1228" t="s">
        <v>93</v>
      </c>
      <c r="B95" s="1228"/>
      <c r="C95" s="1228"/>
      <c r="D95" s="1236" t="s">
        <v>94</v>
      </c>
      <c r="E95" s="1224" t="s">
        <v>95</v>
      </c>
      <c r="F95" s="1222" t="s">
        <v>100</v>
      </c>
      <c r="G95" s="1224"/>
      <c r="H95" s="1243" t="s">
        <v>6</v>
      </c>
      <c r="I95" s="1243"/>
      <c r="J95" s="1243"/>
      <c r="K95" s="1243"/>
      <c r="L95" s="1243"/>
      <c r="M95" s="1243"/>
      <c r="N95" s="1243"/>
      <c r="O95" s="1243"/>
      <c r="P95" s="1243"/>
      <c r="Q95" s="1243"/>
      <c r="R95" s="1243"/>
      <c r="S95" s="1243"/>
      <c r="T95" s="1243"/>
      <c r="U95" s="1244"/>
      <c r="V95" s="992" t="s">
        <v>7</v>
      </c>
      <c r="W95" s="1290" t="s">
        <v>101</v>
      </c>
    </row>
    <row r="96" spans="1:23" s="8" customFormat="1" ht="21" x14ac:dyDescent="0.15">
      <c r="A96" s="1228"/>
      <c r="B96" s="1228"/>
      <c r="C96" s="1228"/>
      <c r="D96" s="1236"/>
      <c r="E96" s="1224"/>
      <c r="F96" s="347" t="s">
        <v>102</v>
      </c>
      <c r="G96" s="346" t="s">
        <v>14</v>
      </c>
      <c r="H96" s="349" t="s">
        <v>103</v>
      </c>
      <c r="I96" s="345" t="s">
        <v>104</v>
      </c>
      <c r="J96" s="397" t="s">
        <v>105</v>
      </c>
      <c r="K96" s="397" t="s">
        <v>18</v>
      </c>
      <c r="L96" s="397" t="s">
        <v>19</v>
      </c>
      <c r="M96" s="397" t="s">
        <v>20</v>
      </c>
      <c r="N96" s="397" t="s">
        <v>21</v>
      </c>
      <c r="O96" s="397" t="s">
        <v>22</v>
      </c>
      <c r="P96" s="397" t="s">
        <v>23</v>
      </c>
      <c r="Q96" s="397" t="s">
        <v>24</v>
      </c>
      <c r="R96" s="397" t="s">
        <v>25</v>
      </c>
      <c r="S96" s="397" t="s">
        <v>26</v>
      </c>
      <c r="T96" s="397" t="s">
        <v>27</v>
      </c>
      <c r="U96" s="398" t="s">
        <v>28</v>
      </c>
      <c r="V96" s="995"/>
      <c r="W96" s="1035"/>
    </row>
    <row r="97" spans="1:91" s="8" customFormat="1" ht="10.5" x14ac:dyDescent="0.15">
      <c r="A97" s="1138" t="s">
        <v>106</v>
      </c>
      <c r="B97" s="1232"/>
      <c r="C97" s="1233"/>
      <c r="D97" s="395"/>
      <c r="E97" s="399">
        <f>+F97+G97+H97+I97+J97+K97+L97+M97+N97+O97+P97+Q97+R97+S97+T97+U97</f>
        <v>0</v>
      </c>
      <c r="F97" s="400"/>
      <c r="G97" s="396"/>
      <c r="H97" s="401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5"/>
      <c r="V97" s="396"/>
      <c r="W97" s="206"/>
      <c r="X97" s="8" t="str">
        <f>CA97&amp;CB97&amp;CC97</f>
        <v/>
      </c>
      <c r="CA97" s="207" t="str">
        <f>IF(AND(E97&gt;0,V97="")," * No olvide digitar la variable Gestantes. Digite CERO si no tiene.","")</f>
        <v/>
      </c>
      <c r="CB97" s="207" t="str">
        <f>IF(AND(E97&gt;0,W97="")," * No olvide digitar la variable Post Parto. Digite CERO si no tiene.","")</f>
        <v/>
      </c>
      <c r="CC97" s="207" t="str">
        <f>IF(CM97=1," * La suma de Gestantes y Post Parto debe ser menor o igual al Nº de Participantes.","")</f>
        <v/>
      </c>
      <c r="CK97" s="208">
        <f>IF(AND(E97&gt;0,V97=""),1,0)</f>
        <v>0</v>
      </c>
      <c r="CL97" s="208">
        <f>IF(AND(E97&gt;0,W97=""),1,0)</f>
        <v>0</v>
      </c>
      <c r="CM97" s="208">
        <f>IF((V97+W97)&gt;E97,1,0)</f>
        <v>0</v>
      </c>
    </row>
    <row r="98" spans="1:91" s="8" customFormat="1" ht="10.5" x14ac:dyDescent="0.15">
      <c r="A98" s="1039" t="s">
        <v>107</v>
      </c>
      <c r="B98" s="1040"/>
      <c r="C98" s="1041"/>
      <c r="D98" s="195"/>
      <c r="E98" s="209">
        <f>+F98+G98+H98+I98+J98+K98+L98+M98+N98+O98+P98+Q98+R98+S98+T98+U98</f>
        <v>0</v>
      </c>
      <c r="F98" s="210"/>
      <c r="G98" s="196"/>
      <c r="H98" s="211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3"/>
      <c r="V98" s="196"/>
      <c r="W98" s="214"/>
      <c r="X98" s="8" t="str">
        <f t="shared" ref="X98:X99" si="12">CA98&amp;CB98&amp;CC98</f>
        <v/>
      </c>
      <c r="CA98" s="207" t="str">
        <f t="shared" ref="CA98:CA99" si="13">IF(AND(E98&gt;0,V98="")," * No olvide digitar la variable Gestantes. Digite CERO si no tiene.","")</f>
        <v/>
      </c>
      <c r="CB98" s="207" t="str">
        <f t="shared" ref="CB98:CB99" si="14">IF(AND(E98&gt;0,W98="")," * No olvide digitar la variable Post Parto. Digite CERO si no tiene.","")</f>
        <v/>
      </c>
      <c r="CC98" s="207" t="str">
        <f t="shared" ref="CC98:CC99" si="15">IF(CM98=1," * La suma de Gestantes y Post Parto debe ser menor o igual al Nº de Participantes.","")</f>
        <v/>
      </c>
      <c r="CK98" s="208">
        <f t="shared" ref="CK98:CK99" si="16">IF(AND(E98&gt;0,V98=""),1,0)</f>
        <v>0</v>
      </c>
      <c r="CL98" s="208">
        <f t="shared" ref="CL98" si="17">IF(AND(E98&gt;0,W98=""),1,0)</f>
        <v>0</v>
      </c>
      <c r="CM98" s="208">
        <f t="shared" ref="CM98:CM99" si="18">IF((V98+W98)&gt;E98,1,0)</f>
        <v>0</v>
      </c>
    </row>
    <row r="99" spans="1:91" s="8" customFormat="1" ht="10.5" x14ac:dyDescent="0.15">
      <c r="A99" s="1039" t="s">
        <v>108</v>
      </c>
      <c r="B99" s="1040"/>
      <c r="C99" s="1041"/>
      <c r="D99" s="197"/>
      <c r="E99" s="215">
        <f>+F99+G99+H99+I99+J99+K99+L99+M99+N99+O99+P99+Q99+R99+S99+T99+U99</f>
        <v>0</v>
      </c>
      <c r="F99" s="216"/>
      <c r="G99" s="198"/>
      <c r="H99" s="217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9"/>
      <c r="V99" s="198"/>
      <c r="W99" s="220"/>
      <c r="X99" s="8" t="str">
        <f t="shared" si="12"/>
        <v/>
      </c>
      <c r="CA99" s="207" t="str">
        <f t="shared" si="13"/>
        <v/>
      </c>
      <c r="CB99" s="207" t="str">
        <f t="shared" si="14"/>
        <v/>
      </c>
      <c r="CC99" s="207" t="str">
        <f t="shared" si="15"/>
        <v/>
      </c>
      <c r="CK99" s="208">
        <f t="shared" si="16"/>
        <v>0</v>
      </c>
      <c r="CL99" s="208">
        <f>IF(AND(E99&gt;0,W99=""),1,0)</f>
        <v>0</v>
      </c>
      <c r="CM99" s="208">
        <f t="shared" si="18"/>
        <v>0</v>
      </c>
    </row>
    <row r="100" spans="1:91" x14ac:dyDescent="0.25">
      <c r="A100" s="392" t="s">
        <v>109</v>
      </c>
      <c r="B100" s="394"/>
      <c r="C100" s="394"/>
      <c r="D100" s="221"/>
      <c r="E100" s="190"/>
      <c r="F100" s="190"/>
      <c r="G100" s="190"/>
      <c r="H100" s="222"/>
      <c r="I100" s="190"/>
      <c r="J100" s="190"/>
      <c r="K100" s="190"/>
      <c r="L100" s="190"/>
      <c r="M100" s="190"/>
    </row>
    <row r="101" spans="1:91" s="8" customFormat="1" ht="10.5" customHeight="1" x14ac:dyDescent="0.15">
      <c r="A101" s="992" t="s">
        <v>110</v>
      </c>
      <c r="B101" s="992"/>
      <c r="C101" s="1287"/>
      <c r="D101" s="1236" t="s">
        <v>111</v>
      </c>
      <c r="E101" s="1212" t="s">
        <v>6</v>
      </c>
      <c r="F101" s="992"/>
      <c r="G101" s="992"/>
      <c r="H101" s="992"/>
      <c r="I101" s="992"/>
      <c r="J101" s="1291"/>
      <c r="K101" s="1239" t="s">
        <v>112</v>
      </c>
      <c r="L101" s="1240"/>
    </row>
    <row r="102" spans="1:91" s="8" customFormat="1" ht="10.5" x14ac:dyDescent="0.15">
      <c r="A102" s="995"/>
      <c r="B102" s="995"/>
      <c r="C102" s="996"/>
      <c r="D102" s="1236"/>
      <c r="E102" s="347" t="s">
        <v>113</v>
      </c>
      <c r="F102" s="349" t="s">
        <v>114</v>
      </c>
      <c r="G102" s="345" t="s">
        <v>115</v>
      </c>
      <c r="H102" s="345" t="s">
        <v>116</v>
      </c>
      <c r="I102" s="949" t="s">
        <v>117</v>
      </c>
      <c r="J102" s="348" t="s">
        <v>118</v>
      </c>
      <c r="K102" s="349" t="s">
        <v>51</v>
      </c>
      <c r="L102" s="951" t="s">
        <v>50</v>
      </c>
    </row>
    <row r="103" spans="1:91" s="8" customFormat="1" ht="15" customHeight="1" x14ac:dyDescent="0.25">
      <c r="A103" s="1292" t="s">
        <v>119</v>
      </c>
      <c r="B103" s="1293"/>
      <c r="C103" s="365" t="s">
        <v>120</v>
      </c>
      <c r="D103" s="223">
        <f>SUM(E103:J103)</f>
        <v>0</v>
      </c>
      <c r="E103" s="363"/>
      <c r="F103" s="366"/>
      <c r="G103" s="31"/>
      <c r="H103" s="31"/>
      <c r="I103" s="31"/>
      <c r="J103" s="402"/>
      <c r="K103" s="366"/>
      <c r="L103" s="360"/>
      <c r="M103" s="225" t="str">
        <f>CA103&amp;CB103</f>
        <v/>
      </c>
      <c r="CA103" s="24" t="str">
        <f>IF((K103+L103)&lt;&gt;D103," * La Suma por edad NO DEBE ser distinto al total por Sexo.","")</f>
        <v/>
      </c>
      <c r="CB103" s="24"/>
      <c r="CK103" s="27">
        <f>IF((K103+L103)&lt;&gt;D103,1,0)</f>
        <v>0</v>
      </c>
    </row>
    <row r="104" spans="1:91" s="8" customFormat="1" x14ac:dyDescent="0.25">
      <c r="A104" s="1053"/>
      <c r="B104" s="1054"/>
      <c r="C104" s="226" t="s">
        <v>121</v>
      </c>
      <c r="D104" s="223">
        <f t="shared" ref="D104:D111" si="19">SUM(E104:J104)</f>
        <v>0</v>
      </c>
      <c r="E104" s="47"/>
      <c r="F104" s="69"/>
      <c r="G104" s="48"/>
      <c r="H104" s="48"/>
      <c r="I104" s="48"/>
      <c r="J104" s="227"/>
      <c r="K104" s="69"/>
      <c r="L104" s="51"/>
      <c r="M104" s="225" t="str">
        <f t="shared" ref="M104:M111" si="20">CA104&amp;CB104</f>
        <v/>
      </c>
      <c r="CA104" s="24" t="str">
        <f t="shared" ref="CA104:CA111" si="21">IF((K104+L104)&lt;&gt;D104," * La Suma por edad NO DEBE ser distinto al total por Sexo.","")</f>
        <v/>
      </c>
      <c r="CB104" s="24"/>
      <c r="CK104" s="27">
        <f t="shared" ref="CK104:CK111" si="22">IF((K104+L104)&lt;&gt;D104,1,0)</f>
        <v>0</v>
      </c>
    </row>
    <row r="105" spans="1:91" s="8" customFormat="1" x14ac:dyDescent="0.25">
      <c r="A105" s="1053"/>
      <c r="B105" s="1054"/>
      <c r="C105" s="226" t="s">
        <v>122</v>
      </c>
      <c r="D105" s="72">
        <f t="shared" si="19"/>
        <v>0</v>
      </c>
      <c r="E105" s="73"/>
      <c r="F105" s="76"/>
      <c r="G105" s="74"/>
      <c r="H105" s="74"/>
      <c r="I105" s="74"/>
      <c r="J105" s="228"/>
      <c r="K105" s="76"/>
      <c r="L105" s="75"/>
      <c r="M105" s="225" t="str">
        <f t="shared" si="20"/>
        <v/>
      </c>
      <c r="CA105" s="24" t="str">
        <f t="shared" si="21"/>
        <v/>
      </c>
      <c r="CB105" s="24"/>
      <c r="CK105" s="27">
        <f t="shared" si="22"/>
        <v>0</v>
      </c>
    </row>
    <row r="106" spans="1:91" s="8" customFormat="1" ht="15" customHeight="1" x14ac:dyDescent="0.25">
      <c r="A106" s="1292" t="s">
        <v>123</v>
      </c>
      <c r="B106" s="1293"/>
      <c r="C106" s="365" t="s">
        <v>120</v>
      </c>
      <c r="D106" s="229">
        <f t="shared" si="19"/>
        <v>0</v>
      </c>
      <c r="E106" s="38"/>
      <c r="F106" s="63"/>
      <c r="G106" s="39"/>
      <c r="H106" s="39"/>
      <c r="I106" s="39"/>
      <c r="J106" s="230"/>
      <c r="K106" s="63"/>
      <c r="L106" s="45"/>
      <c r="M106" s="225" t="str">
        <f t="shared" si="20"/>
        <v/>
      </c>
      <c r="CA106" s="24" t="str">
        <f t="shared" si="21"/>
        <v/>
      </c>
      <c r="CB106" s="24"/>
      <c r="CK106" s="27">
        <f t="shared" si="22"/>
        <v>0</v>
      </c>
    </row>
    <row r="107" spans="1:91" s="8" customFormat="1" x14ac:dyDescent="0.25">
      <c r="A107" s="1053"/>
      <c r="B107" s="1054"/>
      <c r="C107" s="226" t="s">
        <v>121</v>
      </c>
      <c r="D107" s="223">
        <f t="shared" si="19"/>
        <v>0</v>
      </c>
      <c r="E107" s="140"/>
      <c r="F107" s="142"/>
      <c r="G107" s="99"/>
      <c r="H107" s="99"/>
      <c r="I107" s="99"/>
      <c r="J107" s="231"/>
      <c r="K107" s="142"/>
      <c r="L107" s="141"/>
      <c r="M107" s="225" t="str">
        <f t="shared" si="20"/>
        <v/>
      </c>
      <c r="CA107" s="24" t="str">
        <f t="shared" si="21"/>
        <v/>
      </c>
      <c r="CB107" s="24"/>
      <c r="CK107" s="27">
        <f t="shared" si="22"/>
        <v>0</v>
      </c>
    </row>
    <row r="108" spans="1:91" s="8" customFormat="1" x14ac:dyDescent="0.25">
      <c r="A108" s="1053"/>
      <c r="B108" s="1054"/>
      <c r="C108" s="226" t="s">
        <v>122</v>
      </c>
      <c r="D108" s="72">
        <f t="shared" si="19"/>
        <v>0</v>
      </c>
      <c r="E108" s="140"/>
      <c r="F108" s="142"/>
      <c r="G108" s="99"/>
      <c r="H108" s="99"/>
      <c r="I108" s="99"/>
      <c r="J108" s="231"/>
      <c r="K108" s="142"/>
      <c r="L108" s="141"/>
      <c r="M108" s="225" t="str">
        <f t="shared" si="20"/>
        <v/>
      </c>
      <c r="CA108" s="24" t="str">
        <f t="shared" si="21"/>
        <v/>
      </c>
      <c r="CB108" s="24"/>
      <c r="CK108" s="27">
        <f t="shared" si="22"/>
        <v>0</v>
      </c>
    </row>
    <row r="109" spans="1:91" s="8" customFormat="1" ht="15" customHeight="1" x14ac:dyDescent="0.25">
      <c r="A109" s="1292" t="s">
        <v>124</v>
      </c>
      <c r="B109" s="1295"/>
      <c r="C109" s="365" t="s">
        <v>120</v>
      </c>
      <c r="D109" s="229">
        <f t="shared" si="19"/>
        <v>0</v>
      </c>
      <c r="E109" s="363"/>
      <c r="F109" s="366"/>
      <c r="G109" s="31"/>
      <c r="H109" s="31"/>
      <c r="I109" s="31"/>
      <c r="J109" s="402"/>
      <c r="K109" s="366"/>
      <c r="L109" s="360"/>
      <c r="M109" s="225" t="str">
        <f t="shared" si="20"/>
        <v/>
      </c>
      <c r="CA109" s="24" t="str">
        <f t="shared" si="21"/>
        <v/>
      </c>
      <c r="CB109" s="24"/>
      <c r="CK109" s="27">
        <f t="shared" si="22"/>
        <v>0</v>
      </c>
    </row>
    <row r="110" spans="1:91" s="8" customFormat="1" x14ac:dyDescent="0.25">
      <c r="A110" s="1078"/>
      <c r="B110" s="1079"/>
      <c r="C110" s="226" t="s">
        <v>121</v>
      </c>
      <c r="D110" s="223">
        <f t="shared" si="19"/>
        <v>0</v>
      </c>
      <c r="E110" s="47"/>
      <c r="F110" s="69"/>
      <c r="G110" s="48"/>
      <c r="H110" s="48"/>
      <c r="I110" s="48"/>
      <c r="J110" s="227"/>
      <c r="K110" s="69"/>
      <c r="L110" s="51"/>
      <c r="M110" s="225" t="str">
        <f t="shared" si="20"/>
        <v/>
      </c>
      <c r="CA110" s="24" t="str">
        <f t="shared" si="21"/>
        <v/>
      </c>
      <c r="CB110" s="24"/>
      <c r="CK110" s="27">
        <f t="shared" si="22"/>
        <v>0</v>
      </c>
    </row>
    <row r="111" spans="1:91" s="8" customFormat="1" x14ac:dyDescent="0.25">
      <c r="A111" s="1080"/>
      <c r="B111" s="1081"/>
      <c r="C111" s="226" t="s">
        <v>122</v>
      </c>
      <c r="D111" s="72">
        <f t="shared" si="19"/>
        <v>0</v>
      </c>
      <c r="E111" s="73"/>
      <c r="F111" s="76"/>
      <c r="G111" s="74"/>
      <c r="H111" s="74"/>
      <c r="I111" s="74"/>
      <c r="J111" s="228"/>
      <c r="K111" s="76"/>
      <c r="L111" s="75"/>
      <c r="M111" s="225" t="str">
        <f t="shared" si="20"/>
        <v/>
      </c>
      <c r="CA111" s="24" t="str">
        <f t="shared" si="21"/>
        <v/>
      </c>
      <c r="CB111" s="24"/>
      <c r="CK111" s="27">
        <f t="shared" si="22"/>
        <v>0</v>
      </c>
    </row>
    <row r="112" spans="1:91" x14ac:dyDescent="0.25">
      <c r="A112" s="392" t="s">
        <v>125</v>
      </c>
      <c r="B112" s="393"/>
      <c r="C112" s="393"/>
      <c r="D112" s="393"/>
      <c r="E112" s="232"/>
      <c r="F112" s="232"/>
      <c r="G112" s="190"/>
      <c r="H112" s="190"/>
      <c r="I112" s="190"/>
      <c r="J112" s="190"/>
      <c r="K112" s="190"/>
      <c r="L112" s="190"/>
    </row>
    <row r="113" spans="1:94" ht="21" x14ac:dyDescent="0.25">
      <c r="A113" s="942" t="s">
        <v>126</v>
      </c>
      <c r="B113" s="403" t="s">
        <v>127</v>
      </c>
      <c r="C113" s="946" t="s">
        <v>128</v>
      </c>
      <c r="D113" s="947" t="s">
        <v>88</v>
      </c>
      <c r="E113" s="190"/>
      <c r="F113" s="190"/>
      <c r="G113" s="190"/>
      <c r="H113" s="190"/>
      <c r="I113" s="190"/>
      <c r="J113" s="190"/>
      <c r="K113" s="190"/>
      <c r="L113" s="190"/>
    </row>
    <row r="114" spans="1:94" x14ac:dyDescent="0.25">
      <c r="A114" s="404" t="s">
        <v>129</v>
      </c>
      <c r="B114" s="405"/>
      <c r="C114" s="374"/>
      <c r="D114" s="406"/>
      <c r="E114" s="239"/>
      <c r="F114" s="190"/>
      <c r="G114" s="190"/>
      <c r="H114" s="190"/>
      <c r="I114" s="190"/>
      <c r="J114" s="190"/>
      <c r="K114" s="190"/>
      <c r="L114" s="190"/>
    </row>
    <row r="115" spans="1:94" x14ac:dyDescent="0.25">
      <c r="A115" s="392" t="s">
        <v>130</v>
      </c>
      <c r="B115" s="393"/>
      <c r="C115" s="393"/>
      <c r="D115" s="393"/>
      <c r="E115" s="240"/>
      <c r="F115" s="240"/>
      <c r="G115" s="240"/>
      <c r="H115" s="240"/>
      <c r="I115" s="240"/>
      <c r="J115" s="190"/>
      <c r="K115" s="190"/>
      <c r="L115" s="190"/>
    </row>
    <row r="116" spans="1:94" s="8" customFormat="1" ht="10.5" x14ac:dyDescent="0.15">
      <c r="A116" s="1294" t="s">
        <v>131</v>
      </c>
      <c r="B116" s="1222" t="s">
        <v>132</v>
      </c>
      <c r="C116" s="1223"/>
      <c r="D116" s="1223"/>
      <c r="E116" s="1223"/>
      <c r="F116" s="1223"/>
      <c r="G116" s="1223"/>
      <c r="H116" s="1223"/>
      <c r="I116" s="1224"/>
      <c r="J116" s="184"/>
      <c r="K116" s="184"/>
      <c r="L116" s="184"/>
    </row>
    <row r="117" spans="1:94" s="8" customFormat="1" ht="42" x14ac:dyDescent="0.15">
      <c r="A117" s="1058"/>
      <c r="B117" s="948" t="s">
        <v>133</v>
      </c>
      <c r="C117" s="952" t="s">
        <v>134</v>
      </c>
      <c r="D117" s="952" t="s">
        <v>135</v>
      </c>
      <c r="E117" s="952" t="s">
        <v>136</v>
      </c>
      <c r="F117" s="952" t="s">
        <v>137</v>
      </c>
      <c r="G117" s="952" t="s">
        <v>138</v>
      </c>
      <c r="H117" s="952" t="s">
        <v>139</v>
      </c>
      <c r="I117" s="952" t="s">
        <v>140</v>
      </c>
      <c r="J117" s="184"/>
      <c r="K117" s="184"/>
      <c r="L117" s="184"/>
    </row>
    <row r="118" spans="1:94" s="8" customFormat="1" ht="21" x14ac:dyDescent="0.15">
      <c r="A118" s="407" t="s">
        <v>141</v>
      </c>
      <c r="B118" s="408">
        <f>SUM(C118:I118)</f>
        <v>0</v>
      </c>
      <c r="C118" s="409"/>
      <c r="D118" s="409"/>
      <c r="E118" s="409"/>
      <c r="F118" s="409"/>
      <c r="G118" s="409"/>
      <c r="H118" s="409"/>
      <c r="I118" s="367"/>
      <c r="J118" s="184"/>
      <c r="K118" s="184"/>
      <c r="L118" s="184"/>
    </row>
    <row r="119" spans="1:94" s="8" customFormat="1" ht="21" x14ac:dyDescent="0.15">
      <c r="A119" s="245" t="s">
        <v>142</v>
      </c>
      <c r="B119" s="246">
        <f>SUM(C119:I119)</f>
        <v>0</v>
      </c>
      <c r="C119" s="247"/>
      <c r="D119" s="247"/>
      <c r="E119" s="247"/>
      <c r="F119" s="247"/>
      <c r="G119" s="247"/>
      <c r="H119" s="247"/>
      <c r="I119" s="126"/>
      <c r="J119" s="184"/>
      <c r="K119" s="184"/>
      <c r="L119" s="184"/>
    </row>
    <row r="120" spans="1:94" x14ac:dyDescent="0.25">
      <c r="A120" s="392" t="s">
        <v>143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</row>
    <row r="121" spans="1:94" s="8" customFormat="1" ht="10.5" x14ac:dyDescent="0.15">
      <c r="A121" s="1294" t="s">
        <v>131</v>
      </c>
      <c r="B121" s="1285" t="s">
        <v>144</v>
      </c>
      <c r="C121" s="1252" t="s">
        <v>145</v>
      </c>
      <c r="D121" s="1253"/>
      <c r="E121" s="1253"/>
      <c r="F121" s="1253"/>
      <c r="G121" s="1253"/>
      <c r="H121" s="1253"/>
      <c r="I121" s="1253"/>
      <c r="J121" s="1253"/>
      <c r="K121" s="1253"/>
      <c r="L121" s="1253"/>
      <c r="M121" s="1254"/>
    </row>
    <row r="122" spans="1:94" s="8" customFormat="1" ht="31.5" x14ac:dyDescent="0.15">
      <c r="A122" s="1058"/>
      <c r="B122" s="978"/>
      <c r="C122" s="347" t="s">
        <v>146</v>
      </c>
      <c r="D122" s="345" t="s">
        <v>147</v>
      </c>
      <c r="E122" s="345" t="s">
        <v>148</v>
      </c>
      <c r="F122" s="345" t="s">
        <v>149</v>
      </c>
      <c r="G122" s="345" t="s">
        <v>150</v>
      </c>
      <c r="H122" s="345" t="s">
        <v>151</v>
      </c>
      <c r="I122" s="345" t="s">
        <v>152</v>
      </c>
      <c r="J122" s="345" t="s">
        <v>153</v>
      </c>
      <c r="K122" s="345" t="s">
        <v>154</v>
      </c>
      <c r="L122" s="345" t="s">
        <v>155</v>
      </c>
      <c r="M122" s="951" t="s">
        <v>156</v>
      </c>
    </row>
    <row r="123" spans="1:94" s="8" customFormat="1" ht="21" x14ac:dyDescent="0.15">
      <c r="A123" s="407" t="s">
        <v>157</v>
      </c>
      <c r="B123" s="408">
        <f>SUM(C123:M123)</f>
        <v>0</v>
      </c>
      <c r="C123" s="363"/>
      <c r="D123" s="31"/>
      <c r="E123" s="31"/>
      <c r="F123" s="31"/>
      <c r="G123" s="31"/>
      <c r="H123" s="31"/>
      <c r="I123" s="31"/>
      <c r="J123" s="31"/>
      <c r="K123" s="31"/>
      <c r="L123" s="31"/>
      <c r="M123" s="360"/>
    </row>
    <row r="124" spans="1:94" s="8" customFormat="1" ht="31.5" x14ac:dyDescent="0.15">
      <c r="A124" s="245" t="s">
        <v>158</v>
      </c>
      <c r="B124" s="246">
        <f>SUM(C124:M124)</f>
        <v>0</v>
      </c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61"/>
    </row>
    <row r="125" spans="1:94" x14ac:dyDescent="0.25">
      <c r="A125" s="392" t="s">
        <v>159</v>
      </c>
      <c r="B125" s="24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</row>
    <row r="126" spans="1:94" s="8" customFormat="1" ht="10.5" customHeight="1" x14ac:dyDescent="0.15">
      <c r="A126" s="1294" t="s">
        <v>131</v>
      </c>
      <c r="B126" s="1246" t="s">
        <v>160</v>
      </c>
      <c r="C126" s="1247" t="s">
        <v>6</v>
      </c>
      <c r="D126" s="1248"/>
      <c r="E126" s="1248"/>
      <c r="F126" s="1249"/>
      <c r="G126" s="1250" t="s">
        <v>9</v>
      </c>
      <c r="H126" s="1289" t="s">
        <v>10</v>
      </c>
      <c r="I126" s="184"/>
      <c r="J126" s="184"/>
      <c r="K126" s="184"/>
      <c r="L126" s="184"/>
      <c r="M126" s="184"/>
      <c r="N126" s="184"/>
      <c r="O126" s="184"/>
      <c r="P126" s="184"/>
    </row>
    <row r="127" spans="1:94" s="8" customFormat="1" ht="31.5" x14ac:dyDescent="0.15">
      <c r="A127" s="1058"/>
      <c r="B127" s="1060"/>
      <c r="C127" s="410" t="s">
        <v>161</v>
      </c>
      <c r="D127" s="345" t="s">
        <v>162</v>
      </c>
      <c r="E127" s="345" t="s">
        <v>163</v>
      </c>
      <c r="F127" s="348" t="s">
        <v>164</v>
      </c>
      <c r="G127" s="1065"/>
      <c r="H127" s="1066"/>
      <c r="I127" s="184"/>
      <c r="J127" s="184"/>
      <c r="K127" s="184"/>
      <c r="L127" s="184"/>
      <c r="M127" s="184"/>
      <c r="N127" s="184"/>
      <c r="O127" s="184"/>
      <c r="P127" s="184"/>
    </row>
    <row r="128" spans="1:94" s="8" customFormat="1" ht="21" x14ac:dyDescent="0.25">
      <c r="A128" s="407" t="s">
        <v>165</v>
      </c>
      <c r="B128" s="411"/>
      <c r="C128" s="83"/>
      <c r="D128" s="31"/>
      <c r="E128" s="31"/>
      <c r="F128" s="33"/>
      <c r="G128" s="366"/>
      <c r="H128" s="32"/>
      <c r="I128" s="225" t="str">
        <f>CA128&amp;CB128&amp;CC128&amp;CD128</f>
        <v/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252"/>
      <c r="BZ128" s="252"/>
      <c r="CA128" s="253" t="str">
        <f>IF(CK128=1,"* No olvide ingresar la variable Pueblos Originarios. Si no tiene digite Cero. ","")</f>
        <v/>
      </c>
      <c r="CB128" s="253" t="str">
        <f>IF(CL128=1,"* No olvide ingresar la variable Migrantes. Si no tiene digite Cero. ","")</f>
        <v/>
      </c>
      <c r="CC128" s="253" t="str">
        <f>IF(CM128=1,"* El total de Pueblos Originarios NO DEBE superar la suma por Rango Etario. ","")</f>
        <v/>
      </c>
      <c r="CD128" s="253" t="str">
        <f>IF(CN128=1,"* El total de Migrantes NO DEBE superar la suma por grupo de edad","")</f>
        <v/>
      </c>
      <c r="CE128" s="25"/>
      <c r="CF128" s="25"/>
      <c r="CK128" s="254">
        <f>IF(AND(G128="",SUM(C128:F128)&lt;&gt;0),1,0)</f>
        <v>0</v>
      </c>
      <c r="CL128" s="254">
        <f>IF(AND(H128="",SUM(C128:F128)&lt;&gt;0),1,0)</f>
        <v>0</v>
      </c>
      <c r="CM128" s="254">
        <f>IF(SUM(C128:F128)&lt;G128,1,0)</f>
        <v>0</v>
      </c>
      <c r="CN128" s="254">
        <f>IF(SUM(C128:F128)&lt;H128,1,0)</f>
        <v>0</v>
      </c>
      <c r="CO128"/>
      <c r="CP128"/>
    </row>
    <row r="129" spans="1:92" s="8" customFormat="1" ht="21" x14ac:dyDescent="0.25">
      <c r="A129" s="245" t="s">
        <v>166</v>
      </c>
      <c r="B129" s="255"/>
      <c r="C129" s="256"/>
      <c r="D129" s="55"/>
      <c r="E129" s="55"/>
      <c r="F129" s="57"/>
      <c r="G129" s="120"/>
      <c r="H129" s="56"/>
      <c r="I129" s="225" t="str">
        <f>CA129&amp;CB129&amp;CC129&amp;CD129</f>
        <v/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252"/>
      <c r="BZ129" s="252"/>
      <c r="CA129" s="253" t="str">
        <f>IF(CK129=1,"* No olvide ingresar la variable Pueblos Originarios. Si no tiene digite Cero. ","")</f>
        <v/>
      </c>
      <c r="CB129" s="253" t="str">
        <f>IF(CL129=1,"* No olvide ingresar la variable Migrantes. Si no tiene digite Cero. ","")</f>
        <v/>
      </c>
      <c r="CC129" s="253" t="str">
        <f>IF(CM129=1,"* El total de Pueblos Originarios NO DEBE superar la suma por Rango Etario. ","")</f>
        <v/>
      </c>
      <c r="CD129" s="253" t="str">
        <f>IF(CN129=1,"* El total de Migrantes NO DEBE superar la suma por grupo de edad","")</f>
        <v/>
      </c>
      <c r="CE129" s="25"/>
      <c r="CF129" s="25"/>
      <c r="CK129" s="254">
        <f>IF(AND(G129="",SUM(C129:F129)&lt;&gt;0),1,0)</f>
        <v>0</v>
      </c>
      <c r="CL129" s="254">
        <f>IF(AND(H129="",SUM(C129:F129)&lt;&gt;0),1,0)</f>
        <v>0</v>
      </c>
      <c r="CM129" s="254">
        <f>IF(SUM(C129:F129)&lt;G129,1,0)</f>
        <v>0</v>
      </c>
      <c r="CN129" s="254">
        <f>IF(SUM(C129:F129)&lt;H129,1,0)</f>
        <v>0</v>
      </c>
    </row>
    <row r="130" spans="1:92" x14ac:dyDescent="0.25">
      <c r="A130" s="257" t="s">
        <v>167</v>
      </c>
      <c r="B130" s="257"/>
      <c r="C130" s="257"/>
      <c r="D130" s="258"/>
      <c r="E130" s="259"/>
      <c r="F130" s="259"/>
      <c r="G130" s="259"/>
      <c r="H130" s="259"/>
      <c r="I130" s="259"/>
      <c r="J130" s="260"/>
      <c r="K130" s="259"/>
      <c r="L130" s="259"/>
      <c r="M130" s="259"/>
      <c r="N130" s="259"/>
      <c r="O130" s="259"/>
      <c r="P130" s="259"/>
    </row>
    <row r="131" spans="1:92" s="8" customFormat="1" ht="10.5" customHeight="1" x14ac:dyDescent="0.15">
      <c r="A131" s="1067" t="s">
        <v>110</v>
      </c>
      <c r="B131" s="1068"/>
      <c r="C131" s="1069"/>
      <c r="D131" s="1072" t="s">
        <v>111</v>
      </c>
      <c r="E131" s="1074" t="s">
        <v>168</v>
      </c>
      <c r="F131" s="1075"/>
      <c r="G131" s="1075"/>
      <c r="H131" s="1075"/>
      <c r="I131" s="1075"/>
      <c r="J131" s="1075"/>
      <c r="K131" s="1075"/>
      <c r="L131" s="1075"/>
      <c r="M131" s="1075"/>
      <c r="N131" s="1076"/>
      <c r="O131" s="1075" t="s">
        <v>112</v>
      </c>
      <c r="P131" s="1085"/>
    </row>
    <row r="132" spans="1:92" s="8" customFormat="1" ht="21" x14ac:dyDescent="0.15">
      <c r="A132" s="1070"/>
      <c r="B132" s="1070"/>
      <c r="C132" s="1071"/>
      <c r="D132" s="1073"/>
      <c r="E132" s="261" t="s">
        <v>169</v>
      </c>
      <c r="F132" s="262" t="s">
        <v>170</v>
      </c>
      <c r="G132" s="262" t="s">
        <v>113</v>
      </c>
      <c r="H132" s="262" t="s">
        <v>114</v>
      </c>
      <c r="I132" s="262" t="s">
        <v>115</v>
      </c>
      <c r="J132" s="262" t="s">
        <v>116</v>
      </c>
      <c r="K132" s="262" t="s">
        <v>117</v>
      </c>
      <c r="L132" s="262" t="s">
        <v>171</v>
      </c>
      <c r="M132" s="262" t="s">
        <v>172</v>
      </c>
      <c r="N132" s="263" t="s">
        <v>173</v>
      </c>
      <c r="O132" s="264" t="s">
        <v>51</v>
      </c>
      <c r="P132" s="265" t="s">
        <v>50</v>
      </c>
    </row>
    <row r="133" spans="1:92" s="8" customFormat="1" x14ac:dyDescent="0.25">
      <c r="A133" s="1086" t="s">
        <v>174</v>
      </c>
      <c r="B133" s="1087"/>
      <c r="C133" s="266" t="s">
        <v>175</v>
      </c>
      <c r="D133" s="267">
        <f>+E133</f>
        <v>0</v>
      </c>
      <c r="E133" s="268"/>
      <c r="F133" s="269"/>
      <c r="G133" s="269"/>
      <c r="H133" s="269"/>
      <c r="I133" s="269"/>
      <c r="J133" s="269"/>
      <c r="K133" s="269"/>
      <c r="L133" s="269"/>
      <c r="M133" s="269"/>
      <c r="N133" s="270"/>
      <c r="O133" s="271"/>
      <c r="P133" s="272"/>
      <c r="Q133" s="225" t="str">
        <f>CA133</f>
        <v/>
      </c>
      <c r="CA133" s="24" t="str">
        <f>IF((O133+P133)&lt;&gt;D133," * El desglose por Sexo no puede ser distinto al Total.","")</f>
        <v/>
      </c>
      <c r="CK133" s="27">
        <f>IF((O133+P133)&lt;&gt;D133,1,0)</f>
        <v>0</v>
      </c>
    </row>
    <row r="134" spans="1:92" s="8" customFormat="1" x14ac:dyDescent="0.25">
      <c r="A134" s="1088"/>
      <c r="B134" s="1089"/>
      <c r="C134" s="273" t="s">
        <v>176</v>
      </c>
      <c r="D134" s="267">
        <f>+F134</f>
        <v>0</v>
      </c>
      <c r="E134" s="274"/>
      <c r="F134" s="275"/>
      <c r="G134" s="276"/>
      <c r="H134" s="276"/>
      <c r="I134" s="276"/>
      <c r="J134" s="276"/>
      <c r="K134" s="276"/>
      <c r="L134" s="276"/>
      <c r="M134" s="276"/>
      <c r="N134" s="277"/>
      <c r="O134" s="278"/>
      <c r="P134" s="279"/>
      <c r="Q134" s="225" t="str">
        <f t="shared" ref="Q134:Q148" si="23">CA134</f>
        <v/>
      </c>
      <c r="CA134" s="24" t="str">
        <f t="shared" ref="CA134:CA148" si="24">IF((O134+P134)&lt;&gt;D134," * El desglose por Sexo no puede ser distinto al Total.","")</f>
        <v/>
      </c>
      <c r="CK134" s="27">
        <f t="shared" ref="CK134:CK148" si="25">IF((O134+P134)&lt;&gt;D134,1,0)</f>
        <v>0</v>
      </c>
    </row>
    <row r="135" spans="1:92" s="8" customFormat="1" x14ac:dyDescent="0.25">
      <c r="A135" s="1088"/>
      <c r="B135" s="1089"/>
      <c r="C135" s="273" t="s">
        <v>177</v>
      </c>
      <c r="D135" s="267">
        <f>+G135</f>
        <v>0</v>
      </c>
      <c r="E135" s="274"/>
      <c r="F135" s="276"/>
      <c r="G135" s="275"/>
      <c r="H135" s="276"/>
      <c r="I135" s="276"/>
      <c r="J135" s="276"/>
      <c r="K135" s="276"/>
      <c r="L135" s="276"/>
      <c r="M135" s="276"/>
      <c r="N135" s="277"/>
      <c r="O135" s="278"/>
      <c r="P135" s="279"/>
      <c r="Q135" s="225" t="str">
        <f t="shared" si="23"/>
        <v/>
      </c>
      <c r="CA135" s="24" t="str">
        <f t="shared" si="24"/>
        <v/>
      </c>
      <c r="CK135" s="27">
        <f t="shared" si="25"/>
        <v>0</v>
      </c>
    </row>
    <row r="136" spans="1:92" s="8" customFormat="1" ht="21" x14ac:dyDescent="0.25">
      <c r="A136" s="1088"/>
      <c r="B136" s="1089"/>
      <c r="C136" s="280" t="s">
        <v>178</v>
      </c>
      <c r="D136" s="267">
        <f>+H136</f>
        <v>0</v>
      </c>
      <c r="E136" s="274"/>
      <c r="F136" s="276"/>
      <c r="G136" s="276"/>
      <c r="H136" s="275"/>
      <c r="I136" s="276"/>
      <c r="J136" s="276"/>
      <c r="K136" s="276"/>
      <c r="L136" s="276"/>
      <c r="M136" s="276"/>
      <c r="N136" s="277"/>
      <c r="O136" s="278"/>
      <c r="P136" s="279"/>
      <c r="Q136" s="225" t="str">
        <f t="shared" si="23"/>
        <v/>
      </c>
      <c r="CA136" s="24" t="str">
        <f t="shared" si="24"/>
        <v/>
      </c>
      <c r="CK136" s="27">
        <f t="shared" si="25"/>
        <v>0</v>
      </c>
    </row>
    <row r="137" spans="1:92" s="8" customFormat="1" ht="21" x14ac:dyDescent="0.25">
      <c r="A137" s="1088"/>
      <c r="B137" s="1089"/>
      <c r="C137" s="280" t="s">
        <v>179</v>
      </c>
      <c r="D137" s="267">
        <f>+I137+J137+K137</f>
        <v>0</v>
      </c>
      <c r="E137" s="274"/>
      <c r="F137" s="276"/>
      <c r="G137" s="276"/>
      <c r="H137" s="276"/>
      <c r="I137" s="275"/>
      <c r="J137" s="275"/>
      <c r="K137" s="275"/>
      <c r="L137" s="276"/>
      <c r="M137" s="276"/>
      <c r="N137" s="277"/>
      <c r="O137" s="278"/>
      <c r="P137" s="279"/>
      <c r="Q137" s="225" t="str">
        <f t="shared" si="23"/>
        <v/>
      </c>
      <c r="CA137" s="24" t="str">
        <f t="shared" si="24"/>
        <v/>
      </c>
      <c r="CK137" s="27">
        <f t="shared" si="25"/>
        <v>0</v>
      </c>
    </row>
    <row r="138" spans="1:92" s="8" customFormat="1" x14ac:dyDescent="0.25">
      <c r="A138" s="1088"/>
      <c r="B138" s="1089"/>
      <c r="C138" s="281" t="s">
        <v>180</v>
      </c>
      <c r="D138" s="267">
        <f>+G138+H138+I138</f>
        <v>0</v>
      </c>
      <c r="E138" s="274"/>
      <c r="F138" s="276"/>
      <c r="G138" s="275"/>
      <c r="H138" s="275"/>
      <c r="I138" s="275"/>
      <c r="J138" s="276"/>
      <c r="K138" s="276"/>
      <c r="L138" s="276"/>
      <c r="M138" s="276"/>
      <c r="N138" s="277"/>
      <c r="O138" s="278"/>
      <c r="P138" s="279"/>
      <c r="Q138" s="225" t="str">
        <f t="shared" si="23"/>
        <v/>
      </c>
      <c r="CA138" s="24" t="str">
        <f t="shared" si="24"/>
        <v/>
      </c>
      <c r="CK138" s="27">
        <f t="shared" si="25"/>
        <v>0</v>
      </c>
    </row>
    <row r="139" spans="1:92" s="8" customFormat="1" x14ac:dyDescent="0.25">
      <c r="A139" s="1088"/>
      <c r="B139" s="1089"/>
      <c r="C139" s="281" t="s">
        <v>181</v>
      </c>
      <c r="D139" s="267">
        <f>+G139+H139+I139</f>
        <v>0</v>
      </c>
      <c r="E139" s="274"/>
      <c r="F139" s="276"/>
      <c r="G139" s="275"/>
      <c r="H139" s="275"/>
      <c r="I139" s="275"/>
      <c r="J139" s="276"/>
      <c r="K139" s="276"/>
      <c r="L139" s="276"/>
      <c r="M139" s="276"/>
      <c r="N139" s="277"/>
      <c r="O139" s="282"/>
      <c r="P139" s="283"/>
      <c r="Q139" s="225" t="str">
        <f t="shared" si="23"/>
        <v/>
      </c>
      <c r="CA139" s="24" t="str">
        <f t="shared" si="24"/>
        <v/>
      </c>
      <c r="CK139" s="27">
        <f t="shared" si="25"/>
        <v>0</v>
      </c>
    </row>
    <row r="140" spans="1:92" s="8" customFormat="1" ht="21" x14ac:dyDescent="0.25">
      <c r="A140" s="1088"/>
      <c r="B140" s="1089"/>
      <c r="C140" s="284" t="s">
        <v>182</v>
      </c>
      <c r="D140" s="285">
        <f>+L140+M140+N140</f>
        <v>0</v>
      </c>
      <c r="E140" s="286"/>
      <c r="F140" s="287"/>
      <c r="G140" s="287"/>
      <c r="H140" s="287"/>
      <c r="I140" s="287"/>
      <c r="J140" s="287"/>
      <c r="K140" s="287"/>
      <c r="L140" s="288"/>
      <c r="M140" s="288"/>
      <c r="N140" s="289"/>
      <c r="O140" s="290"/>
      <c r="P140" s="291"/>
      <c r="Q140" s="225" t="str">
        <f t="shared" si="23"/>
        <v/>
      </c>
      <c r="CA140" s="24" t="str">
        <f t="shared" si="24"/>
        <v/>
      </c>
      <c r="CK140" s="27">
        <f t="shared" si="25"/>
        <v>0</v>
      </c>
    </row>
    <row r="141" spans="1:92" s="8" customFormat="1" x14ac:dyDescent="0.25">
      <c r="A141" s="1296" t="s">
        <v>183</v>
      </c>
      <c r="B141" s="1297"/>
      <c r="C141" s="292" t="s">
        <v>175</v>
      </c>
      <c r="D141" s="293">
        <f>+E141</f>
        <v>0</v>
      </c>
      <c r="E141" s="294"/>
      <c r="F141" s="295"/>
      <c r="G141" s="295"/>
      <c r="H141" s="295"/>
      <c r="I141" s="295"/>
      <c r="J141" s="295"/>
      <c r="K141" s="295"/>
      <c r="L141" s="295"/>
      <c r="M141" s="295"/>
      <c r="N141" s="296"/>
      <c r="O141" s="294"/>
      <c r="P141" s="297"/>
      <c r="Q141" s="225" t="str">
        <f t="shared" si="23"/>
        <v/>
      </c>
      <c r="CA141" s="24" t="str">
        <f t="shared" si="24"/>
        <v/>
      </c>
      <c r="CK141" s="27">
        <f t="shared" si="25"/>
        <v>0</v>
      </c>
    </row>
    <row r="142" spans="1:92" s="8" customFormat="1" x14ac:dyDescent="0.25">
      <c r="A142" s="1092"/>
      <c r="B142" s="1089"/>
      <c r="C142" s="273" t="s">
        <v>176</v>
      </c>
      <c r="D142" s="298">
        <f>+F142</f>
        <v>0</v>
      </c>
      <c r="E142" s="299"/>
      <c r="F142" s="275"/>
      <c r="G142" s="276"/>
      <c r="H142" s="276"/>
      <c r="I142" s="276"/>
      <c r="J142" s="276"/>
      <c r="K142" s="276"/>
      <c r="L142" s="276"/>
      <c r="M142" s="276"/>
      <c r="N142" s="277"/>
      <c r="O142" s="278"/>
      <c r="P142" s="279"/>
      <c r="Q142" s="225" t="str">
        <f t="shared" si="23"/>
        <v/>
      </c>
      <c r="CA142" s="24" t="str">
        <f t="shared" si="24"/>
        <v/>
      </c>
      <c r="CK142" s="27">
        <f t="shared" si="25"/>
        <v>0</v>
      </c>
    </row>
    <row r="143" spans="1:92" s="8" customFormat="1" x14ac:dyDescent="0.25">
      <c r="A143" s="1092"/>
      <c r="B143" s="1089"/>
      <c r="C143" s="273" t="s">
        <v>177</v>
      </c>
      <c r="D143" s="298">
        <f>+G143</f>
        <v>0</v>
      </c>
      <c r="E143" s="299"/>
      <c r="F143" s="276"/>
      <c r="G143" s="275"/>
      <c r="H143" s="276"/>
      <c r="I143" s="276"/>
      <c r="J143" s="276"/>
      <c r="K143" s="276"/>
      <c r="L143" s="276"/>
      <c r="M143" s="276"/>
      <c r="N143" s="277"/>
      <c r="O143" s="278"/>
      <c r="P143" s="279"/>
      <c r="Q143" s="225" t="str">
        <f t="shared" si="23"/>
        <v/>
      </c>
      <c r="CA143" s="24" t="str">
        <f t="shared" si="24"/>
        <v/>
      </c>
      <c r="CK143" s="27">
        <f t="shared" si="25"/>
        <v>0</v>
      </c>
    </row>
    <row r="144" spans="1:92" s="8" customFormat="1" ht="21" x14ac:dyDescent="0.25">
      <c r="A144" s="1092"/>
      <c r="B144" s="1089"/>
      <c r="C144" s="280" t="s">
        <v>178</v>
      </c>
      <c r="D144" s="298">
        <f>+H144</f>
        <v>0</v>
      </c>
      <c r="E144" s="299"/>
      <c r="F144" s="276"/>
      <c r="G144" s="276"/>
      <c r="H144" s="275"/>
      <c r="I144" s="276"/>
      <c r="J144" s="276"/>
      <c r="K144" s="276"/>
      <c r="L144" s="276"/>
      <c r="M144" s="276"/>
      <c r="N144" s="277"/>
      <c r="O144" s="278"/>
      <c r="P144" s="279"/>
      <c r="Q144" s="225" t="str">
        <f t="shared" si="23"/>
        <v/>
      </c>
      <c r="CA144" s="24" t="str">
        <f t="shared" si="24"/>
        <v/>
      </c>
      <c r="CK144" s="27">
        <f t="shared" si="25"/>
        <v>0</v>
      </c>
    </row>
    <row r="145" spans="1:89" s="8" customFormat="1" ht="21" x14ac:dyDescent="0.25">
      <c r="A145" s="1092"/>
      <c r="B145" s="1089"/>
      <c r="C145" s="280" t="s">
        <v>179</v>
      </c>
      <c r="D145" s="298">
        <f>+I145+J145+K145</f>
        <v>0</v>
      </c>
      <c r="E145" s="299"/>
      <c r="F145" s="276"/>
      <c r="G145" s="276"/>
      <c r="H145" s="276"/>
      <c r="I145" s="275"/>
      <c r="J145" s="275"/>
      <c r="K145" s="275"/>
      <c r="L145" s="276"/>
      <c r="M145" s="276"/>
      <c r="N145" s="277"/>
      <c r="O145" s="278"/>
      <c r="P145" s="279"/>
      <c r="Q145" s="225" t="str">
        <f t="shared" si="23"/>
        <v/>
      </c>
      <c r="CA145" s="24" t="str">
        <f t="shared" si="24"/>
        <v/>
      </c>
      <c r="CK145" s="27">
        <f t="shared" si="25"/>
        <v>0</v>
      </c>
    </row>
    <row r="146" spans="1:89" s="8" customFormat="1" x14ac:dyDescent="0.25">
      <c r="A146" s="1092"/>
      <c r="B146" s="1089"/>
      <c r="C146" s="281" t="s">
        <v>180</v>
      </c>
      <c r="D146" s="298">
        <f>+G146+H146+I146</f>
        <v>0</v>
      </c>
      <c r="E146" s="299"/>
      <c r="F146" s="276"/>
      <c r="G146" s="275"/>
      <c r="H146" s="275"/>
      <c r="I146" s="275"/>
      <c r="J146" s="276"/>
      <c r="K146" s="276"/>
      <c r="L146" s="276"/>
      <c r="M146" s="276"/>
      <c r="N146" s="277"/>
      <c r="O146" s="278"/>
      <c r="P146" s="279"/>
      <c r="Q146" s="225" t="str">
        <f t="shared" si="23"/>
        <v/>
      </c>
      <c r="CA146" s="24" t="str">
        <f t="shared" si="24"/>
        <v/>
      </c>
      <c r="CK146" s="27">
        <f t="shared" si="25"/>
        <v>0</v>
      </c>
    </row>
    <row r="147" spans="1:89" s="8" customFormat="1" x14ac:dyDescent="0.25">
      <c r="A147" s="1092"/>
      <c r="B147" s="1089"/>
      <c r="C147" s="281" t="s">
        <v>181</v>
      </c>
      <c r="D147" s="298">
        <f>+G147+H147+I147</f>
        <v>0</v>
      </c>
      <c r="E147" s="299"/>
      <c r="F147" s="276"/>
      <c r="G147" s="275"/>
      <c r="H147" s="275"/>
      <c r="I147" s="275"/>
      <c r="J147" s="276"/>
      <c r="K147" s="276"/>
      <c r="L147" s="276"/>
      <c r="M147" s="276"/>
      <c r="N147" s="277"/>
      <c r="O147" s="282"/>
      <c r="P147" s="283"/>
      <c r="Q147" s="225" t="str">
        <f t="shared" si="23"/>
        <v/>
      </c>
      <c r="CA147" s="24" t="str">
        <f t="shared" si="24"/>
        <v/>
      </c>
      <c r="CK147" s="27">
        <f t="shared" si="25"/>
        <v>0</v>
      </c>
    </row>
    <row r="148" spans="1:89" s="8" customFormat="1" ht="21" x14ac:dyDescent="0.25">
      <c r="A148" s="1093"/>
      <c r="B148" s="1094"/>
      <c r="C148" s="300" t="s">
        <v>182</v>
      </c>
      <c r="D148" s="301">
        <f>+L148+M148+N148</f>
        <v>0</v>
      </c>
      <c r="E148" s="302"/>
      <c r="F148" s="287"/>
      <c r="G148" s="287"/>
      <c r="H148" s="287"/>
      <c r="I148" s="287"/>
      <c r="J148" s="287"/>
      <c r="K148" s="287"/>
      <c r="L148" s="303"/>
      <c r="M148" s="303"/>
      <c r="N148" s="304"/>
      <c r="O148" s="290"/>
      <c r="P148" s="291"/>
      <c r="Q148" s="225" t="str">
        <f t="shared" si="23"/>
        <v/>
      </c>
      <c r="CA148" s="24" t="str">
        <f t="shared" si="24"/>
        <v/>
      </c>
      <c r="CK148" s="27">
        <f t="shared" si="25"/>
        <v>0</v>
      </c>
    </row>
    <row r="149" spans="1:89" x14ac:dyDescent="0.25">
      <c r="A149" s="305" t="s">
        <v>184</v>
      </c>
      <c r="B149" s="306"/>
      <c r="C149" s="184"/>
      <c r="D149" s="184"/>
      <c r="E149" s="184"/>
      <c r="F149" s="307"/>
      <c r="G149" s="307"/>
      <c r="H149" s="307"/>
      <c r="I149" s="30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</row>
    <row r="150" spans="1:89" ht="42" x14ac:dyDescent="0.25">
      <c r="A150" s="1222" t="s">
        <v>3</v>
      </c>
      <c r="B150" s="1223"/>
      <c r="C150" s="1224"/>
      <c r="D150" s="952" t="s">
        <v>4</v>
      </c>
      <c r="E150" s="343" t="s">
        <v>185</v>
      </c>
      <c r="F150" s="345" t="s">
        <v>81</v>
      </c>
      <c r="G150" s="345" t="s">
        <v>82</v>
      </c>
      <c r="H150" s="348" t="s">
        <v>83</v>
      </c>
      <c r="I150" s="385" t="s">
        <v>84</v>
      </c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</row>
    <row r="151" spans="1:89" ht="15" customHeight="1" x14ac:dyDescent="0.25">
      <c r="A151" s="1208" t="s">
        <v>38</v>
      </c>
      <c r="B151" s="1209" t="s">
        <v>39</v>
      </c>
      <c r="C151" s="1286"/>
      <c r="D151" s="350">
        <f t="shared" ref="D151:D183" si="26">SUM(E151:H151)</f>
        <v>0</v>
      </c>
      <c r="E151" s="351"/>
      <c r="F151" s="352"/>
      <c r="G151" s="352"/>
      <c r="H151" s="386"/>
      <c r="I151" s="387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</row>
    <row r="152" spans="1:89" ht="21" x14ac:dyDescent="0.25">
      <c r="A152" s="982"/>
      <c r="B152" s="1208" t="s">
        <v>40</v>
      </c>
      <c r="C152" s="361" t="s">
        <v>41</v>
      </c>
      <c r="D152" s="350">
        <f t="shared" si="26"/>
        <v>0</v>
      </c>
      <c r="E152" s="363"/>
      <c r="F152" s="31"/>
      <c r="G152" s="31"/>
      <c r="H152" s="82"/>
      <c r="I152" s="368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</row>
    <row r="153" spans="1:89" x14ac:dyDescent="0.25">
      <c r="A153" s="982"/>
      <c r="B153" s="982"/>
      <c r="C153" s="945" t="s">
        <v>42</v>
      </c>
      <c r="D153" s="98">
        <f t="shared" si="26"/>
        <v>0</v>
      </c>
      <c r="E153" s="47"/>
      <c r="F153" s="48"/>
      <c r="G153" s="48"/>
      <c r="H153" s="7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</row>
    <row r="154" spans="1:89" x14ac:dyDescent="0.25">
      <c r="A154" s="982"/>
      <c r="B154" s="982"/>
      <c r="C154" s="46" t="s">
        <v>43</v>
      </c>
      <c r="D154" s="37">
        <f t="shared" si="26"/>
        <v>0</v>
      </c>
      <c r="E154" s="47"/>
      <c r="F154" s="48"/>
      <c r="G154" s="48"/>
      <c r="H154" s="7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</row>
    <row r="155" spans="1:89" x14ac:dyDescent="0.25">
      <c r="A155" s="982"/>
      <c r="B155" s="983"/>
      <c r="C155" s="944" t="s">
        <v>44</v>
      </c>
      <c r="D155" s="53">
        <f t="shared" si="26"/>
        <v>0</v>
      </c>
      <c r="E155" s="54"/>
      <c r="F155" s="55"/>
      <c r="G155" s="55"/>
      <c r="H155" s="159"/>
      <c r="I155" s="174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</row>
    <row r="156" spans="1:89" x14ac:dyDescent="0.25">
      <c r="A156" s="982"/>
      <c r="B156" s="986" t="s">
        <v>45</v>
      </c>
      <c r="C156" s="987"/>
      <c r="D156" s="139">
        <f t="shared" si="26"/>
        <v>0</v>
      </c>
      <c r="E156" s="38"/>
      <c r="F156" s="39"/>
      <c r="G156" s="39"/>
      <c r="H156" s="64"/>
      <c r="I156" s="175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</row>
    <row r="157" spans="1:89" x14ac:dyDescent="0.25">
      <c r="A157" s="982"/>
      <c r="B157" s="988" t="s">
        <v>46</v>
      </c>
      <c r="C157" s="989"/>
      <c r="D157" s="98">
        <f t="shared" si="26"/>
        <v>0</v>
      </c>
      <c r="E157" s="47"/>
      <c r="F157" s="48"/>
      <c r="G157" s="48"/>
      <c r="H157" s="70"/>
      <c r="I157" s="117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</row>
    <row r="158" spans="1:89" x14ac:dyDescent="0.25">
      <c r="A158" s="982"/>
      <c r="B158" s="988" t="s">
        <v>47</v>
      </c>
      <c r="C158" s="989"/>
      <c r="D158" s="98">
        <f t="shared" si="26"/>
        <v>0</v>
      </c>
      <c r="E158" s="47"/>
      <c r="F158" s="48"/>
      <c r="G158" s="48"/>
      <c r="H158" s="70"/>
      <c r="I158" s="117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</row>
    <row r="159" spans="1:89" x14ac:dyDescent="0.25">
      <c r="A159" s="982"/>
      <c r="B159" s="1001" t="s">
        <v>48</v>
      </c>
      <c r="C159" s="1002"/>
      <c r="D159" s="98">
        <f t="shared" si="26"/>
        <v>0</v>
      </c>
      <c r="E159" s="47"/>
      <c r="F159" s="48"/>
      <c r="G159" s="48"/>
      <c r="H159" s="7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</row>
    <row r="160" spans="1:89" x14ac:dyDescent="0.25">
      <c r="A160" s="982"/>
      <c r="B160" s="988" t="s">
        <v>85</v>
      </c>
      <c r="C160" s="989"/>
      <c r="D160" s="98">
        <f t="shared" si="26"/>
        <v>0</v>
      </c>
      <c r="E160" s="47"/>
      <c r="F160" s="48"/>
      <c r="G160" s="48"/>
      <c r="H160" s="7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</row>
    <row r="161" spans="1:35" x14ac:dyDescent="0.25">
      <c r="A161" s="982"/>
      <c r="B161" s="986" t="s">
        <v>52</v>
      </c>
      <c r="C161" s="987"/>
      <c r="D161" s="98">
        <f t="shared" si="26"/>
        <v>0</v>
      </c>
      <c r="E161" s="140"/>
      <c r="F161" s="99"/>
      <c r="G161" s="99"/>
      <c r="H161" s="143"/>
      <c r="I161" s="176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</row>
    <row r="162" spans="1:35" ht="15" customHeight="1" x14ac:dyDescent="0.25">
      <c r="A162" s="982"/>
      <c r="B162" s="1007" t="s">
        <v>53</v>
      </c>
      <c r="C162" s="1008"/>
      <c r="D162" s="98">
        <f t="shared" si="26"/>
        <v>0</v>
      </c>
      <c r="E162" s="140"/>
      <c r="F162" s="99"/>
      <c r="G162" s="99"/>
      <c r="H162" s="143"/>
      <c r="I162" s="176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</row>
    <row r="163" spans="1:35" x14ac:dyDescent="0.25">
      <c r="A163" s="982"/>
      <c r="B163" s="1007" t="s">
        <v>54</v>
      </c>
      <c r="C163" s="1008"/>
      <c r="D163" s="98">
        <f t="shared" si="26"/>
        <v>0</v>
      </c>
      <c r="E163" s="140"/>
      <c r="F163" s="99"/>
      <c r="G163" s="99"/>
      <c r="H163" s="143"/>
      <c r="I163" s="176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</row>
    <row r="164" spans="1:35" x14ac:dyDescent="0.25">
      <c r="A164" s="982"/>
      <c r="B164" s="1001" t="s">
        <v>55</v>
      </c>
      <c r="C164" s="1002"/>
      <c r="D164" s="98">
        <f t="shared" si="26"/>
        <v>0</v>
      </c>
      <c r="E164" s="140"/>
      <c r="F164" s="99"/>
      <c r="G164" s="99"/>
      <c r="H164" s="143"/>
      <c r="I164" s="176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</row>
    <row r="165" spans="1:35" ht="15" customHeight="1" x14ac:dyDescent="0.25">
      <c r="A165" s="982"/>
      <c r="B165" s="1288" t="s">
        <v>56</v>
      </c>
      <c r="C165" s="954" t="s">
        <v>57</v>
      </c>
      <c r="D165" s="362">
        <f t="shared" si="26"/>
        <v>0</v>
      </c>
      <c r="E165" s="366"/>
      <c r="F165" s="31"/>
      <c r="G165" s="31"/>
      <c r="H165" s="82"/>
      <c r="I165" s="368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</row>
    <row r="166" spans="1:35" x14ac:dyDescent="0.25">
      <c r="A166" s="982"/>
      <c r="B166" s="1010"/>
      <c r="C166" s="943" t="s">
        <v>58</v>
      </c>
      <c r="D166" s="37">
        <f t="shared" si="26"/>
        <v>0</v>
      </c>
      <c r="E166" s="69"/>
      <c r="F166" s="48"/>
      <c r="G166" s="48"/>
      <c r="H166" s="70"/>
      <c r="I166" s="117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</row>
    <row r="167" spans="1:35" x14ac:dyDescent="0.25">
      <c r="A167" s="982"/>
      <c r="B167" s="1004"/>
      <c r="C167" s="119" t="s">
        <v>59</v>
      </c>
      <c r="D167" s="72">
        <f t="shared" si="26"/>
        <v>0</v>
      </c>
      <c r="E167" s="76"/>
      <c r="F167" s="74"/>
      <c r="G167" s="74"/>
      <c r="H167" s="77"/>
      <c r="I167" s="103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</row>
    <row r="168" spans="1:35" x14ac:dyDescent="0.25">
      <c r="A168" s="982"/>
      <c r="B168" s="1288" t="s">
        <v>60</v>
      </c>
      <c r="C168" s="361" t="s">
        <v>61</v>
      </c>
      <c r="D168" s="350">
        <f t="shared" si="26"/>
        <v>0</v>
      </c>
      <c r="E168" s="363"/>
      <c r="F168" s="31"/>
      <c r="G168" s="31"/>
      <c r="H168" s="82"/>
      <c r="I168" s="368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</row>
    <row r="169" spans="1:35" x14ac:dyDescent="0.25">
      <c r="A169" s="982"/>
      <c r="B169" s="1010"/>
      <c r="C169" s="129" t="s">
        <v>62</v>
      </c>
      <c r="D169" s="98">
        <f t="shared" si="26"/>
        <v>0</v>
      </c>
      <c r="E169" s="47"/>
      <c r="F169" s="48"/>
      <c r="G169" s="48"/>
      <c r="H169" s="7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</row>
    <row r="170" spans="1:35" x14ac:dyDescent="0.25">
      <c r="A170" s="982"/>
      <c r="B170" s="1004"/>
      <c r="C170" s="119" t="s">
        <v>59</v>
      </c>
      <c r="D170" s="72">
        <f t="shared" si="26"/>
        <v>0</v>
      </c>
      <c r="E170" s="73"/>
      <c r="F170" s="74"/>
      <c r="G170" s="74"/>
      <c r="H170" s="77"/>
      <c r="I170" s="103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</row>
    <row r="171" spans="1:35" x14ac:dyDescent="0.25">
      <c r="A171" s="982"/>
      <c r="B171" s="1217" t="s">
        <v>63</v>
      </c>
      <c r="C171" s="1218"/>
      <c r="D171" s="372">
        <f t="shared" si="26"/>
        <v>0</v>
      </c>
      <c r="E171" s="339"/>
      <c r="F171" s="373"/>
      <c r="G171" s="373"/>
      <c r="H171" s="375"/>
      <c r="I171" s="388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</row>
    <row r="172" spans="1:35" x14ac:dyDescent="0.25">
      <c r="A172" s="982"/>
      <c r="B172" s="1004" t="s">
        <v>64</v>
      </c>
      <c r="C172" s="136" t="s">
        <v>65</v>
      </c>
      <c r="D172" s="139">
        <f t="shared" si="26"/>
        <v>0</v>
      </c>
      <c r="E172" s="38"/>
      <c r="F172" s="39"/>
      <c r="G172" s="39"/>
      <c r="H172" s="64"/>
      <c r="I172" s="175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</row>
    <row r="173" spans="1:35" x14ac:dyDescent="0.25">
      <c r="A173" s="982"/>
      <c r="B173" s="1219"/>
      <c r="C173" s="944" t="s">
        <v>66</v>
      </c>
      <c r="D173" s="98">
        <f t="shared" si="26"/>
        <v>0</v>
      </c>
      <c r="E173" s="47"/>
      <c r="F173" s="48"/>
      <c r="G173" s="48"/>
      <c r="H173" s="7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</row>
    <row r="174" spans="1:35" x14ac:dyDescent="0.25">
      <c r="A174" s="982"/>
      <c r="B174" s="1128" t="s">
        <v>67</v>
      </c>
      <c r="C174" s="1128"/>
      <c r="D174" s="98">
        <f t="shared" si="26"/>
        <v>0</v>
      </c>
      <c r="E174" s="47"/>
      <c r="F174" s="48"/>
      <c r="G174" s="48"/>
      <c r="H174" s="70"/>
      <c r="I174" s="117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</row>
    <row r="175" spans="1:35" x14ac:dyDescent="0.25">
      <c r="A175" s="982"/>
      <c r="B175" s="986" t="s">
        <v>68</v>
      </c>
      <c r="C175" s="987"/>
      <c r="D175" s="98">
        <f t="shared" si="26"/>
        <v>0</v>
      </c>
      <c r="E175" s="47"/>
      <c r="F175" s="48"/>
      <c r="G175" s="48"/>
      <c r="H175" s="70"/>
      <c r="I175" s="117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</row>
    <row r="176" spans="1:35" ht="15" customHeight="1" x14ac:dyDescent="0.25">
      <c r="A176" s="982"/>
      <c r="B176" s="1007" t="s">
        <v>69</v>
      </c>
      <c r="C176" s="1008"/>
      <c r="D176" s="98">
        <f t="shared" si="26"/>
        <v>0</v>
      </c>
      <c r="E176" s="140"/>
      <c r="F176" s="99"/>
      <c r="G176" s="99"/>
      <c r="H176" s="143"/>
      <c r="I176" s="176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</row>
    <row r="177" spans="1:89" x14ac:dyDescent="0.25">
      <c r="A177" s="982"/>
      <c r="B177" s="1001" t="s">
        <v>70</v>
      </c>
      <c r="C177" s="1002"/>
      <c r="D177" s="98">
        <f t="shared" si="26"/>
        <v>0</v>
      </c>
      <c r="E177" s="140"/>
      <c r="F177" s="99"/>
      <c r="G177" s="99"/>
      <c r="H177" s="143"/>
      <c r="I177" s="176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</row>
    <row r="178" spans="1:89" ht="15" customHeight="1" x14ac:dyDescent="0.25">
      <c r="A178" s="982"/>
      <c r="B178" s="1288" t="s">
        <v>71</v>
      </c>
      <c r="C178" s="377" t="s">
        <v>72</v>
      </c>
      <c r="D178" s="350">
        <f t="shared" si="26"/>
        <v>0</v>
      </c>
      <c r="E178" s="363"/>
      <c r="F178" s="31"/>
      <c r="G178" s="31"/>
      <c r="H178" s="82"/>
      <c r="I178" s="368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</row>
    <row r="179" spans="1:89" x14ac:dyDescent="0.25">
      <c r="A179" s="982"/>
      <c r="B179" s="1010"/>
      <c r="C179" s="148" t="s">
        <v>73</v>
      </c>
      <c r="D179" s="98">
        <f t="shared" si="26"/>
        <v>0</v>
      </c>
      <c r="E179" s="47"/>
      <c r="F179" s="48"/>
      <c r="G179" s="48"/>
      <c r="H179" s="7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</row>
    <row r="180" spans="1:89" x14ac:dyDescent="0.25">
      <c r="A180" s="982"/>
      <c r="B180" s="1004"/>
      <c r="C180" s="151" t="s">
        <v>74</v>
      </c>
      <c r="D180" s="98">
        <f t="shared" si="26"/>
        <v>0</v>
      </c>
      <c r="E180" s="140"/>
      <c r="F180" s="99"/>
      <c r="G180" s="99"/>
      <c r="H180" s="143"/>
      <c r="I180" s="176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</row>
    <row r="181" spans="1:89" x14ac:dyDescent="0.25">
      <c r="A181" s="982"/>
      <c r="B181" s="1123" t="s">
        <v>77</v>
      </c>
      <c r="C181" s="1216"/>
      <c r="D181" s="362">
        <f t="shared" si="26"/>
        <v>0</v>
      </c>
      <c r="E181" s="363"/>
      <c r="F181" s="31"/>
      <c r="G181" s="31"/>
      <c r="H181" s="389"/>
      <c r="I181" s="368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</row>
    <row r="182" spans="1:89" x14ac:dyDescent="0.25">
      <c r="A182" s="982"/>
      <c r="B182" s="1013" t="s">
        <v>78</v>
      </c>
      <c r="C182" s="1014"/>
      <c r="D182" s="53">
        <f t="shared" si="26"/>
        <v>0</v>
      </c>
      <c r="E182" s="54"/>
      <c r="F182" s="55"/>
      <c r="G182" s="55"/>
      <c r="H182" s="180"/>
      <c r="I182" s="174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</row>
    <row r="183" spans="1:89" x14ac:dyDescent="0.25">
      <c r="A183" s="983"/>
      <c r="B183" s="1259" t="s">
        <v>4</v>
      </c>
      <c r="C183" s="1260"/>
      <c r="D183" s="372">
        <f t="shared" si="26"/>
        <v>0</v>
      </c>
      <c r="E183" s="379">
        <f>SUM(E151:E182)</f>
        <v>0</v>
      </c>
      <c r="F183" s="382">
        <f>SUM(F151:F182)</f>
        <v>0</v>
      </c>
      <c r="G183" s="382">
        <f>SUM(G151:G182)</f>
        <v>0</v>
      </c>
      <c r="H183" s="390">
        <f>SUM(H151:H182)</f>
        <v>0</v>
      </c>
      <c r="I183" s="391">
        <f>SUM(I151:I182)</f>
        <v>0</v>
      </c>
      <c r="J183" s="239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</row>
    <row r="184" spans="1:89" x14ac:dyDescent="0.25">
      <c r="A184" s="305" t="s">
        <v>186</v>
      </c>
      <c r="B184" s="248"/>
      <c r="C184" s="248"/>
      <c r="D184" s="248"/>
      <c r="E184" s="248"/>
      <c r="F184" s="393"/>
      <c r="G184" s="393" t="s">
        <v>187</v>
      </c>
      <c r="H184" s="412"/>
      <c r="I184" s="412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184"/>
    </row>
    <row r="185" spans="1:89" ht="15" customHeight="1" x14ac:dyDescent="0.25">
      <c r="A185" s="1263" t="s">
        <v>188</v>
      </c>
      <c r="B185" s="1290" t="s">
        <v>189</v>
      </c>
      <c r="C185" s="1105" t="s">
        <v>4</v>
      </c>
      <c r="D185" s="1105"/>
      <c r="E185" s="1289"/>
      <c r="F185" s="1222" t="s">
        <v>190</v>
      </c>
      <c r="G185" s="1223"/>
      <c r="H185" s="1223"/>
      <c r="I185" s="1223"/>
      <c r="J185" s="1223"/>
      <c r="K185" s="1223"/>
      <c r="L185" s="1223"/>
      <c r="M185" s="1223"/>
      <c r="N185" s="1223"/>
      <c r="O185" s="1223"/>
      <c r="P185" s="1223"/>
      <c r="Q185" s="1223"/>
      <c r="R185" s="1223"/>
      <c r="S185" s="1223"/>
      <c r="T185" s="1223"/>
      <c r="U185" s="1223"/>
      <c r="V185" s="1223"/>
      <c r="W185" s="1223"/>
      <c r="X185" s="1223"/>
      <c r="Y185" s="1223"/>
      <c r="Z185" s="1223"/>
      <c r="AA185" s="1223"/>
      <c r="AB185" s="1223"/>
      <c r="AC185" s="1223"/>
      <c r="AD185" s="1223"/>
      <c r="AE185" s="1223"/>
      <c r="AF185" s="1223"/>
      <c r="AG185" s="1264"/>
      <c r="AH185" s="1257" t="s">
        <v>191</v>
      </c>
      <c r="AI185" s="310"/>
    </row>
    <row r="186" spans="1:89" x14ac:dyDescent="0.25">
      <c r="A186" s="1263"/>
      <c r="B186" s="1104"/>
      <c r="C186" s="1106"/>
      <c r="D186" s="1106"/>
      <c r="E186" s="1107"/>
      <c r="F186" s="1222" t="s">
        <v>19</v>
      </c>
      <c r="G186" s="1224"/>
      <c r="H186" s="1258" t="s">
        <v>20</v>
      </c>
      <c r="I186" s="1240"/>
      <c r="J186" s="1258" t="s">
        <v>21</v>
      </c>
      <c r="K186" s="1240"/>
      <c r="L186" s="1258" t="s">
        <v>22</v>
      </c>
      <c r="M186" s="1240"/>
      <c r="N186" s="1258" t="s">
        <v>23</v>
      </c>
      <c r="O186" s="1240"/>
      <c r="P186" s="1258" t="s">
        <v>24</v>
      </c>
      <c r="Q186" s="1240"/>
      <c r="R186" s="1258" t="s">
        <v>25</v>
      </c>
      <c r="S186" s="1240"/>
      <c r="T186" s="1258" t="s">
        <v>26</v>
      </c>
      <c r="U186" s="1240"/>
      <c r="V186" s="1258" t="s">
        <v>27</v>
      </c>
      <c r="W186" s="1240"/>
      <c r="X186" s="1258" t="s">
        <v>28</v>
      </c>
      <c r="Y186" s="1240"/>
      <c r="Z186" s="1258" t="s">
        <v>29</v>
      </c>
      <c r="AA186" s="1240"/>
      <c r="AB186" s="1258" t="s">
        <v>30</v>
      </c>
      <c r="AC186" s="1240"/>
      <c r="AD186" s="1258" t="s">
        <v>31</v>
      </c>
      <c r="AE186" s="1240"/>
      <c r="AF186" s="1258" t="s">
        <v>32</v>
      </c>
      <c r="AG186" s="1261"/>
      <c r="AH186" s="1096"/>
    </row>
    <row r="187" spans="1:89" x14ac:dyDescent="0.25">
      <c r="A187" s="1263"/>
      <c r="B187" s="1035"/>
      <c r="C187" s="953" t="s">
        <v>192</v>
      </c>
      <c r="D187" s="349" t="s">
        <v>51</v>
      </c>
      <c r="E187" s="951" t="s">
        <v>50</v>
      </c>
      <c r="F187" s="347" t="s">
        <v>51</v>
      </c>
      <c r="G187" s="951" t="s">
        <v>50</v>
      </c>
      <c r="H187" s="347" t="s">
        <v>51</v>
      </c>
      <c r="I187" s="951" t="s">
        <v>50</v>
      </c>
      <c r="J187" s="347" t="s">
        <v>51</v>
      </c>
      <c r="K187" s="951" t="s">
        <v>50</v>
      </c>
      <c r="L187" s="347" t="s">
        <v>51</v>
      </c>
      <c r="M187" s="951" t="s">
        <v>50</v>
      </c>
      <c r="N187" s="347" t="s">
        <v>51</v>
      </c>
      <c r="O187" s="951" t="s">
        <v>50</v>
      </c>
      <c r="P187" s="347" t="s">
        <v>51</v>
      </c>
      <c r="Q187" s="951" t="s">
        <v>50</v>
      </c>
      <c r="R187" s="347" t="s">
        <v>51</v>
      </c>
      <c r="S187" s="951" t="s">
        <v>50</v>
      </c>
      <c r="T187" s="347" t="s">
        <v>51</v>
      </c>
      <c r="U187" s="951" t="s">
        <v>50</v>
      </c>
      <c r="V187" s="347" t="s">
        <v>51</v>
      </c>
      <c r="W187" s="951" t="s">
        <v>50</v>
      </c>
      <c r="X187" s="347" t="s">
        <v>51</v>
      </c>
      <c r="Y187" s="951" t="s">
        <v>50</v>
      </c>
      <c r="Z187" s="347" t="s">
        <v>51</v>
      </c>
      <c r="AA187" s="951" t="s">
        <v>50</v>
      </c>
      <c r="AB187" s="347" t="s">
        <v>51</v>
      </c>
      <c r="AC187" s="951" t="s">
        <v>50</v>
      </c>
      <c r="AD187" s="347" t="s">
        <v>51</v>
      </c>
      <c r="AE187" s="951" t="s">
        <v>50</v>
      </c>
      <c r="AF187" s="347" t="s">
        <v>51</v>
      </c>
      <c r="AG187" s="950" t="s">
        <v>50</v>
      </c>
      <c r="AH187" s="1097"/>
    </row>
    <row r="188" spans="1:89" x14ac:dyDescent="0.25">
      <c r="A188" s="1262" t="s">
        <v>193</v>
      </c>
      <c r="B188" s="413" t="s">
        <v>194</v>
      </c>
      <c r="C188" s="1478">
        <f>SUM(D188:E188)</f>
        <v>0</v>
      </c>
      <c r="D188" s="315">
        <f>+F188+H188+J188+L188+N188+P188+R188+T188+V188+X188+Z188+AB188+AD188+AF188</f>
        <v>0</v>
      </c>
      <c r="E188" s="316">
        <f>+G188+I188+K188+M188+O188+Q188+S188+U188+W188+Y188+AA188+AC188+AE188+AG188</f>
        <v>0</v>
      </c>
      <c r="F188" s="47"/>
      <c r="G188" s="49"/>
      <c r="H188" s="47"/>
      <c r="I188" s="49"/>
      <c r="J188" s="47"/>
      <c r="K188" s="49"/>
      <c r="L188" s="47"/>
      <c r="M188" s="49"/>
      <c r="N188" s="47"/>
      <c r="O188" s="49"/>
      <c r="P188" s="47"/>
      <c r="Q188" s="49"/>
      <c r="R188" s="47"/>
      <c r="S188" s="49"/>
      <c r="T188" s="47"/>
      <c r="U188" s="49"/>
      <c r="V188" s="47"/>
      <c r="W188" s="49"/>
      <c r="X188" s="47"/>
      <c r="Y188" s="49"/>
      <c r="Z188" s="47"/>
      <c r="AA188" s="49"/>
      <c r="AB188" s="47"/>
      <c r="AC188" s="49"/>
      <c r="AD188" s="47"/>
      <c r="AE188" s="49"/>
      <c r="AF188" s="47"/>
      <c r="AG188" s="41"/>
      <c r="AH188" s="51"/>
      <c r="AI188" s="225" t="str">
        <f>$BZ188</f>
        <v/>
      </c>
      <c r="BZ188" s="24" t="str">
        <f>IF(AND($C188&lt;&gt;0,AH188=""),"* No olvide ingresar la variable "&amp;AH$185&amp;""&amp;" (Digite CERO si no tiene).  ",IF(AH188&gt;$C188,"* La variable Beneficiarios no puede superar el Total Ambos Sexos. ",""))</f>
        <v/>
      </c>
      <c r="CK188" s="27">
        <f>IF(AND($C188&lt;&gt;0,AH188=""),1,IF(AH188&gt;$C188,1,0))</f>
        <v>0</v>
      </c>
    </row>
    <row r="189" spans="1:89" x14ac:dyDescent="0.25">
      <c r="A189" s="1101"/>
      <c r="B189" s="317" t="s">
        <v>195</v>
      </c>
      <c r="C189" s="414">
        <f t="shared" ref="C189:C194" si="27">SUM(D189:E189)</f>
        <v>0</v>
      </c>
      <c r="D189" s="319">
        <f t="shared" ref="D189:E194" si="28">+F189+H189+J189+L189+N189+P189+R189+T189+V189+X189+Z189+AB189+AD189+AF189</f>
        <v>0</v>
      </c>
      <c r="E189" s="320">
        <f t="shared" si="28"/>
        <v>0</v>
      </c>
      <c r="F189" s="140"/>
      <c r="G189" s="321"/>
      <c r="H189" s="140"/>
      <c r="I189" s="321"/>
      <c r="J189" s="140"/>
      <c r="K189" s="321"/>
      <c r="L189" s="140"/>
      <c r="M189" s="321"/>
      <c r="N189" s="140"/>
      <c r="O189" s="321"/>
      <c r="P189" s="140"/>
      <c r="Q189" s="321"/>
      <c r="R189" s="140"/>
      <c r="S189" s="321"/>
      <c r="T189" s="140"/>
      <c r="U189" s="321"/>
      <c r="V189" s="140"/>
      <c r="W189" s="321"/>
      <c r="X189" s="140"/>
      <c r="Y189" s="321"/>
      <c r="Z189" s="140"/>
      <c r="AA189" s="321"/>
      <c r="AB189" s="140"/>
      <c r="AC189" s="321"/>
      <c r="AD189" s="140"/>
      <c r="AE189" s="321"/>
      <c r="AF189" s="140"/>
      <c r="AG189" s="100"/>
      <c r="AH189" s="141"/>
      <c r="AI189" s="225" t="str">
        <f t="shared" ref="AI189:AI194" si="29">$BZ189</f>
        <v/>
      </c>
      <c r="BZ189" s="24" t="str">
        <f t="shared" ref="BZ189:BZ194" si="30">IF(AND($C189&lt;&gt;0,AH189=""),"* No olvide ingresar la variable "&amp;AH$185&amp;""&amp;" (Digite CERO si no tiene).  ",IF(AH189&gt;$C189,"* La variable Beneficiarios no puede superar el Total Ambos Sexos. ",""))</f>
        <v/>
      </c>
      <c r="CK189" s="27">
        <f t="shared" ref="CK189:CK194" si="31">IF(AND($C189&lt;&gt;0,AH189=""),1,IF(AH189&gt;$C189,1,0))</f>
        <v>0</v>
      </c>
    </row>
    <row r="190" spans="1:89" x14ac:dyDescent="0.25">
      <c r="A190" s="1101"/>
      <c r="B190" s="37" t="s">
        <v>196</v>
      </c>
      <c r="C190" s="414">
        <f t="shared" si="27"/>
        <v>0</v>
      </c>
      <c r="D190" s="319">
        <f t="shared" si="28"/>
        <v>0</v>
      </c>
      <c r="E190" s="320">
        <f t="shared" si="28"/>
        <v>0</v>
      </c>
      <c r="F190" s="140"/>
      <c r="G190" s="321"/>
      <c r="H190" s="140"/>
      <c r="I190" s="321"/>
      <c r="J190" s="140"/>
      <c r="K190" s="321"/>
      <c r="L190" s="140"/>
      <c r="M190" s="321"/>
      <c r="N190" s="140"/>
      <c r="O190" s="321"/>
      <c r="P190" s="140"/>
      <c r="Q190" s="321"/>
      <c r="R190" s="140"/>
      <c r="S190" s="321"/>
      <c r="T190" s="140"/>
      <c r="U190" s="321"/>
      <c r="V190" s="140"/>
      <c r="W190" s="321"/>
      <c r="X190" s="140"/>
      <c r="Y190" s="321"/>
      <c r="Z190" s="140"/>
      <c r="AA190" s="321"/>
      <c r="AB190" s="140"/>
      <c r="AC190" s="321"/>
      <c r="AD190" s="140"/>
      <c r="AE190" s="321"/>
      <c r="AF190" s="140"/>
      <c r="AG190" s="100"/>
      <c r="AH190" s="141"/>
      <c r="AI190" s="225" t="str">
        <f t="shared" si="29"/>
        <v/>
      </c>
      <c r="BZ190" s="24" t="str">
        <f t="shared" si="30"/>
        <v/>
      </c>
      <c r="CK190" s="27">
        <f t="shared" si="31"/>
        <v>0</v>
      </c>
    </row>
    <row r="191" spans="1:89" x14ac:dyDescent="0.25">
      <c r="A191" s="1101"/>
      <c r="B191" s="322" t="s">
        <v>197</v>
      </c>
      <c r="C191" s="414">
        <f t="shared" si="27"/>
        <v>0</v>
      </c>
      <c r="D191" s="319">
        <f t="shared" si="28"/>
        <v>0</v>
      </c>
      <c r="E191" s="320">
        <f t="shared" si="28"/>
        <v>0</v>
      </c>
      <c r="F191" s="140"/>
      <c r="G191" s="321"/>
      <c r="H191" s="140"/>
      <c r="I191" s="321"/>
      <c r="J191" s="140"/>
      <c r="K191" s="321"/>
      <c r="L191" s="140"/>
      <c r="M191" s="321"/>
      <c r="N191" s="140"/>
      <c r="O191" s="321"/>
      <c r="P191" s="140"/>
      <c r="Q191" s="321"/>
      <c r="R191" s="140"/>
      <c r="S191" s="321"/>
      <c r="T191" s="140"/>
      <c r="U191" s="321"/>
      <c r="V191" s="140"/>
      <c r="W191" s="321"/>
      <c r="X191" s="140"/>
      <c r="Y191" s="321"/>
      <c r="Z191" s="140"/>
      <c r="AA191" s="321"/>
      <c r="AB191" s="140"/>
      <c r="AC191" s="321"/>
      <c r="AD191" s="140"/>
      <c r="AE191" s="321"/>
      <c r="AF191" s="140"/>
      <c r="AG191" s="100"/>
      <c r="AH191" s="141"/>
      <c r="AI191" s="225" t="str">
        <f t="shared" si="29"/>
        <v/>
      </c>
      <c r="BZ191" s="24" t="str">
        <f t="shared" si="30"/>
        <v/>
      </c>
      <c r="CK191" s="27">
        <f t="shared" si="31"/>
        <v>0</v>
      </c>
    </row>
    <row r="192" spans="1:89" x14ac:dyDescent="0.25">
      <c r="A192" s="1101"/>
      <c r="B192" s="317" t="s">
        <v>198</v>
      </c>
      <c r="C192" s="323">
        <f t="shared" si="27"/>
        <v>0</v>
      </c>
      <c r="D192" s="315">
        <f t="shared" si="28"/>
        <v>0</v>
      </c>
      <c r="E192" s="316">
        <f t="shared" si="28"/>
        <v>0</v>
      </c>
      <c r="F192" s="47"/>
      <c r="G192" s="49"/>
      <c r="H192" s="47"/>
      <c r="I192" s="49"/>
      <c r="J192" s="47"/>
      <c r="K192" s="49"/>
      <c r="L192" s="47"/>
      <c r="M192" s="49"/>
      <c r="N192" s="47"/>
      <c r="O192" s="49"/>
      <c r="P192" s="47"/>
      <c r="Q192" s="49"/>
      <c r="R192" s="47"/>
      <c r="S192" s="49"/>
      <c r="T192" s="47"/>
      <c r="U192" s="49"/>
      <c r="V192" s="47"/>
      <c r="W192" s="49"/>
      <c r="X192" s="47"/>
      <c r="Y192" s="49"/>
      <c r="Z192" s="47"/>
      <c r="AA192" s="49"/>
      <c r="AB192" s="47"/>
      <c r="AC192" s="49"/>
      <c r="AD192" s="47"/>
      <c r="AE192" s="49"/>
      <c r="AF192" s="47"/>
      <c r="AG192" s="41"/>
      <c r="AH192" s="117"/>
      <c r="AI192" s="225" t="str">
        <f t="shared" si="29"/>
        <v/>
      </c>
      <c r="BZ192" s="24" t="str">
        <f t="shared" si="30"/>
        <v/>
      </c>
      <c r="CK192" s="27">
        <f t="shared" si="31"/>
        <v>0</v>
      </c>
    </row>
    <row r="193" spans="1:89" x14ac:dyDescent="0.25">
      <c r="A193" s="1102"/>
      <c r="B193" s="324" t="s">
        <v>199</v>
      </c>
      <c r="C193" s="323">
        <f t="shared" si="27"/>
        <v>0</v>
      </c>
      <c r="D193" s="315">
        <f t="shared" si="28"/>
        <v>0</v>
      </c>
      <c r="E193" s="316">
        <f t="shared" si="28"/>
        <v>0</v>
      </c>
      <c r="F193" s="73"/>
      <c r="G193" s="325"/>
      <c r="H193" s="73"/>
      <c r="I193" s="325"/>
      <c r="J193" s="73"/>
      <c r="K193" s="325"/>
      <c r="L193" s="73"/>
      <c r="M193" s="325"/>
      <c r="N193" s="73"/>
      <c r="O193" s="325"/>
      <c r="P193" s="73"/>
      <c r="Q193" s="325"/>
      <c r="R193" s="73"/>
      <c r="S193" s="325"/>
      <c r="T193" s="73"/>
      <c r="U193" s="325"/>
      <c r="V193" s="73"/>
      <c r="W193" s="325"/>
      <c r="X193" s="73"/>
      <c r="Y193" s="325"/>
      <c r="Z193" s="73"/>
      <c r="AA193" s="325"/>
      <c r="AB193" s="73"/>
      <c r="AC193" s="325"/>
      <c r="AD193" s="73"/>
      <c r="AE193" s="325"/>
      <c r="AF193" s="73"/>
      <c r="AG193" s="79"/>
      <c r="AH193" s="103"/>
      <c r="AI193" s="225" t="str">
        <f t="shared" si="29"/>
        <v/>
      </c>
      <c r="BZ193" s="24" t="str">
        <f t="shared" si="30"/>
        <v/>
      </c>
      <c r="CK193" s="27">
        <f t="shared" si="31"/>
        <v>0</v>
      </c>
    </row>
    <row r="194" spans="1:89" x14ac:dyDescent="0.25">
      <c r="A194" s="941" t="s">
        <v>200</v>
      </c>
      <c r="B194" s="327" t="s">
        <v>201</v>
      </c>
      <c r="C194" s="1479">
        <f t="shared" si="27"/>
        <v>0</v>
      </c>
      <c r="D194" s="1480">
        <f t="shared" si="28"/>
        <v>0</v>
      </c>
      <c r="E194" s="1481">
        <f t="shared" si="28"/>
        <v>0</v>
      </c>
      <c r="F194" s="1482"/>
      <c r="G194" s="1483"/>
      <c r="H194" s="1482"/>
      <c r="I194" s="1483"/>
      <c r="J194" s="1482"/>
      <c r="K194" s="1483"/>
      <c r="L194" s="1482"/>
      <c r="M194" s="1483"/>
      <c r="N194" s="1482"/>
      <c r="O194" s="1483"/>
      <c r="P194" s="1482"/>
      <c r="Q194" s="1483"/>
      <c r="R194" s="1482"/>
      <c r="S194" s="1483"/>
      <c r="T194" s="1482"/>
      <c r="U194" s="1483"/>
      <c r="V194" s="1482"/>
      <c r="W194" s="1483"/>
      <c r="X194" s="1482"/>
      <c r="Y194" s="1483"/>
      <c r="Z194" s="1482"/>
      <c r="AA194" s="1483"/>
      <c r="AB194" s="1482"/>
      <c r="AC194" s="1483"/>
      <c r="AD194" s="1482"/>
      <c r="AE194" s="1483"/>
      <c r="AF194" s="1482"/>
      <c r="AG194" s="1484"/>
      <c r="AH194" s="1485"/>
      <c r="AI194" s="225" t="str">
        <f t="shared" si="29"/>
        <v/>
      </c>
      <c r="BZ194" s="24" t="str">
        <f t="shared" si="30"/>
        <v/>
      </c>
      <c r="CK194" s="27">
        <f t="shared" si="31"/>
        <v>0</v>
      </c>
    </row>
    <row r="229" spans="1:2" x14ac:dyDescent="0.25">
      <c r="A229" s="335">
        <f>SUM(D10:D45,D49:D82,D86:D88,D91:E93,D97:E99,D103:D111,B114:D114,B118:B119,B123:B124,B128:F129,D133:D148,D151:D182,C188:C194)</f>
        <v>3405</v>
      </c>
      <c r="B229" s="335">
        <f>SUM(CK11:CO194)</f>
        <v>0</v>
      </c>
    </row>
  </sheetData>
  <mergeCells count="149">
    <mergeCell ref="A188:A193"/>
    <mergeCell ref="P186:Q186"/>
    <mergeCell ref="R186:S186"/>
    <mergeCell ref="T186:U186"/>
    <mergeCell ref="V186:W186"/>
    <mergeCell ref="X186:Y186"/>
    <mergeCell ref="Z186:AA186"/>
    <mergeCell ref="A185:A187"/>
    <mergeCell ref="B185:B187"/>
    <mergeCell ref="C185:E186"/>
    <mergeCell ref="F185:AG185"/>
    <mergeCell ref="AH185:AH187"/>
    <mergeCell ref="F186:G186"/>
    <mergeCell ref="H186:I186"/>
    <mergeCell ref="J186:K186"/>
    <mergeCell ref="L186:M186"/>
    <mergeCell ref="N186:O186"/>
    <mergeCell ref="B176:C176"/>
    <mergeCell ref="B177:C177"/>
    <mergeCell ref="B178:B180"/>
    <mergeCell ref="B181:C181"/>
    <mergeCell ref="B182:C182"/>
    <mergeCell ref="B183:C183"/>
    <mergeCell ref="AB186:AC186"/>
    <mergeCell ref="AD186:AE186"/>
    <mergeCell ref="AF186:AG186"/>
    <mergeCell ref="O131:P131"/>
    <mergeCell ref="A133:B140"/>
    <mergeCell ref="A141:B148"/>
    <mergeCell ref="A150:C150"/>
    <mergeCell ref="A151:A183"/>
    <mergeCell ref="B151:C151"/>
    <mergeCell ref="B152:B155"/>
    <mergeCell ref="B156:C156"/>
    <mergeCell ref="B157:C157"/>
    <mergeCell ref="B158:C158"/>
    <mergeCell ref="B165:B167"/>
    <mergeCell ref="B168:B170"/>
    <mergeCell ref="B171:C171"/>
    <mergeCell ref="B172:B173"/>
    <mergeCell ref="B174:C174"/>
    <mergeCell ref="B175:C175"/>
    <mergeCell ref="B159:C159"/>
    <mergeCell ref="B160:C160"/>
    <mergeCell ref="B161:C161"/>
    <mergeCell ref="B162:C162"/>
    <mergeCell ref="B163:C163"/>
    <mergeCell ref="B164:C164"/>
    <mergeCell ref="A126:A127"/>
    <mergeCell ref="B126:B127"/>
    <mergeCell ref="C126:F126"/>
    <mergeCell ref="G126:G127"/>
    <mergeCell ref="H126:H127"/>
    <mergeCell ref="A131:C132"/>
    <mergeCell ref="D131:D132"/>
    <mergeCell ref="E131:N131"/>
    <mergeCell ref="A106:B108"/>
    <mergeCell ref="A109:B111"/>
    <mergeCell ref="A116:A117"/>
    <mergeCell ref="B116:I116"/>
    <mergeCell ref="A121:A122"/>
    <mergeCell ref="B121:B122"/>
    <mergeCell ref="C121:M121"/>
    <mergeCell ref="A99:C99"/>
    <mergeCell ref="A101:C102"/>
    <mergeCell ref="D101:D102"/>
    <mergeCell ref="E101:J101"/>
    <mergeCell ref="K101:L101"/>
    <mergeCell ref="A103:B105"/>
    <mergeCell ref="F95:G95"/>
    <mergeCell ref="H95:U95"/>
    <mergeCell ref="V95:V96"/>
    <mergeCell ref="W95:W96"/>
    <mergeCell ref="A97:C97"/>
    <mergeCell ref="A98:C98"/>
    <mergeCell ref="A91:C91"/>
    <mergeCell ref="A92:C92"/>
    <mergeCell ref="A93:C93"/>
    <mergeCell ref="A95:C96"/>
    <mergeCell ref="D95:D96"/>
    <mergeCell ref="E95:E96"/>
    <mergeCell ref="A86:C86"/>
    <mergeCell ref="E86:F86"/>
    <mergeCell ref="A87:C87"/>
    <mergeCell ref="E87:F87"/>
    <mergeCell ref="A88:C88"/>
    <mergeCell ref="A90:C90"/>
    <mergeCell ref="B76:B80"/>
    <mergeCell ref="B81:C81"/>
    <mergeCell ref="B82:C82"/>
    <mergeCell ref="B83:C83"/>
    <mergeCell ref="A85:C85"/>
    <mergeCell ref="E85:F85"/>
    <mergeCell ref="B46:C46"/>
    <mergeCell ref="A48:C48"/>
    <mergeCell ref="A49:A83"/>
    <mergeCell ref="B49:C49"/>
    <mergeCell ref="B50:B53"/>
    <mergeCell ref="B54:C54"/>
    <mergeCell ref="B55:C55"/>
    <mergeCell ref="B56:C56"/>
    <mergeCell ref="B57:C57"/>
    <mergeCell ref="B58:C58"/>
    <mergeCell ref="B69:C69"/>
    <mergeCell ref="B70:B71"/>
    <mergeCell ref="B72:C72"/>
    <mergeCell ref="B73:C73"/>
    <mergeCell ref="B74:C74"/>
    <mergeCell ref="B75:C75"/>
    <mergeCell ref="B59:C59"/>
    <mergeCell ref="B60:C60"/>
    <mergeCell ref="B61:C61"/>
    <mergeCell ref="B62:C62"/>
    <mergeCell ref="B63:B65"/>
    <mergeCell ref="B66:B68"/>
    <mergeCell ref="B38:C38"/>
    <mergeCell ref="B39:B43"/>
    <mergeCell ref="B44:C44"/>
    <mergeCell ref="B45:C45"/>
    <mergeCell ref="B25:C25"/>
    <mergeCell ref="B26:B28"/>
    <mergeCell ref="B29:B31"/>
    <mergeCell ref="B32:C32"/>
    <mergeCell ref="B33:B34"/>
    <mergeCell ref="B35:C35"/>
    <mergeCell ref="AE9:AE10"/>
    <mergeCell ref="AF9:AG9"/>
    <mergeCell ref="A11:A46"/>
    <mergeCell ref="B11:C11"/>
    <mergeCell ref="B12:B15"/>
    <mergeCell ref="B16:C16"/>
    <mergeCell ref="B17:C17"/>
    <mergeCell ref="A6:X6"/>
    <mergeCell ref="A9:C10"/>
    <mergeCell ref="D9:D10"/>
    <mergeCell ref="E9:I9"/>
    <mergeCell ref="J9:X9"/>
    <mergeCell ref="Y9:AA9"/>
    <mergeCell ref="B18:C18"/>
    <mergeCell ref="B19:C19"/>
    <mergeCell ref="B20:B21"/>
    <mergeCell ref="B22:C22"/>
    <mergeCell ref="B23:C23"/>
    <mergeCell ref="B24:C24"/>
    <mergeCell ref="AB9:AB10"/>
    <mergeCell ref="AC9:AC10"/>
    <mergeCell ref="AD9:AD10"/>
    <mergeCell ref="B36:C36"/>
    <mergeCell ref="B37:C37"/>
  </mergeCells>
  <dataValidations count="3">
    <dataValidation allowBlank="1" showInputMessage="1" showErrorMessage="1" error="Valor no Permitido" sqref="A6 B8:B20 Z8:AA8 C8:C23 AC8:AF8 AC9 B22:B39 AB8:AB10 Z10:AA10 D8:Y10 C25:C60 D120:I120 D122:M122 B120:B121 A125:P125 G126:H126 D127:F127 F84:W96 B126:C127 A194 C150:C162 A126:A129 D185:F187 G186:AG187 D184:I184 B44:B76 D47:I48 A150:A188 B150:B194 J149:J184 M149:AI184 K149:L169 K177:L184 D84:D85 D89:D90 D94:E96 E84:E90 AG10 D100:L102 C120:C122 D112:D113 J112:L120 E112:I117 B115:D117 D150:I150 C164:C187 AD9:AF10 M100:M120 CK128:CN129 I126:P129 Q133:Q148 AI188:AI194 AH185 A229:B229 A8:A124 C62:C113 B81:B113 Q128:CF129"/>
    <dataValidation type="whole" operator="greaterThanOrEqual" allowBlank="1" showInputMessage="1" showErrorMessage="1" error="Valor no Permitido" sqref="D49:I83 D86:D88 D91:E93 D97:W99 D103:L111 B114:D114 B118:I119 B123:M124 B128:H129 D151:I183 C188:AH194 D11:AG46">
      <formula1>0</formula1>
    </dataValidation>
    <dataValidation type="whole" operator="greaterThanOrEqual" allowBlank="1" showInputMessage="1" showErrorMessage="1" sqref="D133:P14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2024-03-20T14:42:01Z</dcterms:created>
  <dcterms:modified xsi:type="dcterms:W3CDTF">2025-01-20T11:51:15Z</dcterms:modified>
</cp:coreProperties>
</file>